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daniel/Desktop/kickstarter-analysis/Resources/"/>
    </mc:Choice>
  </mc:AlternateContent>
  <xr:revisionPtr revIDLastSave="0" documentId="13_ncr:1_{A50CC60F-9AED-8E44-82D5-D39104E3A483}" xr6:coauthVersionLast="47" xr6:coauthVersionMax="47" xr10:uidLastSave="{00000000-0000-0000-0000-000000000000}"/>
  <bookViews>
    <workbookView xWindow="0" yWindow="460" windowWidth="25600" windowHeight="15540" activeTab="6" xr2:uid="{00000000-000D-0000-FFFF-FFFF00000000}"/>
  </bookViews>
  <sheets>
    <sheet name="Category Statistics" sheetId="3" r:id="rId1"/>
    <sheet name="Subcategory Statistics" sheetId="4" r:id="rId2"/>
    <sheet name="Theater Outcomes by Launch Date" sheetId="12" r:id="rId3"/>
    <sheet name="Kickstarter" sheetId="1" r:id="rId4"/>
    <sheet name="Outcomes Based on Goals" sheetId="13" r:id="rId5"/>
    <sheet name="Descriptive Statistics" sheetId="10" r:id="rId6"/>
    <sheet name="Edinburgh Research" sheetId="7" r:id="rId7"/>
  </sheets>
  <definedNames>
    <definedName name="_xlnm._FilterDatabase" localSheetId="3" hidden="1">Kickstarter!$A$1:$T$4115</definedName>
    <definedName name="_xlnm._FilterDatabase" localSheetId="4" hidden="1">'Outcomes Based on Goals'!$A$1:$H$13</definedName>
  </definedNames>
  <calcPr calcId="191029"/>
  <pivotCaches>
    <pivotCache cacheId="14" r:id="rId8"/>
    <pivotCache cacheId="16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3" i="13" l="1"/>
  <c r="E12" i="13"/>
  <c r="E11" i="13"/>
  <c r="E10" i="13"/>
  <c r="G10" i="13" s="1"/>
  <c r="E9" i="13"/>
  <c r="E8" i="13"/>
  <c r="E7" i="13"/>
  <c r="E6" i="13"/>
  <c r="G6" i="13" s="1"/>
  <c r="E5" i="13"/>
  <c r="E4" i="13"/>
  <c r="F4" i="13" s="1"/>
  <c r="E3" i="13"/>
  <c r="G3" i="13" s="1"/>
  <c r="E2" i="13"/>
  <c r="H2" i="13" s="1"/>
  <c r="H3" i="13"/>
  <c r="H4" i="13"/>
  <c r="H5" i="13"/>
  <c r="H6" i="13"/>
  <c r="H7" i="13"/>
  <c r="H8" i="13"/>
  <c r="H9" i="13"/>
  <c r="H10" i="13"/>
  <c r="H11" i="13"/>
  <c r="H12" i="13"/>
  <c r="H13" i="13"/>
  <c r="G4" i="13"/>
  <c r="G5" i="13"/>
  <c r="G7" i="13"/>
  <c r="G8" i="13"/>
  <c r="G9" i="13"/>
  <c r="G11" i="13"/>
  <c r="G12" i="13"/>
  <c r="G13" i="13"/>
  <c r="F3" i="13"/>
  <c r="F5" i="13"/>
  <c r="F6" i="13"/>
  <c r="F7" i="13"/>
  <c r="F8" i="13"/>
  <c r="F9" i="13"/>
  <c r="F10" i="13"/>
  <c r="F11" i="13"/>
  <c r="F12" i="13"/>
  <c r="F13" i="13"/>
  <c r="F2" i="13"/>
  <c r="D2" i="13"/>
  <c r="C2" i="13"/>
  <c r="D13" i="13"/>
  <c r="D12" i="13"/>
  <c r="D11" i="13"/>
  <c r="D10" i="13"/>
  <c r="D9" i="13"/>
  <c r="D8" i="13"/>
  <c r="C7" i="13"/>
  <c r="D7" i="13"/>
  <c r="D6" i="13"/>
  <c r="D5" i="13"/>
  <c r="D4" i="13"/>
  <c r="D3" i="13"/>
  <c r="C13" i="13"/>
  <c r="B13" i="13"/>
  <c r="C12" i="13"/>
  <c r="C11" i="13"/>
  <c r="C10" i="13"/>
  <c r="C9" i="13"/>
  <c r="C8" i="13"/>
  <c r="C6" i="13"/>
  <c r="C5" i="13"/>
  <c r="C4" i="13"/>
  <c r="C3" i="13"/>
  <c r="B12" i="13"/>
  <c r="B11" i="13"/>
  <c r="B10" i="13"/>
  <c r="B9" i="13"/>
  <c r="B8" i="13"/>
  <c r="B7" i="13"/>
  <c r="B6" i="13"/>
  <c r="B5" i="13"/>
  <c r="B4" i="13"/>
  <c r="B3" i="13"/>
  <c r="B2" i="13"/>
  <c r="C14" i="10"/>
  <c r="C15" i="10"/>
  <c r="C13" i="10"/>
  <c r="B15" i="10"/>
  <c r="B14" i="10"/>
  <c r="B13" i="10"/>
  <c r="C12" i="10"/>
  <c r="C6" i="10"/>
  <c r="C5" i="10"/>
  <c r="C4" i="10"/>
  <c r="B4" i="10"/>
  <c r="B6" i="10"/>
  <c r="B5" i="10"/>
  <c r="B7" i="10" s="1"/>
  <c r="G3" i="10"/>
  <c r="G2" i="10"/>
  <c r="F3" i="10"/>
  <c r="F2" i="10"/>
  <c r="C11" i="10"/>
  <c r="B11" i="10"/>
  <c r="B12" i="10"/>
  <c r="B3" i="10"/>
  <c r="C3" i="10"/>
  <c r="C2" i="10"/>
  <c r="B2" i="10"/>
  <c r="F3" i="7"/>
  <c r="F4" i="7"/>
  <c r="F5" i="7"/>
  <c r="F6" i="7"/>
  <c r="F2" i="7"/>
  <c r="D2" i="7"/>
  <c r="C2" i="7"/>
  <c r="D3" i="7"/>
  <c r="D4" i="7"/>
  <c r="D5" i="7"/>
  <c r="D6" i="7"/>
  <c r="C3" i="7"/>
  <c r="C4" i="7"/>
  <c r="C5" i="7"/>
  <c r="C6" i="7"/>
  <c r="B3" i="7"/>
  <c r="B4" i="7"/>
  <c r="B5" i="7"/>
  <c r="B6" i="7"/>
  <c r="B2" i="7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522" i="1"/>
  <c r="S3384" i="1"/>
  <c r="S3842" i="1"/>
  <c r="S3383" i="1"/>
  <c r="S3161" i="1"/>
  <c r="S539" i="1"/>
  <c r="S3505" i="1"/>
  <c r="S3251" i="1"/>
  <c r="S3250" i="1"/>
  <c r="S2838" i="1"/>
  <c r="S530" i="1"/>
  <c r="S2837" i="1"/>
  <c r="S3626" i="1"/>
  <c r="S3504" i="1"/>
  <c r="S2966" i="1"/>
  <c r="S3625" i="1"/>
  <c r="S1299" i="1"/>
  <c r="S3431" i="1"/>
  <c r="S3624" i="1"/>
  <c r="S3537" i="1"/>
  <c r="S2786" i="1"/>
  <c r="S3236" i="1"/>
  <c r="S1298" i="1"/>
  <c r="S3382" i="1"/>
  <c r="S3298" i="1"/>
  <c r="S3235" i="1"/>
  <c r="S3297" i="1"/>
  <c r="S3387" i="1"/>
  <c r="S3381" i="1"/>
  <c r="S1297" i="1"/>
  <c r="S3296" i="1"/>
  <c r="S3380" i="1"/>
  <c r="S3234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379" i="1"/>
  <c r="S3164" i="1"/>
  <c r="S2785" i="1"/>
  <c r="S3567" i="1"/>
  <c r="S3575" i="1"/>
  <c r="S3295" i="1"/>
  <c r="S3623" i="1"/>
  <c r="S3514" i="1"/>
  <c r="S538" i="1"/>
  <c r="S2836" i="1"/>
  <c r="S3564" i="1"/>
  <c r="S3160" i="1"/>
  <c r="S3536" i="1"/>
  <c r="S3719" i="1"/>
  <c r="S3378" i="1"/>
  <c r="S3673" i="1"/>
  <c r="S2835" i="1"/>
  <c r="S3255" i="1"/>
  <c r="S3233" i="1"/>
  <c r="S2977" i="1"/>
  <c r="S3232" i="1"/>
  <c r="S3294" i="1"/>
  <c r="S3442" i="1"/>
  <c r="S2784" i="1"/>
  <c r="S3238" i="1"/>
  <c r="S3503" i="1"/>
  <c r="S3293" i="1"/>
  <c r="S2834" i="1"/>
  <c r="S3430" i="1"/>
  <c r="S3622" i="1"/>
  <c r="S3377" i="1"/>
  <c r="S3376" i="1"/>
  <c r="S3563" i="1"/>
  <c r="S3535" i="1"/>
  <c r="S2788" i="1"/>
  <c r="S3231" i="1"/>
  <c r="S3840" i="1"/>
  <c r="S3292" i="1"/>
  <c r="S3502" i="1"/>
  <c r="S3501" i="1"/>
  <c r="S3621" i="1"/>
  <c r="S2793" i="1"/>
  <c r="S3620" i="1"/>
  <c r="S3149" i="1"/>
  <c r="S3534" i="1"/>
  <c r="S3500" i="1"/>
  <c r="S3230" i="1"/>
  <c r="S3499" i="1"/>
  <c r="S3375" i="1"/>
  <c r="S3374" i="1"/>
  <c r="S3726" i="1"/>
  <c r="S3159" i="1"/>
  <c r="S525" i="1"/>
  <c r="S3574" i="1"/>
  <c r="S3562" i="1"/>
  <c r="S3498" i="1"/>
  <c r="S3533" i="1"/>
  <c r="S540" i="1"/>
  <c r="S3229" i="1"/>
  <c r="S3228" i="1"/>
  <c r="S3497" i="1"/>
  <c r="S3249" i="1"/>
  <c r="S2967" i="1"/>
  <c r="S3158" i="1"/>
  <c r="S541" i="1"/>
  <c r="S3684" i="1"/>
  <c r="S3496" i="1"/>
  <c r="S1296" i="1"/>
  <c r="S3495" i="1"/>
  <c r="S3291" i="1"/>
  <c r="S3373" i="1"/>
  <c r="S3619" i="1"/>
  <c r="S3618" i="1"/>
  <c r="S3290" i="1"/>
  <c r="S3372" i="1"/>
  <c r="S2783" i="1"/>
  <c r="S2833" i="1"/>
  <c r="S2832" i="1"/>
  <c r="S2982" i="1"/>
  <c r="S3839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371" i="1"/>
  <c r="S3561" i="1"/>
  <c r="S3494" i="1"/>
  <c r="S3493" i="1"/>
  <c r="S3429" i="1"/>
  <c r="S3227" i="1"/>
  <c r="S3492" i="1"/>
  <c r="S3720" i="1"/>
  <c r="S3226" i="1"/>
  <c r="S3370" i="1"/>
  <c r="S2978" i="1"/>
  <c r="S3428" i="1"/>
  <c r="S3427" i="1"/>
  <c r="S3426" i="1"/>
  <c r="S3254" i="1"/>
  <c r="S3617" i="1"/>
  <c r="S3425" i="1"/>
  <c r="S3225" i="1"/>
  <c r="S3316" i="1"/>
  <c r="S3157" i="1"/>
  <c r="S2841" i="1"/>
  <c r="S3491" i="1"/>
  <c r="S1295" i="1"/>
  <c r="S3490" i="1"/>
  <c r="S3289" i="1"/>
  <c r="S3560" i="1"/>
  <c r="S3369" i="1"/>
  <c r="S523" i="1"/>
  <c r="S2831" i="1"/>
  <c r="S3224" i="1"/>
  <c r="S3424" i="1"/>
  <c r="S3240" i="1"/>
  <c r="S3433" i="1"/>
  <c r="S3301" i="1"/>
  <c r="S3489" i="1"/>
  <c r="S3368" i="1"/>
  <c r="S2976" i="1"/>
  <c r="S3616" i="1"/>
  <c r="S3559" i="1"/>
  <c r="S537" i="1"/>
  <c r="S2830" i="1"/>
  <c r="S3672" i="1"/>
  <c r="S3517" i="1"/>
  <c r="S3488" i="1"/>
  <c r="S3487" i="1"/>
  <c r="S3223" i="1"/>
  <c r="S3288" i="1"/>
  <c r="S3167" i="1"/>
  <c r="S2829" i="1"/>
  <c r="S3287" i="1"/>
  <c r="S2965" i="1"/>
  <c r="S529" i="1"/>
  <c r="S3718" i="1"/>
  <c r="S3654" i="1"/>
  <c r="S3486" i="1"/>
  <c r="S2828" i="1"/>
  <c r="S3286" i="1"/>
  <c r="S3367" i="1"/>
  <c r="S3615" i="1"/>
  <c r="S3222" i="1"/>
  <c r="S3221" i="1"/>
  <c r="S3366" i="1"/>
  <c r="S3166" i="1"/>
  <c r="S3220" i="1"/>
  <c r="S2827" i="1"/>
  <c r="S2787" i="1"/>
  <c r="S3423" i="1"/>
  <c r="S3509" i="1"/>
  <c r="S3219" i="1"/>
  <c r="S2792" i="1"/>
  <c r="S3841" i="1"/>
  <c r="S3389" i="1"/>
  <c r="S3391" i="1"/>
  <c r="S3614" i="1"/>
  <c r="S3652" i="1"/>
  <c r="S3150" i="1"/>
  <c r="S3285" i="1"/>
  <c r="S3422" i="1"/>
  <c r="S3218" i="1"/>
  <c r="S3386" i="1"/>
  <c r="S3838" i="1"/>
  <c r="S3239" i="1"/>
  <c r="S1294" i="1"/>
  <c r="S3421" i="1"/>
  <c r="S3284" i="1"/>
  <c r="S3651" i="1"/>
  <c r="S3248" i="1"/>
  <c r="S1305" i="1"/>
  <c r="S2964" i="1"/>
  <c r="S3365" i="1"/>
  <c r="S2970" i="1"/>
  <c r="S533" i="1"/>
  <c r="S3364" i="1"/>
  <c r="S3613" i="1"/>
  <c r="S2826" i="1"/>
  <c r="S3168" i="1"/>
  <c r="S3217" i="1"/>
  <c r="S3437" i="1"/>
  <c r="S2825" i="1"/>
  <c r="S3304" i="1"/>
  <c r="S3665" i="1"/>
  <c r="S3513" i="1"/>
  <c r="S2824" i="1"/>
  <c r="S3717" i="1"/>
  <c r="S3558" i="1"/>
  <c r="S3256" i="1"/>
  <c r="S2791" i="1"/>
  <c r="S3363" i="1"/>
  <c r="S3362" i="1"/>
  <c r="S3283" i="1"/>
  <c r="S3557" i="1"/>
  <c r="S3420" i="1"/>
  <c r="S3485" i="1"/>
  <c r="S2823" i="1"/>
  <c r="S3441" i="1"/>
  <c r="S3216" i="1"/>
  <c r="S3282" i="1"/>
  <c r="S3165" i="1"/>
  <c r="S3484" i="1"/>
  <c r="S528" i="1"/>
  <c r="S3716" i="1"/>
  <c r="S3483" i="1"/>
  <c r="S3419" i="1"/>
  <c r="S3215" i="1"/>
  <c r="S3418" i="1"/>
  <c r="S3556" i="1"/>
  <c r="S3281" i="1"/>
  <c r="S3214" i="1"/>
  <c r="S3361" i="1"/>
  <c r="S3303" i="1"/>
  <c r="S3299" i="1"/>
  <c r="S3482" i="1"/>
  <c r="S3612" i="1"/>
  <c r="S2796" i="1"/>
  <c r="S3280" i="1"/>
  <c r="S3539" i="1"/>
  <c r="S2822" i="1"/>
  <c r="S3213" i="1"/>
  <c r="S3611" i="1"/>
  <c r="S3481" i="1"/>
  <c r="S3360" i="1"/>
  <c r="S3480" i="1"/>
  <c r="S3302" i="1"/>
  <c r="S3417" i="1"/>
  <c r="S3516" i="1"/>
  <c r="S3479" i="1"/>
  <c r="S3715" i="1"/>
  <c r="S3279" i="1"/>
  <c r="S3278" i="1"/>
  <c r="S3359" i="1"/>
  <c r="S3314" i="1"/>
  <c r="S1304" i="1"/>
  <c r="S1303" i="1"/>
  <c r="S3358" i="1"/>
  <c r="S3576" i="1"/>
  <c r="S3357" i="1"/>
  <c r="S2821" i="1"/>
  <c r="S1293" i="1"/>
  <c r="S3440" i="1"/>
  <c r="S3714" i="1"/>
  <c r="S3478" i="1"/>
  <c r="S3532" i="1"/>
  <c r="S3356" i="1"/>
  <c r="S3610" i="1"/>
  <c r="S3713" i="1"/>
  <c r="S1292" i="1"/>
  <c r="S2820" i="1"/>
  <c r="S2819" i="1"/>
  <c r="S2818" i="1"/>
  <c r="S3169" i="1"/>
  <c r="S3355" i="1"/>
  <c r="S3477" i="1"/>
  <c r="S3712" i="1"/>
  <c r="S2975" i="1"/>
  <c r="S1302" i="1"/>
  <c r="S3212" i="1"/>
  <c r="S2969" i="1"/>
  <c r="S2817" i="1"/>
  <c r="S3156" i="1"/>
  <c r="S3385" i="1"/>
  <c r="S3211" i="1"/>
  <c r="S3210" i="1"/>
  <c r="S3354" i="1"/>
  <c r="S1301" i="1"/>
  <c r="S3189" i="1"/>
  <c r="S1291" i="1"/>
  <c r="S3416" i="1"/>
  <c r="S3609" i="1"/>
  <c r="S3247" i="1"/>
  <c r="S3415" i="1"/>
  <c r="S3476" i="1"/>
  <c r="S3608" i="1"/>
  <c r="S3188" i="1"/>
  <c r="S3711" i="1"/>
  <c r="S3690" i="1"/>
  <c r="S3353" i="1"/>
  <c r="S3352" i="1"/>
  <c r="S3351" i="1"/>
  <c r="S532" i="1"/>
  <c r="S3350" i="1"/>
  <c r="S3277" i="1"/>
  <c r="S3538" i="1"/>
  <c r="S3833" i="1"/>
  <c r="S3664" i="1"/>
  <c r="S1290" i="1"/>
  <c r="S3475" i="1"/>
  <c r="S3710" i="1"/>
  <c r="S2974" i="1"/>
  <c r="S3436" i="1"/>
  <c r="S3555" i="1"/>
  <c r="S3306" i="1"/>
  <c r="S3554" i="1"/>
  <c r="S536" i="1"/>
  <c r="S3474" i="1"/>
  <c r="S2816" i="1"/>
  <c r="S3473" i="1"/>
  <c r="S3820" i="1"/>
  <c r="S3472" i="1"/>
  <c r="S2815" i="1"/>
  <c r="S2814" i="1"/>
  <c r="S3349" i="1"/>
  <c r="S3709" i="1"/>
  <c r="S2790" i="1"/>
  <c r="S2813" i="1"/>
  <c r="S3348" i="1"/>
  <c r="S3819" i="1"/>
  <c r="S3443" i="1"/>
  <c r="S3708" i="1"/>
  <c r="S3246" i="1"/>
  <c r="S3553" i="1"/>
  <c r="S1289" i="1"/>
  <c r="S3276" i="1"/>
  <c r="S2812" i="1"/>
  <c r="S2840" i="1"/>
  <c r="S3275" i="1"/>
  <c r="S2811" i="1"/>
  <c r="S2810" i="1"/>
  <c r="S3274" i="1"/>
  <c r="S3707" i="1"/>
  <c r="S3273" i="1"/>
  <c r="S3471" i="1"/>
  <c r="S3347" i="1"/>
  <c r="S3346" i="1"/>
  <c r="S3663" i="1"/>
  <c r="S3308" i="1"/>
  <c r="S3531" i="1"/>
  <c r="S3552" i="1"/>
  <c r="S3470" i="1"/>
  <c r="S3345" i="1"/>
  <c r="S2839" i="1"/>
  <c r="S3683" i="1"/>
  <c r="S3682" i="1"/>
  <c r="S3469" i="1"/>
  <c r="S3530" i="1"/>
  <c r="S3344" i="1"/>
  <c r="S3187" i="1"/>
  <c r="S535" i="1"/>
  <c r="S3272" i="1"/>
  <c r="S3607" i="1"/>
  <c r="S3186" i="1"/>
  <c r="S2981" i="1"/>
  <c r="S2809" i="1"/>
  <c r="S3414" i="1"/>
  <c r="S3468" i="1"/>
  <c r="S3674" i="1"/>
  <c r="S2808" i="1"/>
  <c r="S3606" i="1"/>
  <c r="S3687" i="1"/>
  <c r="S3551" i="1"/>
  <c r="S3706" i="1"/>
  <c r="S3343" i="1"/>
  <c r="S3271" i="1"/>
  <c r="S3307" i="1"/>
  <c r="S3467" i="1"/>
  <c r="S2807" i="1"/>
  <c r="S3605" i="1"/>
  <c r="S3604" i="1"/>
  <c r="S3529" i="1"/>
  <c r="S3185" i="1"/>
  <c r="S3650" i="1"/>
  <c r="S3342" i="1"/>
  <c r="S3270" i="1"/>
  <c r="S2806" i="1"/>
  <c r="S3573" i="1"/>
  <c r="S2973" i="1"/>
  <c r="S3662" i="1"/>
  <c r="S3515" i="1"/>
  <c r="S3466" i="1"/>
  <c r="S3681" i="1"/>
  <c r="S3818" i="1"/>
  <c r="S3413" i="1"/>
  <c r="S1288" i="1"/>
  <c r="S3603" i="1"/>
  <c r="S3540" i="1"/>
  <c r="S3528" i="1"/>
  <c r="S3661" i="1"/>
  <c r="S3602" i="1"/>
  <c r="S3269" i="1"/>
  <c r="S3184" i="1"/>
  <c r="S3313" i="1"/>
  <c r="S3155" i="1"/>
  <c r="S3680" i="1"/>
  <c r="S2795" i="1"/>
  <c r="S3268" i="1"/>
  <c r="S3183" i="1"/>
  <c r="S3512" i="1"/>
  <c r="S2805" i="1"/>
  <c r="S3412" i="1"/>
  <c r="S2804" i="1"/>
  <c r="S3341" i="1"/>
  <c r="S3237" i="1"/>
  <c r="S3721" i="1"/>
  <c r="S3550" i="1"/>
  <c r="S3154" i="1"/>
  <c r="S3340" i="1"/>
  <c r="S3411" i="1"/>
  <c r="S3410" i="1"/>
  <c r="S3666" i="1"/>
  <c r="S2789" i="1"/>
  <c r="S3527" i="1"/>
  <c r="S3182" i="1"/>
  <c r="S3267" i="1"/>
  <c r="S3549" i="1"/>
  <c r="S3817" i="1"/>
  <c r="S3312" i="1"/>
  <c r="S3685" i="1"/>
  <c r="S3465" i="1"/>
  <c r="S3464" i="1"/>
  <c r="S3463" i="1"/>
  <c r="S3705" i="1"/>
  <c r="S3629" i="1"/>
  <c r="S3266" i="1"/>
  <c r="S2972" i="1"/>
  <c r="S2963" i="1"/>
  <c r="S3572" i="1"/>
  <c r="S531" i="1"/>
  <c r="S2803" i="1"/>
  <c r="S3339" i="1"/>
  <c r="S2802" i="1"/>
  <c r="S3704" i="1"/>
  <c r="S3409" i="1"/>
  <c r="S3816" i="1"/>
  <c r="S3577" i="1"/>
  <c r="S3462" i="1"/>
  <c r="S3153" i="1"/>
  <c r="S3834" i="1"/>
  <c r="S3601" i="1"/>
  <c r="S3338" i="1"/>
  <c r="S3653" i="1"/>
  <c r="S3408" i="1"/>
  <c r="S3600" i="1"/>
  <c r="S3571" i="1"/>
  <c r="S3311" i="1"/>
  <c r="S3821" i="1"/>
  <c r="S3548" i="1"/>
  <c r="S3703" i="1"/>
  <c r="S3265" i="1"/>
  <c r="S3310" i="1"/>
  <c r="S3679" i="1"/>
  <c r="S3337" i="1"/>
  <c r="S3815" i="1"/>
  <c r="S3660" i="1"/>
  <c r="S3435" i="1"/>
  <c r="S3407" i="1"/>
  <c r="S3406" i="1"/>
  <c r="S3727" i="1"/>
  <c r="S3511" i="1"/>
  <c r="S3599" i="1"/>
  <c r="S3830" i="1"/>
  <c r="S3671" i="1"/>
  <c r="S3336" i="1"/>
  <c r="S3702" i="1"/>
  <c r="S1300" i="1"/>
  <c r="S3729" i="1"/>
  <c r="S3827" i="1"/>
  <c r="S3390" i="1"/>
  <c r="S3264" i="1"/>
  <c r="S3831" i="1"/>
  <c r="S3628" i="1"/>
  <c r="S3725" i="1"/>
  <c r="S3405" i="1"/>
  <c r="S3701" i="1"/>
  <c r="S3828" i="1"/>
  <c r="S3300" i="1"/>
  <c r="S3678" i="1"/>
  <c r="S3700" i="1"/>
  <c r="S3686" i="1"/>
  <c r="S3461" i="1"/>
  <c r="S3655" i="1"/>
  <c r="S3439" i="1"/>
  <c r="S3837" i="1"/>
  <c r="S3826" i="1"/>
  <c r="S3814" i="1"/>
  <c r="S3547" i="1"/>
  <c r="S3598" i="1"/>
  <c r="S3181" i="1"/>
  <c r="S3180" i="1"/>
  <c r="S3432" i="1"/>
  <c r="S3825" i="1"/>
  <c r="S3670" i="1"/>
  <c r="S3245" i="1"/>
  <c r="S3244" i="1"/>
  <c r="S3335" i="1"/>
  <c r="S3832" i="1"/>
  <c r="S3506" i="1"/>
  <c r="S3404" i="1"/>
  <c r="S3546" i="1"/>
  <c r="S3813" i="1"/>
  <c r="S3824" i="1"/>
  <c r="S3724" i="1"/>
  <c r="S3570" i="1"/>
  <c r="S3334" i="1"/>
  <c r="S3836" i="1"/>
  <c r="S3723" i="1"/>
  <c r="S3659" i="1"/>
  <c r="S3545" i="1"/>
  <c r="S3829" i="1"/>
  <c r="S3460" i="1"/>
  <c r="S3689" i="1"/>
  <c r="S3597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812" i="1"/>
  <c r="S3508" i="1"/>
  <c r="S3179" i="1"/>
  <c r="S3566" i="1"/>
  <c r="S3403" i="1"/>
  <c r="S3669" i="1"/>
  <c r="S2801" i="1"/>
  <c r="S3243" i="1"/>
  <c r="S3565" i="1"/>
  <c r="S3263" i="1"/>
  <c r="S3402" i="1"/>
  <c r="S3315" i="1"/>
  <c r="S3596" i="1"/>
  <c r="S3459" i="1"/>
  <c r="S3699" i="1"/>
  <c r="S3333" i="1"/>
  <c r="S3668" i="1"/>
  <c r="S3332" i="1"/>
  <c r="S3677" i="1"/>
  <c r="S3401" i="1"/>
  <c r="S3458" i="1"/>
  <c r="S3835" i="1"/>
  <c r="S2980" i="1"/>
  <c r="S3400" i="1"/>
  <c r="S3728" i="1"/>
  <c r="S3544" i="1"/>
  <c r="S3331" i="1"/>
  <c r="S3569" i="1"/>
  <c r="S3262" i="1"/>
  <c r="S3595" i="1"/>
  <c r="S3543" i="1"/>
  <c r="S3627" i="1"/>
  <c r="S3594" i="1"/>
  <c r="S3667" i="1"/>
  <c r="S3457" i="1"/>
  <c r="S3388" i="1"/>
  <c r="S3526" i="1"/>
  <c r="S3525" i="1"/>
  <c r="S3253" i="1"/>
  <c r="S3309" i="1"/>
  <c r="S3823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3456" i="1"/>
  <c r="S3593" i="1"/>
  <c r="S2979" i="1"/>
  <c r="S3455" i="1"/>
  <c r="S526" i="1"/>
  <c r="S3676" i="1"/>
  <c r="S3592" i="1"/>
  <c r="S3591" i="1"/>
  <c r="S3330" i="1"/>
  <c r="S3507" i="1"/>
  <c r="S3658" i="1"/>
  <c r="S3178" i="1"/>
  <c r="S3524" i="1"/>
  <c r="S3590" i="1"/>
  <c r="S3698" i="1"/>
  <c r="S3261" i="1"/>
  <c r="S3589" i="1"/>
  <c r="S3697" i="1"/>
  <c r="S3177" i="1"/>
  <c r="S3588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3399" i="1"/>
  <c r="S3523" i="1"/>
  <c r="S3329" i="1"/>
  <c r="S3163" i="1"/>
  <c r="S2797" i="1"/>
  <c r="S3176" i="1"/>
  <c r="S3152" i="1"/>
  <c r="S3434" i="1"/>
  <c r="S3398" i="1"/>
  <c r="S3454" i="1"/>
  <c r="S3453" i="1"/>
  <c r="S3397" i="1"/>
  <c r="S3688" i="1"/>
  <c r="S3328" i="1"/>
  <c r="S3327" i="1"/>
  <c r="S3452" i="1"/>
  <c r="S2968" i="1"/>
  <c r="S527" i="1"/>
  <c r="S3657" i="1"/>
  <c r="S3175" i="1"/>
  <c r="S534" i="1"/>
  <c r="S3587" i="1"/>
  <c r="S3696" i="1"/>
  <c r="S2842" i="1"/>
  <c r="S3451" i="1"/>
  <c r="S1287" i="1"/>
  <c r="S3260" i="1"/>
  <c r="S3438" i="1"/>
  <c r="S3586" i="1"/>
  <c r="S3695" i="1"/>
  <c r="S3396" i="1"/>
  <c r="S3395" i="1"/>
  <c r="S3568" i="1"/>
  <c r="S3585" i="1"/>
  <c r="S3450" i="1"/>
  <c r="S2794" i="1"/>
  <c r="S3174" i="1"/>
  <c r="S3694" i="1"/>
  <c r="S3449" i="1"/>
  <c r="S2800" i="1"/>
  <c r="S3173" i="1"/>
  <c r="S3584" i="1"/>
  <c r="S3583" i="1"/>
  <c r="S3675" i="1"/>
  <c r="S3151" i="1"/>
  <c r="S2971" i="1"/>
  <c r="S524" i="1"/>
  <c r="S3693" i="1"/>
  <c r="S3326" i="1"/>
  <c r="S3325" i="1"/>
  <c r="S3448" i="1"/>
  <c r="S3447" i="1"/>
  <c r="S3324" i="1"/>
  <c r="S3172" i="1"/>
  <c r="S3394" i="1"/>
  <c r="S3582" i="1"/>
  <c r="S3656" i="1"/>
  <c r="S3171" i="1"/>
  <c r="S3170" i="1"/>
  <c r="S3252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3522" i="1"/>
  <c r="S3393" i="1"/>
  <c r="S3323" i="1"/>
  <c r="S3446" i="1"/>
  <c r="S3521" i="1"/>
  <c r="S3322" i="1"/>
  <c r="S3822" i="1"/>
  <c r="S3162" i="1"/>
  <c r="S3392" i="1"/>
  <c r="S2799" i="1"/>
  <c r="S3811" i="1"/>
  <c r="S3305" i="1"/>
  <c r="S3445" i="1"/>
  <c r="S3520" i="1"/>
  <c r="S3259" i="1"/>
  <c r="S3542" i="1"/>
  <c r="S1286" i="1"/>
  <c r="S3258" i="1"/>
  <c r="S3321" i="1"/>
  <c r="S3320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2798" i="1"/>
  <c r="S3581" i="1"/>
  <c r="S3319" i="1"/>
  <c r="S3510" i="1"/>
  <c r="S3318" i="1"/>
  <c r="S3810" i="1"/>
  <c r="S3317" i="1"/>
  <c r="S3692" i="1"/>
  <c r="S3541" i="1"/>
  <c r="S3518" i="1"/>
  <c r="S3242" i="1"/>
  <c r="S3241" i="1"/>
  <c r="S3691" i="1"/>
  <c r="S3257" i="1"/>
  <c r="S3722" i="1"/>
  <c r="S3519" i="1"/>
  <c r="S3580" i="1"/>
  <c r="S3444" i="1"/>
  <c r="S3579" i="1"/>
  <c r="S3578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3252" i="1"/>
  <c r="T3252" i="1" s="1"/>
  <c r="R3170" i="1"/>
  <c r="T3170" i="1" s="1"/>
  <c r="R3171" i="1"/>
  <c r="T3171" i="1" s="1"/>
  <c r="R3656" i="1"/>
  <c r="T3656" i="1" s="1"/>
  <c r="R3582" i="1"/>
  <c r="T3582" i="1" s="1"/>
  <c r="R3394" i="1"/>
  <c r="T3394" i="1" s="1"/>
  <c r="R3172" i="1"/>
  <c r="T3172" i="1" s="1"/>
  <c r="R3324" i="1"/>
  <c r="T3324" i="1" s="1"/>
  <c r="R3447" i="1"/>
  <c r="T3447" i="1" s="1"/>
  <c r="R3448" i="1"/>
  <c r="T3448" i="1" s="1"/>
  <c r="R3325" i="1"/>
  <c r="T3325" i="1" s="1"/>
  <c r="R3326" i="1"/>
  <c r="T3326" i="1" s="1"/>
  <c r="R3693" i="1"/>
  <c r="T3693" i="1" s="1"/>
  <c r="R524" i="1"/>
  <c r="T524" i="1" s="1"/>
  <c r="R2971" i="1"/>
  <c r="T2971" i="1" s="1"/>
  <c r="R3151" i="1"/>
  <c r="T3151" i="1" s="1"/>
  <c r="R3675" i="1"/>
  <c r="T3675" i="1" s="1"/>
  <c r="R3583" i="1"/>
  <c r="T3583" i="1" s="1"/>
  <c r="R3584" i="1"/>
  <c r="T3584" i="1" s="1"/>
  <c r="R3173" i="1"/>
  <c r="T3173" i="1" s="1"/>
  <c r="R2800" i="1"/>
  <c r="T2800" i="1" s="1"/>
  <c r="R3449" i="1"/>
  <c r="T3449" i="1" s="1"/>
  <c r="R3694" i="1"/>
  <c r="T3694" i="1" s="1"/>
  <c r="R3174" i="1"/>
  <c r="T3174" i="1" s="1"/>
  <c r="R2794" i="1"/>
  <c r="T2794" i="1" s="1"/>
  <c r="R3450" i="1"/>
  <c r="T3450" i="1" s="1"/>
  <c r="R3585" i="1"/>
  <c r="T3585" i="1" s="1"/>
  <c r="R3568" i="1"/>
  <c r="T3568" i="1" s="1"/>
  <c r="R3395" i="1"/>
  <c r="T3395" i="1" s="1"/>
  <c r="R3396" i="1"/>
  <c r="T3396" i="1" s="1"/>
  <c r="R3695" i="1"/>
  <c r="T3695" i="1" s="1"/>
  <c r="R3586" i="1"/>
  <c r="T3586" i="1" s="1"/>
  <c r="R3438" i="1"/>
  <c r="T3438" i="1" s="1"/>
  <c r="R3260" i="1"/>
  <c r="T3260" i="1" s="1"/>
  <c r="R1287" i="1"/>
  <c r="T1287" i="1" s="1"/>
  <c r="R3451" i="1"/>
  <c r="T3451" i="1" s="1"/>
  <c r="R2842" i="1"/>
  <c r="T2842" i="1" s="1"/>
  <c r="R3696" i="1"/>
  <c r="T3696" i="1" s="1"/>
  <c r="R3587" i="1"/>
  <c r="T3587" i="1" s="1"/>
  <c r="R534" i="1"/>
  <c r="T534" i="1" s="1"/>
  <c r="R3175" i="1"/>
  <c r="T3175" i="1" s="1"/>
  <c r="R3657" i="1"/>
  <c r="T3657" i="1" s="1"/>
  <c r="R527" i="1"/>
  <c r="T527" i="1" s="1"/>
  <c r="R2968" i="1"/>
  <c r="T2968" i="1" s="1"/>
  <c r="R3452" i="1"/>
  <c r="T3452" i="1" s="1"/>
  <c r="R3327" i="1"/>
  <c r="T3327" i="1" s="1"/>
  <c r="R3328" i="1"/>
  <c r="T3328" i="1" s="1"/>
  <c r="R3688" i="1"/>
  <c r="T3688" i="1" s="1"/>
  <c r="R3397" i="1"/>
  <c r="T3397" i="1" s="1"/>
  <c r="R3453" i="1"/>
  <c r="T3453" i="1" s="1"/>
  <c r="R3454" i="1"/>
  <c r="T3454" i="1" s="1"/>
  <c r="R3398" i="1"/>
  <c r="T3398" i="1" s="1"/>
  <c r="R3434" i="1"/>
  <c r="T3434" i="1" s="1"/>
  <c r="R3152" i="1"/>
  <c r="T3152" i="1" s="1"/>
  <c r="R3176" i="1"/>
  <c r="T3176" i="1" s="1"/>
  <c r="R2797" i="1"/>
  <c r="T2797" i="1" s="1"/>
  <c r="R3163" i="1"/>
  <c r="T3163" i="1" s="1"/>
  <c r="R3329" i="1"/>
  <c r="T3329" i="1" s="1"/>
  <c r="R3523" i="1"/>
  <c r="T3523" i="1" s="1"/>
  <c r="R3399" i="1"/>
  <c r="T3399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3588" i="1"/>
  <c r="T3588" i="1" s="1"/>
  <c r="R3177" i="1"/>
  <c r="T3177" i="1" s="1"/>
  <c r="R3697" i="1"/>
  <c r="T3697" i="1" s="1"/>
  <c r="R3589" i="1"/>
  <c r="T3589" i="1" s="1"/>
  <c r="R3261" i="1"/>
  <c r="T3261" i="1" s="1"/>
  <c r="R3698" i="1"/>
  <c r="T3698" i="1" s="1"/>
  <c r="R3590" i="1"/>
  <c r="T3590" i="1" s="1"/>
  <c r="R3524" i="1"/>
  <c r="T3524" i="1" s="1"/>
  <c r="R3178" i="1"/>
  <c r="T3178" i="1" s="1"/>
  <c r="R3658" i="1"/>
  <c r="T3658" i="1" s="1"/>
  <c r="R3507" i="1"/>
  <c r="T3507" i="1" s="1"/>
  <c r="R3330" i="1"/>
  <c r="T3330" i="1" s="1"/>
  <c r="R3591" i="1"/>
  <c r="T3591" i="1" s="1"/>
  <c r="R3592" i="1"/>
  <c r="T3592" i="1" s="1"/>
  <c r="R3676" i="1"/>
  <c r="T3676" i="1" s="1"/>
  <c r="R526" i="1"/>
  <c r="T526" i="1" s="1"/>
  <c r="R3455" i="1"/>
  <c r="T3455" i="1" s="1"/>
  <c r="R2979" i="1"/>
  <c r="T2979" i="1" s="1"/>
  <c r="R3593" i="1"/>
  <c r="T3593" i="1" s="1"/>
  <c r="R3456" i="1"/>
  <c r="T3456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823" i="1"/>
  <c r="T3823" i="1" s="1"/>
  <c r="R3309" i="1"/>
  <c r="T3309" i="1" s="1"/>
  <c r="R3253" i="1"/>
  <c r="T3253" i="1" s="1"/>
  <c r="R3525" i="1"/>
  <c r="T3525" i="1" s="1"/>
  <c r="R3526" i="1"/>
  <c r="T3526" i="1" s="1"/>
  <c r="R3388" i="1"/>
  <c r="T3388" i="1" s="1"/>
  <c r="R3457" i="1"/>
  <c r="T3457" i="1" s="1"/>
  <c r="R3667" i="1"/>
  <c r="T3667" i="1" s="1"/>
  <c r="R3594" i="1"/>
  <c r="T3594" i="1" s="1"/>
  <c r="R3627" i="1"/>
  <c r="T3627" i="1" s="1"/>
  <c r="R3543" i="1"/>
  <c r="T3543" i="1" s="1"/>
  <c r="R3595" i="1"/>
  <c r="T3595" i="1" s="1"/>
  <c r="R3262" i="1"/>
  <c r="T3262" i="1" s="1"/>
  <c r="R3569" i="1"/>
  <c r="T3569" i="1" s="1"/>
  <c r="R3331" i="1"/>
  <c r="T3331" i="1" s="1"/>
  <c r="R3544" i="1"/>
  <c r="T3544" i="1" s="1"/>
  <c r="R3728" i="1"/>
  <c r="T3728" i="1" s="1"/>
  <c r="R3400" i="1"/>
  <c r="T3400" i="1" s="1"/>
  <c r="R2980" i="1"/>
  <c r="T2980" i="1" s="1"/>
  <c r="R3835" i="1"/>
  <c r="T3835" i="1" s="1"/>
  <c r="R3458" i="1"/>
  <c r="T3458" i="1" s="1"/>
  <c r="R3401" i="1"/>
  <c r="T3401" i="1" s="1"/>
  <c r="R3677" i="1"/>
  <c r="T3677" i="1" s="1"/>
  <c r="R3332" i="1"/>
  <c r="T3332" i="1" s="1"/>
  <c r="R3668" i="1"/>
  <c r="T3668" i="1" s="1"/>
  <c r="R3333" i="1"/>
  <c r="T3333" i="1" s="1"/>
  <c r="R3699" i="1"/>
  <c r="T3699" i="1" s="1"/>
  <c r="R3459" i="1"/>
  <c r="T3459" i="1" s="1"/>
  <c r="R3596" i="1"/>
  <c r="T3596" i="1" s="1"/>
  <c r="R3315" i="1"/>
  <c r="T3315" i="1" s="1"/>
  <c r="R3402" i="1"/>
  <c r="T3402" i="1" s="1"/>
  <c r="R3263" i="1"/>
  <c r="T3263" i="1" s="1"/>
  <c r="R3565" i="1"/>
  <c r="T3565" i="1" s="1"/>
  <c r="R3243" i="1"/>
  <c r="T3243" i="1" s="1"/>
  <c r="R2801" i="1"/>
  <c r="T2801" i="1" s="1"/>
  <c r="R3669" i="1"/>
  <c r="T3669" i="1" s="1"/>
  <c r="R3403" i="1"/>
  <c r="T3403" i="1" s="1"/>
  <c r="R3566" i="1"/>
  <c r="T3566" i="1" s="1"/>
  <c r="R3179" i="1"/>
  <c r="T3179" i="1" s="1"/>
  <c r="R3508" i="1"/>
  <c r="T3508" i="1" s="1"/>
  <c r="R3812" i="1"/>
  <c r="T3812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597" i="1"/>
  <c r="T3597" i="1" s="1"/>
  <c r="R3689" i="1"/>
  <c r="T3689" i="1" s="1"/>
  <c r="R3460" i="1"/>
  <c r="T3460" i="1" s="1"/>
  <c r="R3829" i="1"/>
  <c r="T3829" i="1" s="1"/>
  <c r="R3545" i="1"/>
  <c r="T3545" i="1" s="1"/>
  <c r="R3659" i="1"/>
  <c r="T3659" i="1" s="1"/>
  <c r="R3723" i="1"/>
  <c r="T3723" i="1" s="1"/>
  <c r="R3836" i="1"/>
  <c r="T3836" i="1" s="1"/>
  <c r="R3334" i="1"/>
  <c r="T3334" i="1" s="1"/>
  <c r="R3570" i="1"/>
  <c r="T3570" i="1" s="1"/>
  <c r="R3724" i="1"/>
  <c r="T3724" i="1" s="1"/>
  <c r="R3824" i="1"/>
  <c r="T3824" i="1" s="1"/>
  <c r="R3813" i="1"/>
  <c r="T3813" i="1" s="1"/>
  <c r="R3546" i="1"/>
  <c r="T3546" i="1" s="1"/>
  <c r="R3404" i="1"/>
  <c r="T3404" i="1" s="1"/>
  <c r="R3506" i="1"/>
  <c r="T3506" i="1" s="1"/>
  <c r="R3832" i="1"/>
  <c r="T3832" i="1" s="1"/>
  <c r="R3335" i="1"/>
  <c r="T3335" i="1" s="1"/>
  <c r="R3244" i="1"/>
  <c r="T3244" i="1" s="1"/>
  <c r="R3245" i="1"/>
  <c r="T3245" i="1" s="1"/>
  <c r="R3670" i="1"/>
  <c r="T3670" i="1" s="1"/>
  <c r="R3825" i="1"/>
  <c r="T3825" i="1" s="1"/>
  <c r="R3432" i="1"/>
  <c r="T3432" i="1" s="1"/>
  <c r="R3180" i="1"/>
  <c r="T3180" i="1" s="1"/>
  <c r="R3181" i="1"/>
  <c r="T3181" i="1" s="1"/>
  <c r="R3598" i="1"/>
  <c r="T3598" i="1" s="1"/>
  <c r="R3547" i="1"/>
  <c r="T3547" i="1" s="1"/>
  <c r="R3814" i="1"/>
  <c r="T3814" i="1" s="1"/>
  <c r="R3826" i="1"/>
  <c r="T3826" i="1" s="1"/>
  <c r="R3837" i="1"/>
  <c r="T3837" i="1" s="1"/>
  <c r="R3439" i="1"/>
  <c r="T3439" i="1" s="1"/>
  <c r="R3655" i="1"/>
  <c r="T3655" i="1" s="1"/>
  <c r="R3461" i="1"/>
  <c r="T3461" i="1" s="1"/>
  <c r="R3686" i="1"/>
  <c r="T3686" i="1" s="1"/>
  <c r="R3700" i="1"/>
  <c r="T3700" i="1" s="1"/>
  <c r="R3678" i="1"/>
  <c r="T3678" i="1" s="1"/>
  <c r="R3300" i="1"/>
  <c r="T3300" i="1" s="1"/>
  <c r="R3828" i="1"/>
  <c r="T3828" i="1" s="1"/>
  <c r="R3701" i="1"/>
  <c r="T3701" i="1" s="1"/>
  <c r="R3405" i="1"/>
  <c r="T3405" i="1" s="1"/>
  <c r="R3725" i="1"/>
  <c r="T3725" i="1" s="1"/>
  <c r="R3628" i="1"/>
  <c r="T3628" i="1" s="1"/>
  <c r="R3831" i="1"/>
  <c r="T3831" i="1" s="1"/>
  <c r="R3264" i="1"/>
  <c r="T3264" i="1" s="1"/>
  <c r="R3390" i="1"/>
  <c r="T3390" i="1" s="1"/>
  <c r="R3827" i="1"/>
  <c r="T3827" i="1" s="1"/>
  <c r="R3729" i="1"/>
  <c r="T3729" i="1" s="1"/>
  <c r="R1300" i="1"/>
  <c r="T1300" i="1" s="1"/>
  <c r="R3702" i="1"/>
  <c r="T3702" i="1" s="1"/>
  <c r="R3336" i="1"/>
  <c r="T3336" i="1" s="1"/>
  <c r="R3671" i="1"/>
  <c r="T3671" i="1" s="1"/>
  <c r="R3830" i="1"/>
  <c r="T3830" i="1" s="1"/>
  <c r="R3599" i="1"/>
  <c r="T3599" i="1" s="1"/>
  <c r="R3511" i="1"/>
  <c r="T3511" i="1" s="1"/>
  <c r="R3727" i="1"/>
  <c r="T3727" i="1" s="1"/>
  <c r="R3406" i="1"/>
  <c r="T3406" i="1" s="1"/>
  <c r="R3407" i="1"/>
  <c r="T3407" i="1" s="1"/>
  <c r="R3435" i="1"/>
  <c r="T3435" i="1" s="1"/>
  <c r="R3660" i="1"/>
  <c r="T3660" i="1" s="1"/>
  <c r="R3815" i="1"/>
  <c r="T3815" i="1" s="1"/>
  <c r="R3337" i="1"/>
  <c r="T3337" i="1" s="1"/>
  <c r="R3679" i="1"/>
  <c r="T3679" i="1" s="1"/>
  <c r="R3310" i="1"/>
  <c r="T3310" i="1" s="1"/>
  <c r="R3265" i="1"/>
  <c r="T3265" i="1" s="1"/>
  <c r="R3703" i="1"/>
  <c r="T3703" i="1" s="1"/>
  <c r="R3548" i="1"/>
  <c r="T3548" i="1" s="1"/>
  <c r="R3821" i="1"/>
  <c r="T3821" i="1" s="1"/>
  <c r="R3311" i="1"/>
  <c r="T3311" i="1" s="1"/>
  <c r="R3571" i="1"/>
  <c r="T3571" i="1" s="1"/>
  <c r="R3600" i="1"/>
  <c r="T3600" i="1" s="1"/>
  <c r="R3408" i="1"/>
  <c r="T3408" i="1" s="1"/>
  <c r="R3653" i="1"/>
  <c r="T3653" i="1" s="1"/>
  <c r="R3338" i="1"/>
  <c r="T3338" i="1" s="1"/>
  <c r="R3601" i="1"/>
  <c r="T3601" i="1" s="1"/>
  <c r="R3834" i="1"/>
  <c r="T3834" i="1" s="1"/>
  <c r="R3153" i="1"/>
  <c r="T3153" i="1" s="1"/>
  <c r="R3462" i="1"/>
  <c r="T3462" i="1" s="1"/>
  <c r="R3577" i="1"/>
  <c r="T3577" i="1" s="1"/>
  <c r="R3816" i="1"/>
  <c r="T3816" i="1" s="1"/>
  <c r="R3409" i="1"/>
  <c r="T3409" i="1" s="1"/>
  <c r="R3704" i="1"/>
  <c r="T3704" i="1" s="1"/>
  <c r="R2802" i="1"/>
  <c r="T2802" i="1" s="1"/>
  <c r="R3339" i="1"/>
  <c r="T3339" i="1" s="1"/>
  <c r="R2803" i="1"/>
  <c r="T2803" i="1" s="1"/>
  <c r="R531" i="1"/>
  <c r="T531" i="1" s="1"/>
  <c r="R3572" i="1"/>
  <c r="T3572" i="1" s="1"/>
  <c r="R2963" i="1"/>
  <c r="T2963" i="1" s="1"/>
  <c r="R2972" i="1"/>
  <c r="T2972" i="1" s="1"/>
  <c r="R3266" i="1"/>
  <c r="T3266" i="1" s="1"/>
  <c r="R3629" i="1"/>
  <c r="T3629" i="1" s="1"/>
  <c r="R3705" i="1"/>
  <c r="T3705" i="1" s="1"/>
  <c r="R3463" i="1"/>
  <c r="T3463" i="1" s="1"/>
  <c r="R3464" i="1"/>
  <c r="T3464" i="1" s="1"/>
  <c r="R3465" i="1"/>
  <c r="T3465" i="1" s="1"/>
  <c r="R3685" i="1"/>
  <c r="T3685" i="1" s="1"/>
  <c r="R3312" i="1"/>
  <c r="T3312" i="1" s="1"/>
  <c r="R3817" i="1"/>
  <c r="T3817" i="1" s="1"/>
  <c r="R3549" i="1"/>
  <c r="T3549" i="1" s="1"/>
  <c r="R3267" i="1"/>
  <c r="T3267" i="1" s="1"/>
  <c r="R3182" i="1"/>
  <c r="T3182" i="1" s="1"/>
  <c r="R3527" i="1"/>
  <c r="T3527" i="1" s="1"/>
  <c r="R2789" i="1"/>
  <c r="T2789" i="1" s="1"/>
  <c r="R3666" i="1"/>
  <c r="T3666" i="1" s="1"/>
  <c r="R3410" i="1"/>
  <c r="T3410" i="1" s="1"/>
  <c r="R3411" i="1"/>
  <c r="T3411" i="1" s="1"/>
  <c r="R3340" i="1"/>
  <c r="T3340" i="1" s="1"/>
  <c r="R3154" i="1"/>
  <c r="T3154" i="1" s="1"/>
  <c r="R3550" i="1"/>
  <c r="T3550" i="1" s="1"/>
  <c r="R3721" i="1"/>
  <c r="T3721" i="1" s="1"/>
  <c r="R3237" i="1"/>
  <c r="T3237" i="1" s="1"/>
  <c r="R3341" i="1"/>
  <c r="T3341" i="1" s="1"/>
  <c r="R2804" i="1"/>
  <c r="T2804" i="1" s="1"/>
  <c r="R3412" i="1"/>
  <c r="T3412" i="1" s="1"/>
  <c r="R2805" i="1"/>
  <c r="T2805" i="1" s="1"/>
  <c r="R3512" i="1"/>
  <c r="T3512" i="1" s="1"/>
  <c r="R3183" i="1"/>
  <c r="T3183" i="1" s="1"/>
  <c r="R3268" i="1"/>
  <c r="T3268" i="1" s="1"/>
  <c r="R2795" i="1"/>
  <c r="T2795" i="1" s="1"/>
  <c r="R3680" i="1"/>
  <c r="T3680" i="1" s="1"/>
  <c r="R3155" i="1"/>
  <c r="T3155" i="1" s="1"/>
  <c r="R3313" i="1"/>
  <c r="T3313" i="1" s="1"/>
  <c r="R3184" i="1"/>
  <c r="T3184" i="1" s="1"/>
  <c r="R3269" i="1"/>
  <c r="T3269" i="1" s="1"/>
  <c r="R3602" i="1"/>
  <c r="T3602" i="1" s="1"/>
  <c r="R3661" i="1"/>
  <c r="T3661" i="1" s="1"/>
  <c r="R3528" i="1"/>
  <c r="T3528" i="1" s="1"/>
  <c r="R3540" i="1"/>
  <c r="T3540" i="1" s="1"/>
  <c r="R3603" i="1"/>
  <c r="T3603" i="1" s="1"/>
  <c r="R1288" i="1"/>
  <c r="T1288" i="1" s="1"/>
  <c r="R3413" i="1"/>
  <c r="T3413" i="1" s="1"/>
  <c r="R3818" i="1"/>
  <c r="T3818" i="1" s="1"/>
  <c r="R3681" i="1"/>
  <c r="T3681" i="1" s="1"/>
  <c r="R3466" i="1"/>
  <c r="T3466" i="1" s="1"/>
  <c r="R3515" i="1"/>
  <c r="T3515" i="1" s="1"/>
  <c r="R3662" i="1"/>
  <c r="T3662" i="1" s="1"/>
  <c r="R2973" i="1"/>
  <c r="T2973" i="1" s="1"/>
  <c r="R3573" i="1"/>
  <c r="T3573" i="1" s="1"/>
  <c r="R2806" i="1"/>
  <c r="T2806" i="1" s="1"/>
  <c r="R3270" i="1"/>
  <c r="T3270" i="1" s="1"/>
  <c r="R3342" i="1"/>
  <c r="T3342" i="1" s="1"/>
  <c r="R3650" i="1"/>
  <c r="T3650" i="1" s="1"/>
  <c r="R3185" i="1"/>
  <c r="T3185" i="1" s="1"/>
  <c r="R3529" i="1"/>
  <c r="T3529" i="1" s="1"/>
  <c r="R3604" i="1"/>
  <c r="T3604" i="1" s="1"/>
  <c r="R3605" i="1"/>
  <c r="T3605" i="1" s="1"/>
  <c r="R2807" i="1"/>
  <c r="T2807" i="1" s="1"/>
  <c r="R3467" i="1"/>
  <c r="T3467" i="1" s="1"/>
  <c r="R3307" i="1"/>
  <c r="T3307" i="1" s="1"/>
  <c r="R3271" i="1"/>
  <c r="T3271" i="1" s="1"/>
  <c r="R3343" i="1"/>
  <c r="T3343" i="1" s="1"/>
  <c r="R3706" i="1"/>
  <c r="T3706" i="1" s="1"/>
  <c r="R3551" i="1"/>
  <c r="T3551" i="1" s="1"/>
  <c r="R3687" i="1"/>
  <c r="T3687" i="1" s="1"/>
  <c r="R3606" i="1"/>
  <c r="T3606" i="1" s="1"/>
  <c r="R2808" i="1"/>
  <c r="T2808" i="1" s="1"/>
  <c r="R3674" i="1"/>
  <c r="T3674" i="1" s="1"/>
  <c r="R3468" i="1"/>
  <c r="T3468" i="1" s="1"/>
  <c r="R3414" i="1"/>
  <c r="T3414" i="1" s="1"/>
  <c r="R2809" i="1"/>
  <c r="T2809" i="1" s="1"/>
  <c r="R2981" i="1"/>
  <c r="T2981" i="1" s="1"/>
  <c r="R3186" i="1"/>
  <c r="T3186" i="1" s="1"/>
  <c r="R3607" i="1"/>
  <c r="T3607" i="1" s="1"/>
  <c r="R3272" i="1"/>
  <c r="T3272" i="1" s="1"/>
  <c r="R535" i="1"/>
  <c r="T535" i="1" s="1"/>
  <c r="R3187" i="1"/>
  <c r="T3187" i="1" s="1"/>
  <c r="R3344" i="1"/>
  <c r="T3344" i="1" s="1"/>
  <c r="R3530" i="1"/>
  <c r="T3530" i="1" s="1"/>
  <c r="R3469" i="1"/>
  <c r="T3469" i="1" s="1"/>
  <c r="R3682" i="1"/>
  <c r="T3682" i="1" s="1"/>
  <c r="R3683" i="1"/>
  <c r="T3683" i="1" s="1"/>
  <c r="R2839" i="1"/>
  <c r="T2839" i="1" s="1"/>
  <c r="R3345" i="1"/>
  <c r="T3345" i="1" s="1"/>
  <c r="R3470" i="1"/>
  <c r="T3470" i="1" s="1"/>
  <c r="R3552" i="1"/>
  <c r="T3552" i="1" s="1"/>
  <c r="R3531" i="1"/>
  <c r="T3531" i="1" s="1"/>
  <c r="R3308" i="1"/>
  <c r="T3308" i="1" s="1"/>
  <c r="R3663" i="1"/>
  <c r="T3663" i="1" s="1"/>
  <c r="R3346" i="1"/>
  <c r="T3346" i="1" s="1"/>
  <c r="R3347" i="1"/>
  <c r="T3347" i="1" s="1"/>
  <c r="R3471" i="1"/>
  <c r="T3471" i="1" s="1"/>
  <c r="R3273" i="1"/>
  <c r="T3273" i="1" s="1"/>
  <c r="R3707" i="1"/>
  <c r="T3707" i="1" s="1"/>
  <c r="R3274" i="1"/>
  <c r="T3274" i="1" s="1"/>
  <c r="R2810" i="1"/>
  <c r="T2810" i="1" s="1"/>
  <c r="R2811" i="1"/>
  <c r="T2811" i="1" s="1"/>
  <c r="R3275" i="1"/>
  <c r="T3275" i="1" s="1"/>
  <c r="R2840" i="1"/>
  <c r="T2840" i="1" s="1"/>
  <c r="R2812" i="1"/>
  <c r="T2812" i="1" s="1"/>
  <c r="R3276" i="1"/>
  <c r="T3276" i="1" s="1"/>
  <c r="R1289" i="1"/>
  <c r="T1289" i="1" s="1"/>
  <c r="R3553" i="1"/>
  <c r="T3553" i="1" s="1"/>
  <c r="R3246" i="1"/>
  <c r="T3246" i="1" s="1"/>
  <c r="R3708" i="1"/>
  <c r="T3708" i="1" s="1"/>
  <c r="R3443" i="1"/>
  <c r="T3443" i="1" s="1"/>
  <c r="R3819" i="1"/>
  <c r="T3819" i="1" s="1"/>
  <c r="R3348" i="1"/>
  <c r="T3348" i="1" s="1"/>
  <c r="R2813" i="1"/>
  <c r="T2813" i="1" s="1"/>
  <c r="R2790" i="1"/>
  <c r="T2790" i="1" s="1"/>
  <c r="R3709" i="1"/>
  <c r="T3709" i="1" s="1"/>
  <c r="R3349" i="1"/>
  <c r="T3349" i="1" s="1"/>
  <c r="R2814" i="1"/>
  <c r="T2814" i="1" s="1"/>
  <c r="R2815" i="1"/>
  <c r="T2815" i="1" s="1"/>
  <c r="R3472" i="1"/>
  <c r="T3472" i="1" s="1"/>
  <c r="R3820" i="1"/>
  <c r="T3820" i="1" s="1"/>
  <c r="R3473" i="1"/>
  <c r="T3473" i="1" s="1"/>
  <c r="R2816" i="1"/>
  <c r="T2816" i="1" s="1"/>
  <c r="R3474" i="1"/>
  <c r="T3474" i="1" s="1"/>
  <c r="R536" i="1"/>
  <c r="T536" i="1" s="1"/>
  <c r="R3554" i="1"/>
  <c r="T3554" i="1" s="1"/>
  <c r="R3306" i="1"/>
  <c r="T3306" i="1" s="1"/>
  <c r="R3555" i="1"/>
  <c r="T3555" i="1" s="1"/>
  <c r="R3436" i="1"/>
  <c r="T3436" i="1" s="1"/>
  <c r="R2974" i="1"/>
  <c r="T2974" i="1" s="1"/>
  <c r="R3710" i="1"/>
  <c r="T3710" i="1" s="1"/>
  <c r="R3475" i="1"/>
  <c r="T3475" i="1" s="1"/>
  <c r="R1290" i="1"/>
  <c r="T1290" i="1" s="1"/>
  <c r="R3664" i="1"/>
  <c r="T3664" i="1" s="1"/>
  <c r="R3833" i="1"/>
  <c r="T3833" i="1" s="1"/>
  <c r="R3538" i="1"/>
  <c r="T3538" i="1" s="1"/>
  <c r="R3277" i="1"/>
  <c r="T3277" i="1" s="1"/>
  <c r="R3350" i="1"/>
  <c r="T3350" i="1" s="1"/>
  <c r="R532" i="1"/>
  <c r="T532" i="1" s="1"/>
  <c r="R3351" i="1"/>
  <c r="T3351" i="1" s="1"/>
  <c r="R3352" i="1"/>
  <c r="T3352" i="1" s="1"/>
  <c r="R3353" i="1"/>
  <c r="T3353" i="1" s="1"/>
  <c r="R3690" i="1"/>
  <c r="T3690" i="1" s="1"/>
  <c r="R3711" i="1"/>
  <c r="T3711" i="1" s="1"/>
  <c r="R3188" i="1"/>
  <c r="T3188" i="1" s="1"/>
  <c r="R3608" i="1"/>
  <c r="T3608" i="1" s="1"/>
  <c r="R3476" i="1"/>
  <c r="T3476" i="1" s="1"/>
  <c r="R3415" i="1"/>
  <c r="T3415" i="1" s="1"/>
  <c r="R3247" i="1"/>
  <c r="T3247" i="1" s="1"/>
  <c r="R3609" i="1"/>
  <c r="T3609" i="1" s="1"/>
  <c r="R3416" i="1"/>
  <c r="T3416" i="1" s="1"/>
  <c r="R1291" i="1"/>
  <c r="T1291" i="1" s="1"/>
  <c r="R3189" i="1"/>
  <c r="T3189" i="1" s="1"/>
  <c r="R1301" i="1"/>
  <c r="T1301" i="1" s="1"/>
  <c r="R3354" i="1"/>
  <c r="T3354" i="1" s="1"/>
  <c r="R3210" i="1"/>
  <c r="T3210" i="1" s="1"/>
  <c r="R3211" i="1"/>
  <c r="T3211" i="1" s="1"/>
  <c r="R3385" i="1"/>
  <c r="T3385" i="1" s="1"/>
  <c r="R3156" i="1"/>
  <c r="T3156" i="1" s="1"/>
  <c r="R2817" i="1"/>
  <c r="T2817" i="1" s="1"/>
  <c r="R2969" i="1"/>
  <c r="T2969" i="1" s="1"/>
  <c r="R3212" i="1"/>
  <c r="T3212" i="1" s="1"/>
  <c r="R1302" i="1"/>
  <c r="T1302" i="1" s="1"/>
  <c r="R2975" i="1"/>
  <c r="T2975" i="1" s="1"/>
  <c r="R3712" i="1"/>
  <c r="T3712" i="1" s="1"/>
  <c r="R3477" i="1"/>
  <c r="T3477" i="1" s="1"/>
  <c r="R3355" i="1"/>
  <c r="T3355" i="1" s="1"/>
  <c r="R3169" i="1"/>
  <c r="T3169" i="1" s="1"/>
  <c r="R2818" i="1"/>
  <c r="T2818" i="1" s="1"/>
  <c r="R2819" i="1"/>
  <c r="T2819" i="1" s="1"/>
  <c r="R2820" i="1"/>
  <c r="T2820" i="1" s="1"/>
  <c r="R1292" i="1"/>
  <c r="T1292" i="1" s="1"/>
  <c r="R3713" i="1"/>
  <c r="T3713" i="1" s="1"/>
  <c r="R3610" i="1"/>
  <c r="T3610" i="1" s="1"/>
  <c r="R3356" i="1"/>
  <c r="T3356" i="1" s="1"/>
  <c r="R3532" i="1"/>
  <c r="T3532" i="1" s="1"/>
  <c r="R3478" i="1"/>
  <c r="T3478" i="1" s="1"/>
  <c r="R3714" i="1"/>
  <c r="T3714" i="1" s="1"/>
  <c r="R3440" i="1"/>
  <c r="T3440" i="1" s="1"/>
  <c r="R1293" i="1"/>
  <c r="T1293" i="1" s="1"/>
  <c r="R2821" i="1"/>
  <c r="T2821" i="1" s="1"/>
  <c r="R3357" i="1"/>
  <c r="T3357" i="1" s="1"/>
  <c r="R3576" i="1"/>
  <c r="T3576" i="1" s="1"/>
  <c r="R3358" i="1"/>
  <c r="T3358" i="1" s="1"/>
  <c r="R1303" i="1"/>
  <c r="T1303" i="1" s="1"/>
  <c r="R1304" i="1"/>
  <c r="T1304" i="1" s="1"/>
  <c r="R3314" i="1"/>
  <c r="T3314" i="1" s="1"/>
  <c r="R3359" i="1"/>
  <c r="T3359" i="1" s="1"/>
  <c r="R3278" i="1"/>
  <c r="T3278" i="1" s="1"/>
  <c r="R3279" i="1"/>
  <c r="T3279" i="1" s="1"/>
  <c r="R3715" i="1"/>
  <c r="T3715" i="1" s="1"/>
  <c r="R3479" i="1"/>
  <c r="T3479" i="1" s="1"/>
  <c r="R3516" i="1"/>
  <c r="T3516" i="1" s="1"/>
  <c r="R3417" i="1"/>
  <c r="T3417" i="1" s="1"/>
  <c r="R3302" i="1"/>
  <c r="T3302" i="1" s="1"/>
  <c r="R3480" i="1"/>
  <c r="T3480" i="1" s="1"/>
  <c r="R3360" i="1"/>
  <c r="T3360" i="1" s="1"/>
  <c r="R3481" i="1"/>
  <c r="T3481" i="1" s="1"/>
  <c r="R3611" i="1"/>
  <c r="T3611" i="1" s="1"/>
  <c r="R3213" i="1"/>
  <c r="T3213" i="1" s="1"/>
  <c r="R2822" i="1"/>
  <c r="T2822" i="1" s="1"/>
  <c r="R3539" i="1"/>
  <c r="T3539" i="1" s="1"/>
  <c r="R3280" i="1"/>
  <c r="T3280" i="1" s="1"/>
  <c r="R2796" i="1"/>
  <c r="T2796" i="1" s="1"/>
  <c r="R3612" i="1"/>
  <c r="T3612" i="1" s="1"/>
  <c r="R3482" i="1"/>
  <c r="T3482" i="1" s="1"/>
  <c r="R3299" i="1"/>
  <c r="T3299" i="1" s="1"/>
  <c r="R3303" i="1"/>
  <c r="T3303" i="1" s="1"/>
  <c r="R3361" i="1"/>
  <c r="T3361" i="1" s="1"/>
  <c r="R3214" i="1"/>
  <c r="T3214" i="1" s="1"/>
  <c r="R3281" i="1"/>
  <c r="T3281" i="1" s="1"/>
  <c r="R3556" i="1"/>
  <c r="T3556" i="1" s="1"/>
  <c r="R3418" i="1"/>
  <c r="T3418" i="1" s="1"/>
  <c r="R3215" i="1"/>
  <c r="T3215" i="1" s="1"/>
  <c r="R3419" i="1"/>
  <c r="T3419" i="1" s="1"/>
  <c r="R3483" i="1"/>
  <c r="T3483" i="1" s="1"/>
  <c r="R3716" i="1"/>
  <c r="T3716" i="1" s="1"/>
  <c r="R528" i="1"/>
  <c r="T528" i="1" s="1"/>
  <c r="R3484" i="1"/>
  <c r="T3484" i="1" s="1"/>
  <c r="R3165" i="1"/>
  <c r="T3165" i="1" s="1"/>
  <c r="R3282" i="1"/>
  <c r="T3282" i="1" s="1"/>
  <c r="R3216" i="1"/>
  <c r="T3216" i="1" s="1"/>
  <c r="R3441" i="1"/>
  <c r="T3441" i="1" s="1"/>
  <c r="R2823" i="1"/>
  <c r="T2823" i="1" s="1"/>
  <c r="R3485" i="1"/>
  <c r="T3485" i="1" s="1"/>
  <c r="R3420" i="1"/>
  <c r="T3420" i="1" s="1"/>
  <c r="R3557" i="1"/>
  <c r="T3557" i="1" s="1"/>
  <c r="R3283" i="1"/>
  <c r="T3283" i="1" s="1"/>
  <c r="R3362" i="1"/>
  <c r="T3362" i="1" s="1"/>
  <c r="R3363" i="1"/>
  <c r="T3363" i="1" s="1"/>
  <c r="R2791" i="1"/>
  <c r="T2791" i="1" s="1"/>
  <c r="R3256" i="1"/>
  <c r="T3256" i="1" s="1"/>
  <c r="R3558" i="1"/>
  <c r="T3558" i="1" s="1"/>
  <c r="R3717" i="1"/>
  <c r="T3717" i="1" s="1"/>
  <c r="R2824" i="1"/>
  <c r="T2824" i="1" s="1"/>
  <c r="R3513" i="1"/>
  <c r="T3513" i="1" s="1"/>
  <c r="R3665" i="1"/>
  <c r="T3665" i="1" s="1"/>
  <c r="R3304" i="1"/>
  <c r="T3304" i="1" s="1"/>
  <c r="R2825" i="1"/>
  <c r="T2825" i="1" s="1"/>
  <c r="R3437" i="1"/>
  <c r="T3437" i="1" s="1"/>
  <c r="R3217" i="1"/>
  <c r="T3217" i="1" s="1"/>
  <c r="R3168" i="1"/>
  <c r="T3168" i="1" s="1"/>
  <c r="R2826" i="1"/>
  <c r="T2826" i="1" s="1"/>
  <c r="R3613" i="1"/>
  <c r="T3613" i="1" s="1"/>
  <c r="R3364" i="1"/>
  <c r="T3364" i="1" s="1"/>
  <c r="R533" i="1"/>
  <c r="T533" i="1" s="1"/>
  <c r="R2970" i="1"/>
  <c r="T2970" i="1" s="1"/>
  <c r="R3365" i="1"/>
  <c r="T3365" i="1" s="1"/>
  <c r="R2964" i="1"/>
  <c r="T2964" i="1" s="1"/>
  <c r="R1305" i="1"/>
  <c r="T1305" i="1" s="1"/>
  <c r="R3248" i="1"/>
  <c r="T3248" i="1" s="1"/>
  <c r="R3651" i="1"/>
  <c r="T3651" i="1" s="1"/>
  <c r="R3284" i="1"/>
  <c r="T3284" i="1" s="1"/>
  <c r="R3421" i="1"/>
  <c r="T3421" i="1" s="1"/>
  <c r="R1294" i="1"/>
  <c r="T1294" i="1" s="1"/>
  <c r="R3239" i="1"/>
  <c r="T3239" i="1" s="1"/>
  <c r="R3838" i="1"/>
  <c r="T3838" i="1" s="1"/>
  <c r="R3386" i="1"/>
  <c r="T3386" i="1" s="1"/>
  <c r="R3218" i="1"/>
  <c r="T3218" i="1" s="1"/>
  <c r="R3422" i="1"/>
  <c r="T3422" i="1" s="1"/>
  <c r="R3285" i="1"/>
  <c r="T3285" i="1" s="1"/>
  <c r="R3150" i="1"/>
  <c r="T3150" i="1" s="1"/>
  <c r="R3652" i="1"/>
  <c r="T3652" i="1" s="1"/>
  <c r="R3614" i="1"/>
  <c r="T3614" i="1" s="1"/>
  <c r="R3391" i="1"/>
  <c r="T3391" i="1" s="1"/>
  <c r="R3389" i="1"/>
  <c r="T3389" i="1" s="1"/>
  <c r="R3841" i="1"/>
  <c r="T3841" i="1" s="1"/>
  <c r="R2792" i="1"/>
  <c r="T2792" i="1" s="1"/>
  <c r="R3219" i="1"/>
  <c r="T3219" i="1" s="1"/>
  <c r="R3509" i="1"/>
  <c r="T3509" i="1" s="1"/>
  <c r="R3423" i="1"/>
  <c r="T3423" i="1" s="1"/>
  <c r="R2787" i="1"/>
  <c r="T2787" i="1" s="1"/>
  <c r="R2827" i="1"/>
  <c r="T2827" i="1" s="1"/>
  <c r="R3220" i="1"/>
  <c r="T3220" i="1" s="1"/>
  <c r="R3166" i="1"/>
  <c r="T3166" i="1" s="1"/>
  <c r="R3366" i="1"/>
  <c r="T3366" i="1" s="1"/>
  <c r="R3221" i="1"/>
  <c r="T3221" i="1" s="1"/>
  <c r="R3222" i="1"/>
  <c r="T3222" i="1" s="1"/>
  <c r="R3615" i="1"/>
  <c r="T3615" i="1" s="1"/>
  <c r="R3367" i="1"/>
  <c r="T3367" i="1" s="1"/>
  <c r="R3286" i="1"/>
  <c r="T3286" i="1" s="1"/>
  <c r="R2828" i="1"/>
  <c r="T2828" i="1" s="1"/>
  <c r="R3486" i="1"/>
  <c r="T3486" i="1" s="1"/>
  <c r="R3654" i="1"/>
  <c r="T3654" i="1" s="1"/>
  <c r="R3718" i="1"/>
  <c r="T3718" i="1" s="1"/>
  <c r="R529" i="1"/>
  <c r="T529" i="1" s="1"/>
  <c r="R2965" i="1"/>
  <c r="T2965" i="1" s="1"/>
  <c r="R3287" i="1"/>
  <c r="T3287" i="1" s="1"/>
  <c r="R2829" i="1"/>
  <c r="T2829" i="1" s="1"/>
  <c r="R3167" i="1"/>
  <c r="T3167" i="1" s="1"/>
  <c r="R3288" i="1"/>
  <c r="T3288" i="1" s="1"/>
  <c r="R3223" i="1"/>
  <c r="T3223" i="1" s="1"/>
  <c r="R3487" i="1"/>
  <c r="T3487" i="1" s="1"/>
  <c r="R3488" i="1"/>
  <c r="T3488" i="1" s="1"/>
  <c r="R3517" i="1"/>
  <c r="T3517" i="1" s="1"/>
  <c r="R3672" i="1"/>
  <c r="T3672" i="1" s="1"/>
  <c r="R2830" i="1"/>
  <c r="T2830" i="1" s="1"/>
  <c r="R537" i="1"/>
  <c r="T537" i="1" s="1"/>
  <c r="R3559" i="1"/>
  <c r="T3559" i="1" s="1"/>
  <c r="R3616" i="1"/>
  <c r="T3616" i="1" s="1"/>
  <c r="R2976" i="1"/>
  <c r="T2976" i="1" s="1"/>
  <c r="R3368" i="1"/>
  <c r="T3368" i="1" s="1"/>
  <c r="R3489" i="1"/>
  <c r="T3489" i="1" s="1"/>
  <c r="R3301" i="1"/>
  <c r="T3301" i="1" s="1"/>
  <c r="R3433" i="1"/>
  <c r="T3433" i="1" s="1"/>
  <c r="R3240" i="1"/>
  <c r="T3240" i="1" s="1"/>
  <c r="R3424" i="1"/>
  <c r="T3424" i="1" s="1"/>
  <c r="R3224" i="1"/>
  <c r="T3224" i="1" s="1"/>
  <c r="R2831" i="1"/>
  <c r="T2831" i="1" s="1"/>
  <c r="R523" i="1"/>
  <c r="T523" i="1" s="1"/>
  <c r="R3369" i="1"/>
  <c r="T3369" i="1" s="1"/>
  <c r="R3560" i="1"/>
  <c r="T3560" i="1" s="1"/>
  <c r="R3289" i="1"/>
  <c r="T3289" i="1" s="1"/>
  <c r="R3490" i="1"/>
  <c r="T3490" i="1" s="1"/>
  <c r="R1295" i="1"/>
  <c r="T1295" i="1" s="1"/>
  <c r="R3491" i="1"/>
  <c r="T3491" i="1" s="1"/>
  <c r="R2841" i="1"/>
  <c r="T2841" i="1" s="1"/>
  <c r="R3157" i="1"/>
  <c r="T3157" i="1" s="1"/>
  <c r="R3316" i="1"/>
  <c r="T3316" i="1" s="1"/>
  <c r="R3225" i="1"/>
  <c r="T3225" i="1" s="1"/>
  <c r="R3425" i="1"/>
  <c r="T3425" i="1" s="1"/>
  <c r="R3617" i="1"/>
  <c r="T3617" i="1" s="1"/>
  <c r="R3254" i="1"/>
  <c r="T3254" i="1" s="1"/>
  <c r="R3426" i="1"/>
  <c r="T3426" i="1" s="1"/>
  <c r="R3427" i="1"/>
  <c r="T3427" i="1" s="1"/>
  <c r="R3428" i="1"/>
  <c r="T3428" i="1" s="1"/>
  <c r="R2978" i="1"/>
  <c r="T2978" i="1" s="1"/>
  <c r="R3370" i="1"/>
  <c r="T3370" i="1" s="1"/>
  <c r="R3226" i="1"/>
  <c r="T3226" i="1" s="1"/>
  <c r="R3720" i="1"/>
  <c r="T3720" i="1" s="1"/>
  <c r="R3492" i="1"/>
  <c r="T3492" i="1" s="1"/>
  <c r="R3227" i="1"/>
  <c r="T3227" i="1" s="1"/>
  <c r="R3429" i="1"/>
  <c r="T3429" i="1" s="1"/>
  <c r="R3493" i="1"/>
  <c r="T3493" i="1" s="1"/>
  <c r="R3494" i="1"/>
  <c r="T3494" i="1" s="1"/>
  <c r="R3561" i="1"/>
  <c r="T3561" i="1" s="1"/>
  <c r="R3371" i="1"/>
  <c r="T3371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839" i="1"/>
  <c r="T3839" i="1" s="1"/>
  <c r="R2982" i="1"/>
  <c r="T2982" i="1" s="1"/>
  <c r="R2832" i="1"/>
  <c r="T2832" i="1" s="1"/>
  <c r="R2833" i="1"/>
  <c r="T2833" i="1" s="1"/>
  <c r="R2783" i="1"/>
  <c r="T2783" i="1" s="1"/>
  <c r="R3372" i="1"/>
  <c r="T3372" i="1" s="1"/>
  <c r="R3290" i="1"/>
  <c r="T3290" i="1" s="1"/>
  <c r="R3618" i="1"/>
  <c r="T3618" i="1" s="1"/>
  <c r="R3619" i="1"/>
  <c r="T3619" i="1" s="1"/>
  <c r="R3373" i="1"/>
  <c r="T3373" i="1" s="1"/>
  <c r="R3291" i="1"/>
  <c r="T3291" i="1" s="1"/>
  <c r="R3495" i="1"/>
  <c r="T3495" i="1" s="1"/>
  <c r="R1296" i="1"/>
  <c r="T1296" i="1" s="1"/>
  <c r="R3496" i="1"/>
  <c r="T3496" i="1" s="1"/>
  <c r="R3684" i="1"/>
  <c r="T3684" i="1" s="1"/>
  <c r="R541" i="1"/>
  <c r="T541" i="1" s="1"/>
  <c r="R3158" i="1"/>
  <c r="T3158" i="1" s="1"/>
  <c r="R2967" i="1"/>
  <c r="T2967" i="1" s="1"/>
  <c r="R3249" i="1"/>
  <c r="T3249" i="1" s="1"/>
  <c r="R3497" i="1"/>
  <c r="T3497" i="1" s="1"/>
  <c r="R3228" i="1"/>
  <c r="T3228" i="1" s="1"/>
  <c r="R3229" i="1"/>
  <c r="T3229" i="1" s="1"/>
  <c r="R540" i="1"/>
  <c r="T540" i="1" s="1"/>
  <c r="R3533" i="1"/>
  <c r="T3533" i="1" s="1"/>
  <c r="R3498" i="1"/>
  <c r="T3498" i="1" s="1"/>
  <c r="R3562" i="1"/>
  <c r="T3562" i="1" s="1"/>
  <c r="R3574" i="1"/>
  <c r="T3574" i="1" s="1"/>
  <c r="R525" i="1"/>
  <c r="T525" i="1" s="1"/>
  <c r="R3159" i="1"/>
  <c r="T3159" i="1" s="1"/>
  <c r="R3726" i="1"/>
  <c r="T3726" i="1" s="1"/>
  <c r="R3374" i="1"/>
  <c r="T3374" i="1" s="1"/>
  <c r="R3375" i="1"/>
  <c r="T3375" i="1" s="1"/>
  <c r="R3499" i="1"/>
  <c r="T3499" i="1" s="1"/>
  <c r="R3230" i="1"/>
  <c r="T3230" i="1" s="1"/>
  <c r="R3500" i="1"/>
  <c r="T3500" i="1" s="1"/>
  <c r="R3534" i="1"/>
  <c r="T3534" i="1" s="1"/>
  <c r="R3149" i="1"/>
  <c r="T3149" i="1" s="1"/>
  <c r="R3620" i="1"/>
  <c r="T3620" i="1" s="1"/>
  <c r="R2793" i="1"/>
  <c r="T2793" i="1" s="1"/>
  <c r="R3621" i="1"/>
  <c r="T3621" i="1" s="1"/>
  <c r="R3501" i="1"/>
  <c r="T3501" i="1" s="1"/>
  <c r="R3502" i="1"/>
  <c r="T3502" i="1" s="1"/>
  <c r="R3292" i="1"/>
  <c r="T3292" i="1" s="1"/>
  <c r="R3840" i="1"/>
  <c r="T3840" i="1" s="1"/>
  <c r="R3231" i="1"/>
  <c r="T3231" i="1" s="1"/>
  <c r="R2788" i="1"/>
  <c r="T2788" i="1" s="1"/>
  <c r="R3535" i="1"/>
  <c r="T3535" i="1" s="1"/>
  <c r="R3563" i="1"/>
  <c r="T3563" i="1" s="1"/>
  <c r="R3376" i="1"/>
  <c r="T3376" i="1" s="1"/>
  <c r="R3377" i="1"/>
  <c r="T3377" i="1" s="1"/>
  <c r="R3622" i="1"/>
  <c r="T3622" i="1" s="1"/>
  <c r="R3430" i="1"/>
  <c r="T3430" i="1" s="1"/>
  <c r="R2834" i="1"/>
  <c r="T2834" i="1" s="1"/>
  <c r="R3293" i="1"/>
  <c r="T3293" i="1" s="1"/>
  <c r="R3503" i="1"/>
  <c r="T3503" i="1" s="1"/>
  <c r="R3238" i="1"/>
  <c r="T3238" i="1" s="1"/>
  <c r="R2784" i="1"/>
  <c r="T2784" i="1" s="1"/>
  <c r="R3442" i="1"/>
  <c r="T3442" i="1" s="1"/>
  <c r="R3294" i="1"/>
  <c r="T3294" i="1" s="1"/>
  <c r="R3232" i="1"/>
  <c r="T3232" i="1" s="1"/>
  <c r="R2977" i="1"/>
  <c r="T2977" i="1" s="1"/>
  <c r="R3233" i="1"/>
  <c r="T3233" i="1" s="1"/>
  <c r="R3255" i="1"/>
  <c r="T3255" i="1" s="1"/>
  <c r="R2835" i="1"/>
  <c r="T2835" i="1" s="1"/>
  <c r="R3673" i="1"/>
  <c r="T3673" i="1" s="1"/>
  <c r="R3378" i="1"/>
  <c r="T3378" i="1" s="1"/>
  <c r="R3719" i="1"/>
  <c r="T3719" i="1" s="1"/>
  <c r="R3536" i="1"/>
  <c r="T3536" i="1" s="1"/>
  <c r="R3160" i="1"/>
  <c r="T3160" i="1" s="1"/>
  <c r="R3564" i="1"/>
  <c r="T3564" i="1" s="1"/>
  <c r="R2836" i="1"/>
  <c r="T2836" i="1" s="1"/>
  <c r="R538" i="1"/>
  <c r="T538" i="1" s="1"/>
  <c r="R3514" i="1"/>
  <c r="T3514" i="1" s="1"/>
  <c r="R3623" i="1"/>
  <c r="T3623" i="1" s="1"/>
  <c r="R3295" i="1"/>
  <c r="T3295" i="1" s="1"/>
  <c r="R3575" i="1"/>
  <c r="T3575" i="1" s="1"/>
  <c r="R3567" i="1"/>
  <c r="T3567" i="1" s="1"/>
  <c r="R2785" i="1"/>
  <c r="T2785" i="1" s="1"/>
  <c r="R3164" i="1"/>
  <c r="T3164" i="1" s="1"/>
  <c r="R3379" i="1"/>
  <c r="T337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234" i="1"/>
  <c r="T3234" i="1" s="1"/>
  <c r="R3380" i="1"/>
  <c r="T3380" i="1" s="1"/>
  <c r="R3296" i="1"/>
  <c r="T3296" i="1" s="1"/>
  <c r="R1297" i="1"/>
  <c r="T1297" i="1" s="1"/>
  <c r="R3381" i="1"/>
  <c r="T3381" i="1" s="1"/>
  <c r="R3387" i="1"/>
  <c r="T3387" i="1" s="1"/>
  <c r="R3297" i="1"/>
  <c r="T3297" i="1" s="1"/>
  <c r="R3235" i="1"/>
  <c r="T3235" i="1" s="1"/>
  <c r="R3298" i="1"/>
  <c r="T3298" i="1" s="1"/>
  <c r="R3382" i="1"/>
  <c r="T3382" i="1" s="1"/>
  <c r="R1298" i="1"/>
  <c r="T1298" i="1" s="1"/>
  <c r="R3236" i="1"/>
  <c r="T3236" i="1" s="1"/>
  <c r="R2786" i="1"/>
  <c r="T2786" i="1" s="1"/>
  <c r="R3537" i="1"/>
  <c r="T3537" i="1" s="1"/>
  <c r="R3624" i="1"/>
  <c r="T3624" i="1" s="1"/>
  <c r="R3431" i="1"/>
  <c r="T3431" i="1" s="1"/>
  <c r="R1299" i="1"/>
  <c r="T1299" i="1" s="1"/>
  <c r="R3625" i="1"/>
  <c r="T3625" i="1" s="1"/>
  <c r="R2966" i="1"/>
  <c r="T2966" i="1" s="1"/>
  <c r="R3504" i="1"/>
  <c r="T3504" i="1" s="1"/>
  <c r="R3626" i="1"/>
  <c r="T3626" i="1" s="1"/>
  <c r="R2837" i="1"/>
  <c r="T2837" i="1" s="1"/>
  <c r="R530" i="1"/>
  <c r="T530" i="1" s="1"/>
  <c r="R2838" i="1"/>
  <c r="T2838" i="1" s="1"/>
  <c r="R3250" i="1"/>
  <c r="T3250" i="1" s="1"/>
  <c r="R3251" i="1"/>
  <c r="T3251" i="1" s="1"/>
  <c r="R3505" i="1"/>
  <c r="T3505" i="1" s="1"/>
  <c r="R539" i="1"/>
  <c r="T539" i="1" s="1"/>
  <c r="R3161" i="1"/>
  <c r="T3161" i="1" s="1"/>
  <c r="R3383" i="1"/>
  <c r="T3383" i="1" s="1"/>
  <c r="R3842" i="1"/>
  <c r="T3842" i="1" s="1"/>
  <c r="R3384" i="1"/>
  <c r="T3384" i="1" s="1"/>
  <c r="R522" i="1"/>
  <c r="T52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3578" i="1"/>
  <c r="T3578" i="1" s="1"/>
  <c r="R3579" i="1"/>
  <c r="T3579" i="1" s="1"/>
  <c r="R3444" i="1"/>
  <c r="T3444" i="1" s="1"/>
  <c r="R3580" i="1"/>
  <c r="T3580" i="1" s="1"/>
  <c r="R3519" i="1"/>
  <c r="T3519" i="1" s="1"/>
  <c r="R3722" i="1"/>
  <c r="T3722" i="1" s="1"/>
  <c r="R3257" i="1"/>
  <c r="T3257" i="1" s="1"/>
  <c r="R3691" i="1"/>
  <c r="T3691" i="1" s="1"/>
  <c r="R3241" i="1"/>
  <c r="T3241" i="1" s="1"/>
  <c r="R3242" i="1"/>
  <c r="T3242" i="1" s="1"/>
  <c r="R3518" i="1"/>
  <c r="T3518" i="1" s="1"/>
  <c r="R3541" i="1"/>
  <c r="T3541" i="1" s="1"/>
  <c r="R3692" i="1"/>
  <c r="T3692" i="1" s="1"/>
  <c r="R3317" i="1"/>
  <c r="T3317" i="1" s="1"/>
  <c r="R3810" i="1"/>
  <c r="T3810" i="1" s="1"/>
  <c r="R3318" i="1"/>
  <c r="T3318" i="1" s="1"/>
  <c r="R3510" i="1"/>
  <c r="T3510" i="1" s="1"/>
  <c r="R3319" i="1"/>
  <c r="T3319" i="1" s="1"/>
  <c r="R3581" i="1"/>
  <c r="T3581" i="1" s="1"/>
  <c r="R2798" i="1"/>
  <c r="T2798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3320" i="1"/>
  <c r="T3320" i="1" s="1"/>
  <c r="R3321" i="1"/>
  <c r="T3321" i="1" s="1"/>
  <c r="R3258" i="1"/>
  <c r="T3258" i="1" s="1"/>
  <c r="R1286" i="1"/>
  <c r="T1286" i="1" s="1"/>
  <c r="R3542" i="1"/>
  <c r="T3542" i="1" s="1"/>
  <c r="R3259" i="1"/>
  <c r="T3259" i="1" s="1"/>
  <c r="R3520" i="1"/>
  <c r="T3520" i="1" s="1"/>
  <c r="R3445" i="1"/>
  <c r="T3445" i="1" s="1"/>
  <c r="R3305" i="1"/>
  <c r="T3305" i="1" s="1"/>
  <c r="R3811" i="1"/>
  <c r="T3811" i="1" s="1"/>
  <c r="R2799" i="1"/>
  <c r="T2799" i="1" s="1"/>
  <c r="R3392" i="1"/>
  <c r="T3392" i="1" s="1"/>
  <c r="R3162" i="1"/>
  <c r="T3162" i="1" s="1"/>
  <c r="R3822" i="1"/>
  <c r="T3822" i="1" s="1"/>
  <c r="R3322" i="1"/>
  <c r="T3322" i="1" s="1"/>
  <c r="R3521" i="1"/>
  <c r="T3521" i="1" s="1"/>
  <c r="R3446" i="1"/>
  <c r="T3446" i="1" s="1"/>
  <c r="R3323" i="1"/>
  <c r="T3323" i="1" s="1"/>
  <c r="R3393" i="1"/>
  <c r="T3393" i="1" s="1"/>
  <c r="R3522" i="1"/>
  <c r="T3522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3" i="1"/>
  <c r="T3" i="1" s="1"/>
  <c r="R4" i="1"/>
  <c r="T4" i="1" s="1"/>
  <c r="R5" i="1"/>
  <c r="T5" i="1" s="1"/>
  <c r="S2" i="1"/>
  <c r="R2" i="1"/>
  <c r="T2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578" i="1"/>
  <c r="O3579" i="1"/>
  <c r="O3444" i="1"/>
  <c r="O3580" i="1"/>
  <c r="O3519" i="1"/>
  <c r="O3722" i="1"/>
  <c r="O3257" i="1"/>
  <c r="O3691" i="1"/>
  <c r="O3241" i="1"/>
  <c r="O3242" i="1"/>
  <c r="O3518" i="1"/>
  <c r="O3541" i="1"/>
  <c r="O3692" i="1"/>
  <c r="O3317" i="1"/>
  <c r="O3810" i="1"/>
  <c r="O3318" i="1"/>
  <c r="O3510" i="1"/>
  <c r="O3319" i="1"/>
  <c r="O3581" i="1"/>
  <c r="O2798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320" i="1"/>
  <c r="O3321" i="1"/>
  <c r="O3258" i="1"/>
  <c r="O1286" i="1"/>
  <c r="O3542" i="1"/>
  <c r="O3259" i="1"/>
  <c r="O3520" i="1"/>
  <c r="O3445" i="1"/>
  <c r="O3305" i="1"/>
  <c r="O3811" i="1"/>
  <c r="O2799" i="1"/>
  <c r="O3392" i="1"/>
  <c r="O3162" i="1"/>
  <c r="O3822" i="1"/>
  <c r="O3322" i="1"/>
  <c r="O3521" i="1"/>
  <c r="O3446" i="1"/>
  <c r="O3323" i="1"/>
  <c r="O3393" i="1"/>
  <c r="O3522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252" i="1"/>
  <c r="O3170" i="1"/>
  <c r="O3171" i="1"/>
  <c r="O3656" i="1"/>
  <c r="O3582" i="1"/>
  <c r="O3394" i="1"/>
  <c r="O3172" i="1"/>
  <c r="O3324" i="1"/>
  <c r="O3447" i="1"/>
  <c r="O3448" i="1"/>
  <c r="O3325" i="1"/>
  <c r="O3326" i="1"/>
  <c r="O3693" i="1"/>
  <c r="O524" i="1"/>
  <c r="O2971" i="1"/>
  <c r="O3151" i="1"/>
  <c r="O3675" i="1"/>
  <c r="O3583" i="1"/>
  <c r="O3584" i="1"/>
  <c r="O3173" i="1"/>
  <c r="O2800" i="1"/>
  <c r="O3449" i="1"/>
  <c r="O3694" i="1"/>
  <c r="O3174" i="1"/>
  <c r="O2794" i="1"/>
  <c r="O3450" i="1"/>
  <c r="O3585" i="1"/>
  <c r="O3568" i="1"/>
  <c r="O3395" i="1"/>
  <c r="O3396" i="1"/>
  <c r="O3695" i="1"/>
  <c r="O3586" i="1"/>
  <c r="O3438" i="1"/>
  <c r="O3260" i="1"/>
  <c r="O1287" i="1"/>
  <c r="O3451" i="1"/>
  <c r="O2842" i="1"/>
  <c r="O3696" i="1"/>
  <c r="O3587" i="1"/>
  <c r="O534" i="1"/>
  <c r="O3175" i="1"/>
  <c r="O3657" i="1"/>
  <c r="O527" i="1"/>
  <c r="O2968" i="1"/>
  <c r="O3452" i="1"/>
  <c r="O3327" i="1"/>
  <c r="O3328" i="1"/>
  <c r="O3688" i="1"/>
  <c r="O3397" i="1"/>
  <c r="O3453" i="1"/>
  <c r="O3454" i="1"/>
  <c r="O3398" i="1"/>
  <c r="O3434" i="1"/>
  <c r="O3152" i="1"/>
  <c r="O3176" i="1"/>
  <c r="O2797" i="1"/>
  <c r="O3163" i="1"/>
  <c r="O3329" i="1"/>
  <c r="O3523" i="1"/>
  <c r="O3399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3588" i="1"/>
  <c r="O3177" i="1"/>
  <c r="O3697" i="1"/>
  <c r="O3589" i="1"/>
  <c r="O3261" i="1"/>
  <c r="O3698" i="1"/>
  <c r="O3590" i="1"/>
  <c r="O3524" i="1"/>
  <c r="O3178" i="1"/>
  <c r="O3658" i="1"/>
  <c r="O3507" i="1"/>
  <c r="O3330" i="1"/>
  <c r="O3591" i="1"/>
  <c r="O3592" i="1"/>
  <c r="O3676" i="1"/>
  <c r="O526" i="1"/>
  <c r="O3455" i="1"/>
  <c r="O2979" i="1"/>
  <c r="O3593" i="1"/>
  <c r="O3456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823" i="1"/>
  <c r="O3309" i="1"/>
  <c r="O3253" i="1"/>
  <c r="O3525" i="1"/>
  <c r="O3526" i="1"/>
  <c r="O3388" i="1"/>
  <c r="O3457" i="1"/>
  <c r="O3667" i="1"/>
  <c r="O3594" i="1"/>
  <c r="O3627" i="1"/>
  <c r="O3543" i="1"/>
  <c r="O3595" i="1"/>
  <c r="O3262" i="1"/>
  <c r="O3569" i="1"/>
  <c r="O3331" i="1"/>
  <c r="O3544" i="1"/>
  <c r="O3728" i="1"/>
  <c r="O3400" i="1"/>
  <c r="O2980" i="1"/>
  <c r="O3835" i="1"/>
  <c r="O3458" i="1"/>
  <c r="O3401" i="1"/>
  <c r="O3677" i="1"/>
  <c r="O3332" i="1"/>
  <c r="O3668" i="1"/>
  <c r="O3333" i="1"/>
  <c r="O3699" i="1"/>
  <c r="O3459" i="1"/>
  <c r="O3596" i="1"/>
  <c r="O3315" i="1"/>
  <c r="O3402" i="1"/>
  <c r="O3263" i="1"/>
  <c r="E4" i="7" s="1"/>
  <c r="O3565" i="1"/>
  <c r="O3243" i="1"/>
  <c r="O2801" i="1"/>
  <c r="O3669" i="1"/>
  <c r="O3403" i="1"/>
  <c r="O3566" i="1"/>
  <c r="O3179" i="1"/>
  <c r="O3508" i="1"/>
  <c r="O3812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597" i="1"/>
  <c r="O3689" i="1"/>
  <c r="O3460" i="1"/>
  <c r="O3829" i="1"/>
  <c r="O3545" i="1"/>
  <c r="O3659" i="1"/>
  <c r="O3723" i="1"/>
  <c r="O3836" i="1"/>
  <c r="O3334" i="1"/>
  <c r="O3570" i="1"/>
  <c r="O3724" i="1"/>
  <c r="O3824" i="1"/>
  <c r="O3813" i="1"/>
  <c r="O3546" i="1"/>
  <c r="E6" i="7" s="1"/>
  <c r="O3404" i="1"/>
  <c r="O3506" i="1"/>
  <c r="O3832" i="1"/>
  <c r="O3335" i="1"/>
  <c r="O3244" i="1"/>
  <c r="O3245" i="1"/>
  <c r="O3670" i="1"/>
  <c r="O3825" i="1"/>
  <c r="O3432" i="1"/>
  <c r="O3180" i="1"/>
  <c r="O3181" i="1"/>
  <c r="O3598" i="1"/>
  <c r="O3547" i="1"/>
  <c r="O3814" i="1"/>
  <c r="O3826" i="1"/>
  <c r="O3837" i="1"/>
  <c r="O3439" i="1"/>
  <c r="O3655" i="1"/>
  <c r="O3461" i="1"/>
  <c r="O3686" i="1"/>
  <c r="O3700" i="1"/>
  <c r="O3678" i="1"/>
  <c r="O3300" i="1"/>
  <c r="O3828" i="1"/>
  <c r="O3701" i="1"/>
  <c r="O3405" i="1"/>
  <c r="O3725" i="1"/>
  <c r="O3628" i="1"/>
  <c r="O3831" i="1"/>
  <c r="O3264" i="1"/>
  <c r="O3390" i="1"/>
  <c r="O3827" i="1"/>
  <c r="O3729" i="1"/>
  <c r="O1300" i="1"/>
  <c r="O3702" i="1"/>
  <c r="O3336" i="1"/>
  <c r="O3671" i="1"/>
  <c r="O3830" i="1"/>
  <c r="O3599" i="1"/>
  <c r="O3511" i="1"/>
  <c r="O3727" i="1"/>
  <c r="O3406" i="1"/>
  <c r="O3407" i="1"/>
  <c r="O3435" i="1"/>
  <c r="O3660" i="1"/>
  <c r="O3815" i="1"/>
  <c r="O3337" i="1"/>
  <c r="O3679" i="1"/>
  <c r="O3310" i="1"/>
  <c r="O3265" i="1"/>
  <c r="O3703" i="1"/>
  <c r="O3548" i="1"/>
  <c r="O3821" i="1"/>
  <c r="O3311" i="1"/>
  <c r="O3571" i="1"/>
  <c r="O3600" i="1"/>
  <c r="O3408" i="1"/>
  <c r="O3653" i="1"/>
  <c r="O3338" i="1"/>
  <c r="O3601" i="1"/>
  <c r="O3834" i="1"/>
  <c r="O3153" i="1"/>
  <c r="O3462" i="1"/>
  <c r="O3577" i="1"/>
  <c r="O3816" i="1"/>
  <c r="O3409" i="1"/>
  <c r="O3704" i="1"/>
  <c r="O2802" i="1"/>
  <c r="O3339" i="1"/>
  <c r="O2803" i="1"/>
  <c r="O531" i="1"/>
  <c r="O3572" i="1"/>
  <c r="O2963" i="1"/>
  <c r="O2972" i="1"/>
  <c r="O3266" i="1"/>
  <c r="O3629" i="1"/>
  <c r="O3705" i="1"/>
  <c r="O3463" i="1"/>
  <c r="O3464" i="1"/>
  <c r="O3465" i="1"/>
  <c r="O3685" i="1"/>
  <c r="O3312" i="1"/>
  <c r="O3817" i="1"/>
  <c r="O3549" i="1"/>
  <c r="O3267" i="1"/>
  <c r="O3182" i="1"/>
  <c r="O3527" i="1"/>
  <c r="O2789" i="1"/>
  <c r="O3666" i="1"/>
  <c r="O3410" i="1"/>
  <c r="O3411" i="1"/>
  <c r="O3340" i="1"/>
  <c r="O3154" i="1"/>
  <c r="O3550" i="1"/>
  <c r="O3721" i="1"/>
  <c r="O3237" i="1"/>
  <c r="O3341" i="1"/>
  <c r="O2804" i="1"/>
  <c r="O3412" i="1"/>
  <c r="O2805" i="1"/>
  <c r="O3512" i="1"/>
  <c r="O3183" i="1"/>
  <c r="O3268" i="1"/>
  <c r="O2795" i="1"/>
  <c r="O3680" i="1"/>
  <c r="O3155" i="1"/>
  <c r="O3313" i="1"/>
  <c r="O3184" i="1"/>
  <c r="E5" i="7" s="1"/>
  <c r="O3269" i="1"/>
  <c r="O3602" i="1"/>
  <c r="O3661" i="1"/>
  <c r="O3528" i="1"/>
  <c r="O3540" i="1"/>
  <c r="O3603" i="1"/>
  <c r="O1288" i="1"/>
  <c r="O3413" i="1"/>
  <c r="O3818" i="1"/>
  <c r="O3681" i="1"/>
  <c r="O3466" i="1"/>
  <c r="O3515" i="1"/>
  <c r="O3662" i="1"/>
  <c r="O2973" i="1"/>
  <c r="O3573" i="1"/>
  <c r="O2806" i="1"/>
  <c r="O3270" i="1"/>
  <c r="O3342" i="1"/>
  <c r="O3650" i="1"/>
  <c r="O3185" i="1"/>
  <c r="O3529" i="1"/>
  <c r="O3604" i="1"/>
  <c r="O3605" i="1"/>
  <c r="O2807" i="1"/>
  <c r="O3467" i="1"/>
  <c r="O3307" i="1"/>
  <c r="O3271" i="1"/>
  <c r="O3343" i="1"/>
  <c r="O3706" i="1"/>
  <c r="O3551" i="1"/>
  <c r="O3687" i="1"/>
  <c r="O3606" i="1"/>
  <c r="O2808" i="1"/>
  <c r="O3674" i="1"/>
  <c r="O3468" i="1"/>
  <c r="O3414" i="1"/>
  <c r="O2809" i="1"/>
  <c r="O2981" i="1"/>
  <c r="O3186" i="1"/>
  <c r="O3607" i="1"/>
  <c r="O3272" i="1"/>
  <c r="O535" i="1"/>
  <c r="O3187" i="1"/>
  <c r="O3344" i="1"/>
  <c r="O3530" i="1"/>
  <c r="O3469" i="1"/>
  <c r="O3682" i="1"/>
  <c r="O3683" i="1"/>
  <c r="O2839" i="1"/>
  <c r="O3345" i="1"/>
  <c r="O3470" i="1"/>
  <c r="O3552" i="1"/>
  <c r="O3531" i="1"/>
  <c r="O3308" i="1"/>
  <c r="O3663" i="1"/>
  <c r="O3346" i="1"/>
  <c r="O3347" i="1"/>
  <c r="O3471" i="1"/>
  <c r="O3273" i="1"/>
  <c r="O3707" i="1"/>
  <c r="O3274" i="1"/>
  <c r="O2810" i="1"/>
  <c r="O2811" i="1"/>
  <c r="O3275" i="1"/>
  <c r="O2840" i="1"/>
  <c r="O2812" i="1"/>
  <c r="O3276" i="1"/>
  <c r="O1289" i="1"/>
  <c r="O3553" i="1"/>
  <c r="O3246" i="1"/>
  <c r="O3708" i="1"/>
  <c r="O3443" i="1"/>
  <c r="O3819" i="1"/>
  <c r="O3348" i="1"/>
  <c r="O2813" i="1"/>
  <c r="O2790" i="1"/>
  <c r="O3709" i="1"/>
  <c r="O3349" i="1"/>
  <c r="O2814" i="1"/>
  <c r="O2815" i="1"/>
  <c r="O3472" i="1"/>
  <c r="O3820" i="1"/>
  <c r="O3473" i="1"/>
  <c r="O2816" i="1"/>
  <c r="O3474" i="1"/>
  <c r="O536" i="1"/>
  <c r="O3554" i="1"/>
  <c r="O3306" i="1"/>
  <c r="O3555" i="1"/>
  <c r="O3436" i="1"/>
  <c r="O2974" i="1"/>
  <c r="O3710" i="1"/>
  <c r="O3475" i="1"/>
  <c r="O1290" i="1"/>
  <c r="O3664" i="1"/>
  <c r="O3833" i="1"/>
  <c r="O3538" i="1"/>
  <c r="O3277" i="1"/>
  <c r="O3350" i="1"/>
  <c r="O532" i="1"/>
  <c r="O3351" i="1"/>
  <c r="O3352" i="1"/>
  <c r="O3353" i="1"/>
  <c r="O3690" i="1"/>
  <c r="O3711" i="1"/>
  <c r="O3188" i="1"/>
  <c r="O3608" i="1"/>
  <c r="O3476" i="1"/>
  <c r="O3415" i="1"/>
  <c r="O3247" i="1"/>
  <c r="O3609" i="1"/>
  <c r="O3416" i="1"/>
  <c r="O1291" i="1"/>
  <c r="O3189" i="1"/>
  <c r="O1301" i="1"/>
  <c r="O3354" i="1"/>
  <c r="O3210" i="1"/>
  <c r="O3211" i="1"/>
  <c r="O3385" i="1"/>
  <c r="O3156" i="1"/>
  <c r="O2817" i="1"/>
  <c r="O2969" i="1"/>
  <c r="O3212" i="1"/>
  <c r="O1302" i="1"/>
  <c r="O2975" i="1"/>
  <c r="O3712" i="1"/>
  <c r="O3477" i="1"/>
  <c r="O3355" i="1"/>
  <c r="O3169" i="1"/>
  <c r="O2818" i="1"/>
  <c r="O2819" i="1"/>
  <c r="O2820" i="1"/>
  <c r="O1292" i="1"/>
  <c r="O3713" i="1"/>
  <c r="O3610" i="1"/>
  <c r="O3356" i="1"/>
  <c r="O3532" i="1"/>
  <c r="O3478" i="1"/>
  <c r="O3714" i="1"/>
  <c r="O3440" i="1"/>
  <c r="O1293" i="1"/>
  <c r="O2821" i="1"/>
  <c r="O3357" i="1"/>
  <c r="O3576" i="1"/>
  <c r="O3358" i="1"/>
  <c r="E2" i="7" s="1"/>
  <c r="O1303" i="1"/>
  <c r="O1304" i="1"/>
  <c r="O3314" i="1"/>
  <c r="O3359" i="1"/>
  <c r="O3278" i="1"/>
  <c r="O3279" i="1"/>
  <c r="O3715" i="1"/>
  <c r="O3479" i="1"/>
  <c r="O3516" i="1"/>
  <c r="O3417" i="1"/>
  <c r="O3302" i="1"/>
  <c r="O3480" i="1"/>
  <c r="O3360" i="1"/>
  <c r="O3481" i="1"/>
  <c r="O3611" i="1"/>
  <c r="O3213" i="1"/>
  <c r="O2822" i="1"/>
  <c r="O3539" i="1"/>
  <c r="O3280" i="1"/>
  <c r="O2796" i="1"/>
  <c r="O3612" i="1"/>
  <c r="O3482" i="1"/>
  <c r="O3299" i="1"/>
  <c r="O3303" i="1"/>
  <c r="O3361" i="1"/>
  <c r="O3214" i="1"/>
  <c r="O3281" i="1"/>
  <c r="O3556" i="1"/>
  <c r="O3418" i="1"/>
  <c r="O3215" i="1"/>
  <c r="O3419" i="1"/>
  <c r="O3483" i="1"/>
  <c r="O3716" i="1"/>
  <c r="O528" i="1"/>
  <c r="O3484" i="1"/>
  <c r="O3165" i="1"/>
  <c r="O3282" i="1"/>
  <c r="O3216" i="1"/>
  <c r="O3441" i="1"/>
  <c r="O2823" i="1"/>
  <c r="O3485" i="1"/>
  <c r="O3420" i="1"/>
  <c r="O3557" i="1"/>
  <c r="O3283" i="1"/>
  <c r="O3362" i="1"/>
  <c r="O3363" i="1"/>
  <c r="O2791" i="1"/>
  <c r="O3256" i="1"/>
  <c r="O3558" i="1"/>
  <c r="O3717" i="1"/>
  <c r="O2824" i="1"/>
  <c r="O3513" i="1"/>
  <c r="O3665" i="1"/>
  <c r="O3304" i="1"/>
  <c r="O2825" i="1"/>
  <c r="O3437" i="1"/>
  <c r="O3217" i="1"/>
  <c r="O3168" i="1"/>
  <c r="O2826" i="1"/>
  <c r="O3613" i="1"/>
  <c r="O3364" i="1"/>
  <c r="O533" i="1"/>
  <c r="O2970" i="1"/>
  <c r="O3365" i="1"/>
  <c r="O2964" i="1"/>
  <c r="O1305" i="1"/>
  <c r="O3248" i="1"/>
  <c r="O3651" i="1"/>
  <c r="O3284" i="1"/>
  <c r="O3421" i="1"/>
  <c r="O1294" i="1"/>
  <c r="O3239" i="1"/>
  <c r="O3838" i="1"/>
  <c r="O3386" i="1"/>
  <c r="O3218" i="1"/>
  <c r="O3422" i="1"/>
  <c r="O3285" i="1"/>
  <c r="O3150" i="1"/>
  <c r="O3652" i="1"/>
  <c r="O3614" i="1"/>
  <c r="O3391" i="1"/>
  <c r="O3389" i="1"/>
  <c r="O3841" i="1"/>
  <c r="O2792" i="1"/>
  <c r="O3219" i="1"/>
  <c r="O3509" i="1"/>
  <c r="O3423" i="1"/>
  <c r="O2787" i="1"/>
  <c r="O2827" i="1"/>
  <c r="O3220" i="1"/>
  <c r="O3166" i="1"/>
  <c r="O3366" i="1"/>
  <c r="O3221" i="1"/>
  <c r="O3222" i="1"/>
  <c r="O3615" i="1"/>
  <c r="O3367" i="1"/>
  <c r="O3286" i="1"/>
  <c r="O2828" i="1"/>
  <c r="O3486" i="1"/>
  <c r="O3654" i="1"/>
  <c r="O3718" i="1"/>
  <c r="O529" i="1"/>
  <c r="O2965" i="1"/>
  <c r="O3287" i="1"/>
  <c r="O2829" i="1"/>
  <c r="O3167" i="1"/>
  <c r="O3288" i="1"/>
  <c r="O3223" i="1"/>
  <c r="O3487" i="1"/>
  <c r="O3488" i="1"/>
  <c r="O3517" i="1"/>
  <c r="O3672" i="1"/>
  <c r="O2830" i="1"/>
  <c r="O537" i="1"/>
  <c r="O3559" i="1"/>
  <c r="O3616" i="1"/>
  <c r="O2976" i="1"/>
  <c r="O3368" i="1"/>
  <c r="O3489" i="1"/>
  <c r="O3301" i="1"/>
  <c r="O3433" i="1"/>
  <c r="O3240" i="1"/>
  <c r="O3424" i="1"/>
  <c r="O3224" i="1"/>
  <c r="O2831" i="1"/>
  <c r="O523" i="1"/>
  <c r="O3369" i="1"/>
  <c r="O3560" i="1"/>
  <c r="O3289" i="1"/>
  <c r="O3490" i="1"/>
  <c r="O1295" i="1"/>
  <c r="O3491" i="1"/>
  <c r="O2841" i="1"/>
  <c r="O3157" i="1"/>
  <c r="O3316" i="1"/>
  <c r="O3225" i="1"/>
  <c r="O3425" i="1"/>
  <c r="O3617" i="1"/>
  <c r="O3254" i="1"/>
  <c r="O3426" i="1"/>
  <c r="O3427" i="1"/>
  <c r="O3428" i="1"/>
  <c r="O2978" i="1"/>
  <c r="O3370" i="1"/>
  <c r="E3" i="7" s="1"/>
  <c r="O3226" i="1"/>
  <c r="O3720" i="1"/>
  <c r="O3492" i="1"/>
  <c r="O3227" i="1"/>
  <c r="O3429" i="1"/>
  <c r="O3493" i="1"/>
  <c r="O3494" i="1"/>
  <c r="O3561" i="1"/>
  <c r="O3371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839" i="1"/>
  <c r="O2982" i="1"/>
  <c r="O2832" i="1"/>
  <c r="O2833" i="1"/>
  <c r="O2783" i="1"/>
  <c r="O3372" i="1"/>
  <c r="O3290" i="1"/>
  <c r="O3618" i="1"/>
  <c r="O3619" i="1"/>
  <c r="O3373" i="1"/>
  <c r="O3291" i="1"/>
  <c r="O3495" i="1"/>
  <c r="O1296" i="1"/>
  <c r="O3496" i="1"/>
  <c r="O3684" i="1"/>
  <c r="O541" i="1"/>
  <c r="O3158" i="1"/>
  <c r="O2967" i="1"/>
  <c r="O3249" i="1"/>
  <c r="O3497" i="1"/>
  <c r="O3228" i="1"/>
  <c r="O3229" i="1"/>
  <c r="O540" i="1"/>
  <c r="O3533" i="1"/>
  <c r="O3498" i="1"/>
  <c r="O3562" i="1"/>
  <c r="O3574" i="1"/>
  <c r="O525" i="1"/>
  <c r="O3159" i="1"/>
  <c r="O3726" i="1"/>
  <c r="O3374" i="1"/>
  <c r="O3375" i="1"/>
  <c r="O3499" i="1"/>
  <c r="O3230" i="1"/>
  <c r="O3500" i="1"/>
  <c r="O3534" i="1"/>
  <c r="O3149" i="1"/>
  <c r="O3620" i="1"/>
  <c r="O2793" i="1"/>
  <c r="O3621" i="1"/>
  <c r="O3501" i="1"/>
  <c r="O3502" i="1"/>
  <c r="O3292" i="1"/>
  <c r="O3840" i="1"/>
  <c r="O3231" i="1"/>
  <c r="O2788" i="1"/>
  <c r="O3535" i="1"/>
  <c r="O3563" i="1"/>
  <c r="O3376" i="1"/>
  <c r="O3377" i="1"/>
  <c r="O3622" i="1"/>
  <c r="O3430" i="1"/>
  <c r="O2834" i="1"/>
  <c r="O3293" i="1"/>
  <c r="O3503" i="1"/>
  <c r="O3238" i="1"/>
  <c r="O2784" i="1"/>
  <c r="O3442" i="1"/>
  <c r="O3294" i="1"/>
  <c r="O3232" i="1"/>
  <c r="O2977" i="1"/>
  <c r="O3233" i="1"/>
  <c r="O3255" i="1"/>
  <c r="O2835" i="1"/>
  <c r="O3673" i="1"/>
  <c r="O3378" i="1"/>
  <c r="O3719" i="1"/>
  <c r="O3536" i="1"/>
  <c r="O3160" i="1"/>
  <c r="O3564" i="1"/>
  <c r="O2836" i="1"/>
  <c r="O538" i="1"/>
  <c r="O3514" i="1"/>
  <c r="O3623" i="1"/>
  <c r="O3295" i="1"/>
  <c r="O3575" i="1"/>
  <c r="O3567" i="1"/>
  <c r="O2785" i="1"/>
  <c r="O3164" i="1"/>
  <c r="O337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234" i="1"/>
  <c r="O3380" i="1"/>
  <c r="O3296" i="1"/>
  <c r="O1297" i="1"/>
  <c r="O3381" i="1"/>
  <c r="O3387" i="1"/>
  <c r="O3297" i="1"/>
  <c r="O3235" i="1"/>
  <c r="O3298" i="1"/>
  <c r="O3382" i="1"/>
  <c r="O1298" i="1"/>
  <c r="O3236" i="1"/>
  <c r="O2786" i="1"/>
  <c r="O3537" i="1"/>
  <c r="O3624" i="1"/>
  <c r="O3431" i="1"/>
  <c r="O1299" i="1"/>
  <c r="O3625" i="1"/>
  <c r="O2966" i="1"/>
  <c r="O3504" i="1"/>
  <c r="O3626" i="1"/>
  <c r="O2837" i="1"/>
  <c r="O530" i="1"/>
  <c r="O2838" i="1"/>
  <c r="O3250" i="1"/>
  <c r="O3251" i="1"/>
  <c r="O3505" i="1"/>
  <c r="O539" i="1"/>
  <c r="O3161" i="1"/>
  <c r="O3383" i="1"/>
  <c r="O3842" i="1"/>
  <c r="O3384" i="1"/>
  <c r="O52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N2962" i="1"/>
  <c r="N1462" i="1"/>
  <c r="N494" i="1"/>
  <c r="N2680" i="1"/>
  <c r="N226" i="1"/>
  <c r="N2952" i="1"/>
  <c r="N3198" i="1"/>
  <c r="N3075" i="1"/>
  <c r="N621" i="1"/>
  <c r="N3082" i="1"/>
  <c r="N165" i="1"/>
  <c r="N197" i="1"/>
  <c r="N225" i="1"/>
  <c r="N233" i="1"/>
  <c r="N3127" i="1"/>
  <c r="N157" i="1"/>
  <c r="N3081" i="1"/>
  <c r="N3122" i="1"/>
  <c r="N2645" i="1"/>
  <c r="N3083" i="1"/>
  <c r="N194" i="1"/>
  <c r="N3631" i="1"/>
  <c r="N641" i="1"/>
  <c r="N3063" i="1"/>
  <c r="N1107" i="1"/>
  <c r="N1002" i="1"/>
  <c r="N2375" i="1"/>
  <c r="N3126" i="1"/>
  <c r="N488" i="1"/>
  <c r="N2392" i="1"/>
  <c r="N2648" i="1"/>
  <c r="N1097" i="1"/>
  <c r="N3120" i="1"/>
  <c r="N2142" i="1"/>
  <c r="N191" i="1"/>
  <c r="N1118" i="1"/>
  <c r="N1449" i="1"/>
  <c r="N2950" i="1"/>
  <c r="N161" i="1"/>
  <c r="N180" i="1"/>
  <c r="N688" i="1"/>
  <c r="N1232" i="1"/>
  <c r="N2644" i="1"/>
  <c r="N2351" i="1"/>
  <c r="N1323" i="1"/>
  <c r="N629" i="1"/>
  <c r="N1973" i="1"/>
  <c r="N2955" i="1"/>
  <c r="N1919" i="1"/>
  <c r="N2149" i="1"/>
  <c r="N154" i="1"/>
  <c r="N3887" i="1"/>
  <c r="N2155" i="1"/>
  <c r="N3068" i="1"/>
  <c r="N235" i="1"/>
  <c r="N686" i="1"/>
  <c r="N1517" i="1"/>
  <c r="N206" i="1"/>
  <c r="N2160" i="1"/>
  <c r="N957" i="1"/>
  <c r="N1698" i="1"/>
  <c r="N2653" i="1"/>
  <c r="N2066" i="1"/>
  <c r="N1943" i="1"/>
  <c r="N1313" i="1"/>
  <c r="N1019" i="1"/>
  <c r="N1333" i="1"/>
  <c r="N2437" i="1"/>
  <c r="N3070" i="1"/>
  <c r="N153" i="1"/>
  <c r="N1123" i="1"/>
  <c r="N544" i="1"/>
  <c r="N1863" i="1"/>
  <c r="N561" i="1"/>
  <c r="N3092" i="1"/>
  <c r="N478" i="1"/>
  <c r="N3062" i="1"/>
  <c r="N1981" i="1"/>
  <c r="N1007" i="1"/>
  <c r="N691" i="1"/>
  <c r="N671" i="1"/>
  <c r="N2944" i="1"/>
  <c r="N1319" i="1"/>
  <c r="N996" i="1"/>
  <c r="N665" i="1"/>
  <c r="N631" i="1"/>
  <c r="N2581" i="1"/>
  <c r="N508" i="1"/>
  <c r="N1423" i="1"/>
  <c r="N640" i="1"/>
  <c r="N668" i="1"/>
  <c r="N3953" i="1"/>
  <c r="N142" i="1"/>
  <c r="N1450" i="1"/>
  <c r="N1975" i="1"/>
  <c r="N1316" i="1"/>
  <c r="N1443" i="1"/>
  <c r="N2911" i="1"/>
  <c r="N1984" i="1"/>
  <c r="N2515" i="1"/>
  <c r="N2078" i="1"/>
  <c r="N1178" i="1"/>
  <c r="N698" i="1"/>
  <c r="N2365" i="1"/>
  <c r="N980" i="1"/>
  <c r="N2015" i="1"/>
  <c r="N1876" i="1"/>
  <c r="N373" i="1"/>
  <c r="N328" i="1"/>
  <c r="N2715" i="1"/>
  <c r="N2658" i="1"/>
  <c r="N1001" i="1"/>
  <c r="N1068" i="1"/>
  <c r="N140" i="1"/>
  <c r="N978" i="1"/>
  <c r="N610" i="1"/>
  <c r="N559" i="1"/>
  <c r="N2389" i="1"/>
  <c r="N696" i="1"/>
  <c r="N2521" i="1"/>
  <c r="N2904" i="1"/>
  <c r="N3807" i="1"/>
  <c r="N238" i="1"/>
  <c r="N2878" i="1"/>
  <c r="N3638" i="1"/>
  <c r="N2431" i="1"/>
  <c r="N1998" i="1"/>
  <c r="N1336" i="1"/>
  <c r="N701" i="1"/>
  <c r="N152" i="1"/>
  <c r="N1447" i="1"/>
  <c r="N300" i="1"/>
  <c r="N2072" i="1"/>
  <c r="N2041" i="1"/>
  <c r="N3125" i="1"/>
  <c r="N2651" i="1"/>
  <c r="N1175" i="1"/>
  <c r="N580" i="1"/>
  <c r="N1700" i="1"/>
  <c r="N2399" i="1"/>
  <c r="N166" i="1"/>
  <c r="N2438" i="1"/>
  <c r="N2985" i="1"/>
  <c r="N1012" i="1"/>
  <c r="N1308" i="1"/>
  <c r="N966" i="1"/>
  <c r="N2504" i="1"/>
  <c r="N4094" i="1"/>
  <c r="N169" i="1"/>
  <c r="N1867" i="1"/>
  <c r="N437" i="1"/>
  <c r="N2380" i="1"/>
  <c r="N3115" i="1"/>
  <c r="N985" i="1"/>
  <c r="N1950" i="1"/>
  <c r="N1947" i="1"/>
  <c r="N1968" i="1"/>
  <c r="N2025" i="1"/>
  <c r="N2075" i="1"/>
  <c r="N271" i="1"/>
  <c r="N2024" i="1"/>
  <c r="N2029" i="1"/>
  <c r="N2064" i="1"/>
  <c r="N334" i="1"/>
  <c r="N3036" i="1"/>
  <c r="N2607" i="1"/>
  <c r="N2728" i="1"/>
  <c r="N3842" i="1"/>
  <c r="N3841" i="1"/>
  <c r="N1338" i="1"/>
  <c r="N1317" i="1"/>
  <c r="N695" i="1"/>
  <c r="N713" i="1"/>
  <c r="N700" i="1"/>
  <c r="N219" i="1"/>
  <c r="N1045" i="1"/>
  <c r="N689" i="1"/>
  <c r="N1018" i="1"/>
  <c r="N977" i="1"/>
  <c r="N947" i="1"/>
  <c r="N2134" i="1"/>
  <c r="N2646" i="1"/>
  <c r="N130" i="1"/>
  <c r="N678" i="1"/>
  <c r="N3094" i="1"/>
  <c r="N1328" i="1"/>
  <c r="N707" i="1"/>
  <c r="N2654" i="1"/>
  <c r="N1322" i="1"/>
  <c r="N994" i="1"/>
  <c r="N597" i="1"/>
  <c r="N719" i="1"/>
  <c r="N1597" i="1"/>
  <c r="N2573" i="1"/>
  <c r="N973" i="1"/>
  <c r="N675" i="1"/>
  <c r="N593" i="1"/>
  <c r="N2656" i="1"/>
  <c r="N2395" i="1"/>
  <c r="N1099" i="1"/>
  <c r="N1103" i="1"/>
  <c r="N3855" i="1"/>
  <c r="N3096" i="1"/>
  <c r="N562" i="1"/>
  <c r="N2433" i="1"/>
  <c r="N1452" i="1"/>
  <c r="N464" i="1"/>
  <c r="N584" i="1"/>
  <c r="N639" i="1"/>
  <c r="N708" i="1"/>
  <c r="N913" i="1"/>
  <c r="N2513" i="1"/>
  <c r="N2522" i="1"/>
  <c r="N2563" i="1"/>
  <c r="N2782" i="1"/>
  <c r="N3129" i="1"/>
  <c r="N3630" i="1"/>
  <c r="N1903" i="1"/>
  <c r="N2049" i="1"/>
  <c r="N2660" i="1"/>
  <c r="N517" i="1"/>
  <c r="N963" i="1"/>
  <c r="N2511" i="1"/>
  <c r="N174" i="1"/>
  <c r="N455" i="1"/>
  <c r="N1010" i="1"/>
  <c r="N672" i="1"/>
  <c r="N1066" i="1"/>
  <c r="N3979" i="1"/>
  <c r="N1126" i="1"/>
  <c r="N2584" i="1"/>
  <c r="N1966" i="1"/>
  <c r="N575" i="1"/>
  <c r="N983" i="1"/>
  <c r="N1114" i="1"/>
  <c r="N2383" i="1"/>
  <c r="N2050" i="1"/>
  <c r="N250" i="1"/>
  <c r="N1912" i="1"/>
  <c r="N1042" i="1"/>
  <c r="N572" i="1"/>
  <c r="N2577" i="1"/>
  <c r="N1436" i="1"/>
  <c r="N2037" i="1"/>
  <c r="N2027" i="1"/>
  <c r="N2692" i="1"/>
  <c r="N134" i="1"/>
  <c r="N2124" i="1"/>
  <c r="N486" i="1"/>
  <c r="N1147" i="1"/>
  <c r="N2138" i="1"/>
  <c r="N578" i="1"/>
  <c r="N2596" i="1"/>
  <c r="N613" i="1"/>
  <c r="N2960" i="1"/>
  <c r="N2036" i="1"/>
  <c r="N282" i="1"/>
  <c r="N655" i="1"/>
  <c r="N261" i="1"/>
  <c r="N330" i="1"/>
  <c r="N294" i="1"/>
  <c r="N1078" i="1"/>
  <c r="N2159" i="1"/>
  <c r="N682" i="1"/>
  <c r="N3066" i="1"/>
  <c r="N553" i="1"/>
  <c r="N3636" i="1"/>
  <c r="N1330" i="1"/>
  <c r="N3790" i="1"/>
  <c r="N565" i="1"/>
  <c r="N1074" i="1"/>
  <c r="N1180" i="1"/>
  <c r="N1318" i="1"/>
  <c r="N625" i="1"/>
  <c r="N3116" i="1"/>
  <c r="N4100" i="1"/>
  <c r="N491" i="1"/>
  <c r="N135" i="1"/>
  <c r="N2074" i="1"/>
  <c r="N1962" i="1"/>
  <c r="N1027" i="1"/>
  <c r="N995" i="1"/>
  <c r="N3800" i="1"/>
  <c r="N2686" i="1"/>
  <c r="N2350" i="1"/>
  <c r="N122" i="1"/>
  <c r="N604" i="1"/>
  <c r="N391" i="1"/>
  <c r="N709" i="1"/>
  <c r="N1083" i="1"/>
  <c r="N500" i="1"/>
  <c r="N2622" i="1"/>
  <c r="N279" i="1"/>
  <c r="N2020" i="1"/>
  <c r="N1683" i="1"/>
  <c r="N2387" i="1"/>
  <c r="N3090" i="1"/>
  <c r="N457" i="1"/>
  <c r="N2693" i="1"/>
  <c r="N1958" i="1"/>
  <c r="N2712" i="1"/>
  <c r="N1000" i="1"/>
  <c r="N615" i="1"/>
  <c r="N2698" i="1"/>
  <c r="N1181" i="1"/>
  <c r="N1106" i="1"/>
  <c r="N1592" i="1"/>
  <c r="N1169" i="1"/>
  <c r="N2127" i="1"/>
  <c r="N697" i="1"/>
  <c r="N2652" i="1"/>
  <c r="N2417" i="1"/>
  <c r="N577" i="1"/>
  <c r="N3911" i="1"/>
  <c r="N3920" i="1"/>
  <c r="N3080" i="1"/>
  <c r="N548" i="1"/>
  <c r="N2348" i="1"/>
  <c r="N1164" i="1"/>
  <c r="N2425" i="1"/>
  <c r="N447" i="1"/>
  <c r="N498" i="1"/>
  <c r="N355" i="1"/>
  <c r="N681" i="1"/>
  <c r="N2158" i="1"/>
  <c r="N962" i="1"/>
  <c r="N2003" i="1"/>
  <c r="N344" i="1"/>
  <c r="N3191" i="1"/>
  <c r="N473" i="1"/>
  <c r="N465" i="1"/>
  <c r="N706" i="1"/>
  <c r="N125" i="1"/>
  <c r="N139" i="1"/>
  <c r="N1076" i="1"/>
  <c r="N1813" i="1"/>
  <c r="N1503" i="1"/>
  <c r="N2655" i="1"/>
  <c r="N1480" i="1"/>
  <c r="N1980" i="1"/>
  <c r="N2013" i="1"/>
  <c r="N1956" i="1"/>
  <c r="N1979" i="1"/>
  <c r="N1982" i="1"/>
  <c r="N2054" i="1"/>
  <c r="N2011" i="1"/>
  <c r="N1970" i="1"/>
  <c r="N2008" i="1"/>
  <c r="N2006" i="1"/>
  <c r="N2004" i="1"/>
  <c r="N1953" i="1"/>
  <c r="N2058" i="1"/>
  <c r="N297" i="1"/>
  <c r="N1750" i="1"/>
  <c r="N2071" i="1"/>
  <c r="N2033" i="1"/>
  <c r="N2051" i="1"/>
  <c r="N1482" i="1"/>
  <c r="N2079" i="1"/>
  <c r="N395" i="1"/>
  <c r="N2735" i="1"/>
  <c r="N1951" i="1"/>
  <c r="N327" i="1"/>
  <c r="N403" i="1"/>
  <c r="N290" i="1"/>
  <c r="N360" i="1"/>
  <c r="N3000" i="1"/>
  <c r="N1345" i="1"/>
  <c r="N2711" i="1"/>
  <c r="N2310" i="1"/>
  <c r="N218" i="1"/>
  <c r="N1339" i="1"/>
  <c r="N1908" i="1"/>
  <c r="N961" i="1"/>
  <c r="N953" i="1"/>
  <c r="N2139" i="1"/>
  <c r="N547" i="1"/>
  <c r="N679" i="1"/>
  <c r="N674" i="1"/>
  <c r="N3895" i="1"/>
  <c r="N221" i="1"/>
  <c r="N515" i="1"/>
  <c r="N946" i="1"/>
  <c r="N989" i="1"/>
  <c r="N1011" i="1"/>
  <c r="N1182" i="1"/>
  <c r="N1309" i="1"/>
  <c r="N3148" i="1"/>
  <c r="N669" i="1"/>
  <c r="N1326" i="1"/>
  <c r="N2602" i="1"/>
  <c r="N1341" i="1"/>
  <c r="N3141" i="1"/>
  <c r="N1228" i="1"/>
  <c r="N662" i="1"/>
  <c r="N2589" i="1"/>
  <c r="N943" i="1"/>
  <c r="N2953" i="1"/>
  <c r="N1780" i="1"/>
  <c r="N958" i="1"/>
  <c r="N633" i="1"/>
  <c r="N2369" i="1"/>
  <c r="N1085" i="1"/>
  <c r="N1331" i="1"/>
  <c r="N2152" i="1"/>
  <c r="N510" i="1"/>
  <c r="N452" i="1"/>
  <c r="N222" i="1"/>
  <c r="N155" i="1"/>
  <c r="N2123" i="1"/>
  <c r="N976" i="1"/>
  <c r="N693" i="1"/>
  <c r="N1112" i="1"/>
  <c r="N864" i="1"/>
  <c r="N906" i="1"/>
  <c r="N1344" i="1"/>
  <c r="N1151" i="1"/>
  <c r="N2512" i="1"/>
  <c r="N3054" i="1"/>
  <c r="N2690" i="1"/>
  <c r="N684" i="1"/>
  <c r="N1906" i="1"/>
  <c r="N150" i="1"/>
  <c r="N601" i="1"/>
  <c r="N3110" i="1"/>
  <c r="N215" i="1"/>
  <c r="N2865" i="1"/>
  <c r="N676" i="1"/>
  <c r="N2687" i="1"/>
  <c r="N427" i="1"/>
  <c r="N163" i="1"/>
  <c r="N2591" i="1"/>
  <c r="N1183" i="1"/>
  <c r="N3995" i="1"/>
  <c r="N173" i="1"/>
  <c r="N2429" i="1"/>
  <c r="N3202" i="1"/>
  <c r="N210" i="1"/>
  <c r="N223" i="1"/>
  <c r="N489" i="1"/>
  <c r="N564" i="1"/>
  <c r="N1236" i="1"/>
  <c r="N1418" i="1"/>
  <c r="N2352" i="1"/>
  <c r="N2402" i="1"/>
  <c r="N2896" i="1"/>
  <c r="N2947" i="1"/>
  <c r="N3059" i="1"/>
  <c r="N954" i="1"/>
  <c r="N2661" i="1"/>
  <c r="N3100" i="1"/>
  <c r="N714" i="1"/>
  <c r="N1952" i="1"/>
  <c r="N2118" i="1"/>
  <c r="N1329" i="1"/>
  <c r="N1915" i="1"/>
  <c r="N737" i="1"/>
  <c r="N1802" i="1"/>
  <c r="N1535" i="1"/>
  <c r="N2927" i="1"/>
  <c r="N284" i="1"/>
  <c r="N1021" i="1"/>
  <c r="N1090" i="1"/>
  <c r="N1145" i="1"/>
  <c r="N2886" i="1"/>
  <c r="N2569" i="1"/>
  <c r="N2153" i="1"/>
  <c r="N870" i="1"/>
  <c r="N554" i="1"/>
  <c r="N1471" i="1"/>
  <c r="N6" i="1"/>
  <c r="N1524" i="1"/>
  <c r="N2509" i="1"/>
  <c r="N1913" i="1"/>
  <c r="N1957" i="1"/>
  <c r="N1366" i="1"/>
  <c r="N2132" i="1"/>
  <c r="N1946" i="1"/>
  <c r="N2021" i="1"/>
  <c r="N2067" i="1"/>
  <c r="N2727" i="1"/>
  <c r="N2200" i="1"/>
  <c r="N3029" i="1"/>
  <c r="N3840" i="1"/>
  <c r="N335" i="1"/>
  <c r="N643" i="1"/>
  <c r="N1469" i="1"/>
  <c r="N3006" i="1"/>
  <c r="N349" i="1"/>
  <c r="N333" i="1"/>
  <c r="N2342" i="1"/>
  <c r="N286" i="1"/>
  <c r="N2705" i="1"/>
  <c r="N3839" i="1"/>
  <c r="N1306" i="1"/>
  <c r="N1315" i="1"/>
  <c r="N2675" i="1"/>
  <c r="N1785" i="1"/>
  <c r="N710" i="1"/>
  <c r="N3109" i="1"/>
  <c r="N482" i="1"/>
  <c r="N1320" i="1"/>
  <c r="N187" i="1"/>
  <c r="N1771" i="1"/>
  <c r="N3847" i="1"/>
  <c r="N424" i="1"/>
  <c r="N2681" i="1"/>
  <c r="N2370" i="1"/>
  <c r="N1117" i="1"/>
  <c r="N1060" i="1"/>
  <c r="N1133" i="1"/>
  <c r="N1434" i="1"/>
  <c r="N2566" i="1"/>
  <c r="N2765" i="1"/>
  <c r="N664" i="1"/>
  <c r="N461" i="1"/>
  <c r="N2672" i="1"/>
  <c r="N389" i="1"/>
  <c r="N368" i="1"/>
  <c r="N2859" i="1"/>
  <c r="N773" i="1"/>
  <c r="N487" i="1"/>
  <c r="N1523" i="1"/>
  <c r="N2390" i="1"/>
  <c r="N1461" i="1"/>
  <c r="N243" i="1"/>
  <c r="N2146" i="1"/>
  <c r="N2329" i="1"/>
  <c r="N2611" i="1"/>
  <c r="N1954" i="1"/>
  <c r="N2998" i="1"/>
  <c r="N3835" i="1"/>
  <c r="N1532" i="1"/>
  <c r="N650" i="1"/>
  <c r="N342" i="1"/>
  <c r="N357" i="1"/>
  <c r="N3838" i="1"/>
  <c r="N2056" i="1"/>
  <c r="N2708" i="1"/>
  <c r="N363" i="1"/>
  <c r="N26" i="1"/>
  <c r="N259" i="1"/>
  <c r="N406" i="1"/>
  <c r="N323" i="1"/>
  <c r="N2332" i="1"/>
  <c r="N332" i="1"/>
  <c r="N2456" i="1"/>
  <c r="N3837" i="1"/>
  <c r="N3836" i="1"/>
  <c r="N981" i="1"/>
  <c r="N2676" i="1"/>
  <c r="N2598" i="1"/>
  <c r="N1332" i="1"/>
  <c r="N1784" i="1"/>
  <c r="N1911" i="1"/>
  <c r="N158" i="1"/>
  <c r="N1129" i="1"/>
  <c r="N965" i="1"/>
  <c r="N685" i="1"/>
  <c r="N1140" i="1"/>
  <c r="N1324" i="1"/>
  <c r="N1720" i="1"/>
  <c r="N2850" i="1"/>
  <c r="N2356" i="1"/>
  <c r="N2430" i="1"/>
  <c r="N2691" i="1"/>
  <c r="N2506" i="1"/>
  <c r="N2568" i="1"/>
  <c r="N353" i="1"/>
  <c r="N346" i="1"/>
  <c r="N4107" i="1"/>
  <c r="N1792" i="1"/>
  <c r="N1985" i="1"/>
  <c r="N2397" i="1"/>
  <c r="N2032" i="1"/>
  <c r="N1777" i="1"/>
  <c r="N1371" i="1"/>
  <c r="N1473" i="1"/>
  <c r="N2682" i="1"/>
  <c r="N3834" i="1"/>
  <c r="N2001" i="1"/>
  <c r="N2016" i="1"/>
  <c r="N2199" i="1"/>
  <c r="N1467" i="1"/>
  <c r="N2012" i="1"/>
  <c r="N2739" i="1"/>
  <c r="N1252" i="1"/>
  <c r="N260" i="1"/>
  <c r="N1959" i="1"/>
  <c r="N14" i="1"/>
  <c r="N2061" i="1"/>
  <c r="N2038" i="1"/>
  <c r="N2007" i="1"/>
  <c r="N1258" i="1"/>
  <c r="N1479" i="1"/>
  <c r="N3031" i="1"/>
  <c r="N20" i="1"/>
  <c r="N252" i="1"/>
  <c r="N2300" i="1"/>
  <c r="N273" i="1"/>
  <c r="N2733" i="1"/>
  <c r="N3833" i="1"/>
  <c r="N2461" i="1"/>
  <c r="N3832" i="1"/>
  <c r="N345" i="1"/>
  <c r="N413" i="1"/>
  <c r="N319" i="1"/>
  <c r="N971" i="1"/>
  <c r="N1009" i="1"/>
  <c r="N1782" i="1"/>
  <c r="N673" i="1"/>
  <c r="N1693" i="1"/>
  <c r="N1307" i="1"/>
  <c r="N1568" i="1"/>
  <c r="N2659" i="1"/>
  <c r="N589" i="1"/>
  <c r="N3851" i="1"/>
  <c r="N915" i="1"/>
  <c r="N987" i="1"/>
  <c r="N1775" i="1"/>
  <c r="N483" i="1"/>
  <c r="N2141" i="1"/>
  <c r="N3983" i="1"/>
  <c r="N1162" i="1"/>
  <c r="N1087" i="1"/>
  <c r="N1340" i="1"/>
  <c r="N475" i="1"/>
  <c r="N4097" i="1"/>
  <c r="N622" i="1"/>
  <c r="N3200" i="1"/>
  <c r="N1425" i="1"/>
  <c r="N904" i="1"/>
  <c r="N1909" i="1"/>
  <c r="N2154" i="1"/>
  <c r="N2587" i="1"/>
  <c r="N2594" i="1"/>
  <c r="N1070" i="1"/>
  <c r="N3134" i="1"/>
  <c r="N449" i="1"/>
  <c r="N4008" i="1"/>
  <c r="N2696" i="1"/>
  <c r="N2912" i="1"/>
  <c r="N495" i="1"/>
  <c r="N1571" i="1"/>
  <c r="N2381" i="1"/>
  <c r="N2388" i="1"/>
  <c r="N2574" i="1"/>
  <c r="N2688" i="1"/>
  <c r="N2890" i="1"/>
  <c r="N3877" i="1"/>
  <c r="N3884" i="1"/>
  <c r="N3950" i="1"/>
  <c r="N680" i="1"/>
  <c r="N228" i="1"/>
  <c r="N660" i="1"/>
  <c r="N34" i="1"/>
  <c r="N2270" i="1"/>
  <c r="N1810" i="1"/>
  <c r="N1797" i="1"/>
  <c r="N2129" i="1"/>
  <c r="N2403" i="1"/>
  <c r="N3959" i="1"/>
  <c r="N229" i="1"/>
  <c r="N856" i="1"/>
  <c r="N717" i="1"/>
  <c r="N2732" i="1"/>
  <c r="N280" i="1"/>
  <c r="N924" i="1"/>
  <c r="N2359" i="1"/>
  <c r="N1219" i="1"/>
  <c r="N3111" i="1"/>
  <c r="N295" i="1"/>
  <c r="N1822" i="1"/>
  <c r="N1081" i="1"/>
  <c r="N3954" i="1"/>
  <c r="N240" i="1"/>
  <c r="N2252" i="1"/>
  <c r="N2272" i="1"/>
  <c r="N2034" i="1"/>
  <c r="N646" i="1"/>
  <c r="N2341" i="1"/>
  <c r="N1204" i="1"/>
  <c r="N2062" i="1"/>
  <c r="N2035" i="1"/>
  <c r="N1276" i="1"/>
  <c r="N1474" i="1"/>
  <c r="N2180" i="1"/>
  <c r="N2028" i="1"/>
  <c r="N724" i="1"/>
  <c r="N41" i="1"/>
  <c r="N2241" i="1"/>
  <c r="N3038" i="1"/>
  <c r="N2019" i="1"/>
  <c r="N372" i="1"/>
  <c r="N2719" i="1"/>
  <c r="N3011" i="1"/>
  <c r="N298" i="1"/>
  <c r="N2722" i="1"/>
  <c r="N265" i="1"/>
  <c r="N338" i="1"/>
  <c r="N2716" i="1"/>
  <c r="N352" i="1"/>
  <c r="N2618" i="1"/>
  <c r="N3016" i="1"/>
  <c r="N2989" i="1"/>
  <c r="N3037" i="1"/>
  <c r="N324" i="1"/>
  <c r="N1516" i="1"/>
  <c r="N2334" i="1"/>
  <c r="N387" i="1"/>
  <c r="N2331" i="1"/>
  <c r="N645" i="1"/>
  <c r="N2070" i="1"/>
  <c r="N1659" i="1"/>
  <c r="N383" i="1"/>
  <c r="N2926" i="1"/>
  <c r="N245" i="1"/>
  <c r="N2337" i="1"/>
  <c r="N302" i="1"/>
  <c r="N3831" i="1"/>
  <c r="N317" i="1"/>
  <c r="N653" i="1"/>
  <c r="N2986" i="1"/>
  <c r="N1006" i="1"/>
  <c r="N1343" i="1"/>
  <c r="N1794" i="1"/>
  <c r="N1139" i="1"/>
  <c r="N1015" i="1"/>
  <c r="N1079" i="1"/>
  <c r="N3091" i="1"/>
  <c r="N1337" i="1"/>
  <c r="N628" i="1"/>
  <c r="N1570" i="1"/>
  <c r="N2673" i="1"/>
  <c r="N2368" i="1"/>
  <c r="N891" i="1"/>
  <c r="N1716" i="1"/>
  <c r="N2677" i="1"/>
  <c r="N1100" i="1"/>
  <c r="N128" i="1"/>
  <c r="N3879" i="1"/>
  <c r="N1870" i="1"/>
  <c r="N2949" i="1"/>
  <c r="N3128" i="1"/>
  <c r="N1110" i="1"/>
  <c r="N3087" i="1"/>
  <c r="N1818" i="1"/>
  <c r="N2411" i="1"/>
  <c r="N1910" i="1"/>
  <c r="N2426" i="1"/>
  <c r="N967" i="1"/>
  <c r="N200" i="1"/>
  <c r="N623" i="1"/>
  <c r="N1920" i="1"/>
  <c r="N715" i="1"/>
  <c r="N1157" i="1"/>
  <c r="N2413" i="1"/>
  <c r="N1868" i="1"/>
  <c r="N555" i="1"/>
  <c r="N573" i="1"/>
  <c r="N1407" i="1"/>
  <c r="N1172" i="1"/>
  <c r="N2372" i="1"/>
  <c r="N1907" i="1"/>
  <c r="N596" i="1"/>
  <c r="N992" i="1"/>
  <c r="N1424" i="1"/>
  <c r="N1173" i="1"/>
  <c r="N3076" i="1"/>
  <c r="N3067" i="1"/>
  <c r="N3112" i="1"/>
  <c r="N2420" i="1"/>
  <c r="N637" i="1"/>
  <c r="N1136" i="1"/>
  <c r="N2916" i="1"/>
  <c r="N2943" i="1"/>
  <c r="N3641" i="1"/>
  <c r="N211" i="1"/>
  <c r="N567" i="1"/>
  <c r="N627" i="1"/>
  <c r="N1122" i="1"/>
  <c r="N1149" i="1"/>
  <c r="N1153" i="1"/>
  <c r="N1239" i="1"/>
  <c r="N1455" i="1"/>
  <c r="N2371" i="1"/>
  <c r="N3058" i="1"/>
  <c r="N3147" i="1"/>
  <c r="N3645" i="1"/>
  <c r="N3956" i="1"/>
  <c r="N1772" i="1"/>
  <c r="N506" i="1"/>
  <c r="N570" i="1"/>
  <c r="N361" i="1"/>
  <c r="N2444" i="1"/>
  <c r="N256" i="1"/>
  <c r="N1787" i="1"/>
  <c r="N4035" i="1"/>
  <c r="N1528" i="1"/>
  <c r="N3829" i="1"/>
  <c r="N3830" i="1"/>
  <c r="N2459" i="1"/>
  <c r="N703" i="1"/>
  <c r="N2699" i="1"/>
  <c r="N2612" i="1"/>
  <c r="N1807" i="1"/>
  <c r="N3798" i="1"/>
  <c r="N420" i="1"/>
  <c r="N39" i="1"/>
  <c r="N309" i="1"/>
  <c r="N3019" i="1"/>
  <c r="N1186" i="1"/>
  <c r="N1269" i="1"/>
  <c r="N1504" i="1"/>
  <c r="N2409" i="1"/>
  <c r="N3802" i="1"/>
  <c r="N3079" i="1"/>
  <c r="N545" i="1"/>
  <c r="N2376" i="1"/>
  <c r="N1595" i="1"/>
  <c r="N2518" i="1"/>
  <c r="N2227" i="1"/>
  <c r="N3828" i="1"/>
  <c r="N1195" i="1"/>
  <c r="N2778" i="1"/>
  <c r="N644" i="1"/>
  <c r="N2189" i="1"/>
  <c r="N1971" i="1"/>
  <c r="N2338" i="1"/>
  <c r="N2269" i="1"/>
  <c r="N1976" i="1"/>
  <c r="N1969" i="1"/>
  <c r="N2273" i="1"/>
  <c r="N2073" i="1"/>
  <c r="N1212" i="1"/>
  <c r="N2710" i="1"/>
  <c r="N2445" i="1"/>
  <c r="N2991" i="1"/>
  <c r="N1541" i="1"/>
  <c r="N732" i="1"/>
  <c r="N2080" i="1"/>
  <c r="N2495" i="1"/>
  <c r="N1026" i="1"/>
  <c r="N3823" i="1"/>
  <c r="N2633" i="1"/>
  <c r="N386" i="1"/>
  <c r="N29" i="1"/>
  <c r="N2188" i="1"/>
  <c r="N3822" i="1"/>
  <c r="N3041" i="1"/>
  <c r="N277" i="1"/>
  <c r="N3825" i="1"/>
  <c r="N263" i="1"/>
  <c r="N401" i="1"/>
  <c r="N2664" i="1"/>
  <c r="N322" i="1"/>
  <c r="N2665" i="1"/>
  <c r="N2606" i="1"/>
  <c r="N313" i="1"/>
  <c r="N2537" i="1"/>
  <c r="N3827" i="1"/>
  <c r="N1353" i="1"/>
  <c r="N299" i="1"/>
  <c r="N393" i="1"/>
  <c r="N3826" i="1"/>
  <c r="N727" i="1"/>
  <c r="N1830" i="1"/>
  <c r="N61" i="1"/>
  <c r="N3824" i="1"/>
  <c r="N690" i="1"/>
  <c r="N896" i="1"/>
  <c r="N974" i="1"/>
  <c r="N3113" i="1"/>
  <c r="N1702" i="1"/>
  <c r="N469" i="1"/>
  <c r="N969" i="1"/>
  <c r="N1005" i="1"/>
  <c r="N1312" i="1"/>
  <c r="N988" i="1"/>
  <c r="N692" i="1"/>
  <c r="N2647" i="1"/>
  <c r="N2772" i="1"/>
  <c r="N501" i="1"/>
  <c r="N440" i="1"/>
  <c r="N3730" i="1"/>
  <c r="N1082" i="1"/>
  <c r="N2954" i="1"/>
  <c r="N694" i="1"/>
  <c r="N177" i="1"/>
  <c r="N3098" i="1"/>
  <c r="N509" i="1"/>
  <c r="N1020" i="1"/>
  <c r="N1440" i="1"/>
  <c r="N1808" i="1"/>
  <c r="N1177" i="1"/>
  <c r="N4064" i="1"/>
  <c r="N1327" i="1"/>
  <c r="N3931" i="1"/>
  <c r="N975" i="1"/>
  <c r="N951" i="1"/>
  <c r="N504" i="1"/>
  <c r="N1874" i="1"/>
  <c r="N2871" i="1"/>
  <c r="N425" i="1"/>
  <c r="N3089" i="1"/>
  <c r="N148" i="1"/>
  <c r="N1918" i="1"/>
  <c r="N921" i="1"/>
  <c r="N1013" i="1"/>
  <c r="N872" i="1"/>
  <c r="N3085" i="1"/>
  <c r="N3088" i="1"/>
  <c r="N1488" i="1"/>
  <c r="N496" i="1"/>
  <c r="N2436" i="1"/>
  <c r="N2393" i="1"/>
  <c r="N1131" i="1"/>
  <c r="N2662" i="1"/>
  <c r="N4051" i="1"/>
  <c r="N1585" i="1"/>
  <c r="N1869" i="1"/>
  <c r="N2128" i="1"/>
  <c r="N2877" i="1"/>
  <c r="N598" i="1"/>
  <c r="N2418" i="1"/>
  <c r="N3057" i="1"/>
  <c r="N131" i="1"/>
  <c r="N453" i="1"/>
  <c r="N459" i="1"/>
  <c r="N634" i="1"/>
  <c r="N929" i="1"/>
  <c r="N1556" i="1"/>
  <c r="N2428" i="1"/>
  <c r="N2510" i="1"/>
  <c r="N2565" i="1"/>
  <c r="N3743" i="1"/>
  <c r="N3938" i="1"/>
  <c r="N4031" i="1"/>
  <c r="N4073" i="1"/>
  <c r="N2773" i="1"/>
  <c r="N1225" i="1"/>
  <c r="N2225" i="1"/>
  <c r="N2679" i="1"/>
  <c r="N2192" i="1"/>
  <c r="N1965" i="1"/>
  <c r="N1531" i="1"/>
  <c r="N1798" i="1"/>
  <c r="N2706" i="1"/>
  <c r="N1453" i="1"/>
  <c r="N2353" i="1"/>
  <c r="N1271" i="1"/>
  <c r="N2312" i="1"/>
  <c r="N1525" i="1"/>
  <c r="N1510" i="1"/>
  <c r="N23" i="1"/>
  <c r="N2249" i="1"/>
  <c r="N416" i="1"/>
  <c r="N394" i="1"/>
  <c r="N2239" i="1"/>
  <c r="N2170" i="1"/>
  <c r="N2093" i="1"/>
  <c r="N311" i="1"/>
  <c r="N285" i="1"/>
  <c r="N2540" i="1"/>
  <c r="N2228" i="1"/>
  <c r="N2720" i="1"/>
  <c r="N1522" i="1"/>
  <c r="N2307" i="1"/>
  <c r="N4024" i="1"/>
  <c r="N1819" i="1"/>
  <c r="N1096" i="1"/>
  <c r="N2519" i="1"/>
  <c r="N1864" i="1"/>
  <c r="N1170" i="1"/>
  <c r="N1088" i="1"/>
  <c r="N3880" i="1"/>
  <c r="N1543" i="1"/>
  <c r="N3060" i="1"/>
  <c r="N566" i="1"/>
  <c r="N1163" i="1"/>
  <c r="N3955" i="1"/>
  <c r="N1511" i="1"/>
  <c r="N2666" i="1"/>
  <c r="N1805" i="1"/>
  <c r="N984" i="1"/>
  <c r="N772" i="1"/>
  <c r="N823" i="1"/>
  <c r="N3633" i="1"/>
  <c r="N281" i="1"/>
  <c r="N1518" i="1"/>
  <c r="N315" i="1"/>
  <c r="N444" i="1"/>
  <c r="N1433" i="1"/>
  <c r="N4050" i="1"/>
  <c r="N1803" i="1"/>
  <c r="N167" i="1"/>
  <c r="N2422" i="1"/>
  <c r="N1209" i="1"/>
  <c r="N2707" i="1"/>
  <c r="N1704" i="1"/>
  <c r="N1221" i="1"/>
  <c r="N1205" i="1"/>
  <c r="N1977" i="1"/>
  <c r="N1468" i="1"/>
  <c r="N2110" i="1"/>
  <c r="N1507" i="1"/>
  <c r="N1512" i="1"/>
  <c r="N3104" i="1"/>
  <c r="N1800" i="1"/>
  <c r="N1154" i="1"/>
  <c r="N2746" i="1"/>
  <c r="N911" i="1"/>
  <c r="N2391" i="1"/>
  <c r="N3821" i="1"/>
  <c r="N1806" i="1"/>
  <c r="N2195" i="1"/>
  <c r="N1199" i="1"/>
  <c r="N1955" i="1"/>
  <c r="N1520" i="1"/>
  <c r="N2059" i="1"/>
  <c r="N2730" i="1"/>
  <c r="N1477" i="1"/>
  <c r="N289" i="1"/>
  <c r="N359" i="1"/>
  <c r="N1277" i="1"/>
  <c r="N1519" i="1"/>
  <c r="N1748" i="1"/>
  <c r="N2623" i="1"/>
  <c r="N1848" i="1"/>
  <c r="N659" i="1"/>
  <c r="N1284" i="1"/>
  <c r="N3021" i="1"/>
  <c r="N1542" i="1"/>
  <c r="N1854" i="1"/>
  <c r="N3812" i="1"/>
  <c r="N381" i="1"/>
  <c r="N1940" i="1"/>
  <c r="N318" i="1"/>
  <c r="N1282" i="1"/>
  <c r="N340" i="1"/>
  <c r="N3045" i="1"/>
  <c r="N3819" i="1"/>
  <c r="N288" i="1"/>
  <c r="N3130" i="1"/>
  <c r="N2046" i="1"/>
  <c r="N1755" i="1"/>
  <c r="N242" i="1"/>
  <c r="N398" i="1"/>
  <c r="N1279" i="1"/>
  <c r="N2620" i="1"/>
  <c r="N2997" i="1"/>
  <c r="N291" i="1"/>
  <c r="N3810" i="1"/>
  <c r="N3817" i="1"/>
  <c r="N2318" i="1"/>
  <c r="N3781" i="1"/>
  <c r="N367" i="1"/>
  <c r="N1222" i="1"/>
  <c r="N3820" i="1"/>
  <c r="N3814" i="1"/>
  <c r="N3811" i="1"/>
  <c r="N3818" i="1"/>
  <c r="N1856" i="1"/>
  <c r="N3815" i="1"/>
  <c r="N59" i="1"/>
  <c r="N3816" i="1"/>
  <c r="N2452" i="1"/>
  <c r="N1832" i="1"/>
  <c r="N1463" i="1"/>
  <c r="N2340" i="1"/>
  <c r="N3813" i="1"/>
  <c r="N834" i="1"/>
  <c r="N485" i="1"/>
  <c r="N956" i="1"/>
  <c r="N2870" i="1"/>
  <c r="N481" i="1"/>
  <c r="N923" i="1"/>
  <c r="N704" i="1"/>
  <c r="N2147" i="1"/>
  <c r="N1986" i="1"/>
  <c r="N2657" i="1"/>
  <c r="N1168" i="1"/>
  <c r="N3892" i="1"/>
  <c r="N3926" i="1"/>
  <c r="N716" i="1"/>
  <c r="N2597" i="1"/>
  <c r="N1457" i="1"/>
  <c r="N4079" i="1"/>
  <c r="N1325" i="1"/>
  <c r="N3077" i="1"/>
  <c r="N1091" i="1"/>
  <c r="N1226" i="1"/>
  <c r="N1176" i="1"/>
  <c r="N705" i="1"/>
  <c r="N670" i="1"/>
  <c r="N605" i="1"/>
  <c r="N3896" i="1"/>
  <c r="N2416" i="1"/>
  <c r="N3061" i="1"/>
  <c r="N702" i="1"/>
  <c r="N781" i="1"/>
  <c r="N1490" i="1"/>
  <c r="N925" i="1"/>
  <c r="N423" i="1"/>
  <c r="N948" i="1"/>
  <c r="N2959" i="1"/>
  <c r="N1105" i="1"/>
  <c r="N1050" i="1"/>
  <c r="N519" i="1"/>
  <c r="N721" i="1"/>
  <c r="N955" i="1"/>
  <c r="N4023" i="1"/>
  <c r="N2328" i="1"/>
  <c r="N1150" i="1"/>
  <c r="N2697" i="1"/>
  <c r="N711" i="1"/>
  <c r="N232" i="1"/>
  <c r="N563" i="1"/>
  <c r="N2382" i="1"/>
  <c r="N239" i="1"/>
  <c r="N1561" i="1"/>
  <c r="N2440" i="1"/>
  <c r="N2685" i="1"/>
  <c r="N2410" i="1"/>
  <c r="N2130" i="1"/>
  <c r="N4068" i="1"/>
  <c r="N1437" i="1"/>
  <c r="N3972" i="1"/>
  <c r="N542" i="1"/>
  <c r="N1499" i="1"/>
  <c r="N3914" i="1"/>
  <c r="N908" i="1"/>
  <c r="N1599" i="1"/>
  <c r="N1820" i="1"/>
  <c r="N2143" i="1"/>
  <c r="N2406" i="1"/>
  <c r="N2412" i="1"/>
  <c r="N2579" i="1"/>
  <c r="N2689" i="1"/>
  <c r="N2956" i="1"/>
  <c r="N3792" i="1"/>
  <c r="N3874" i="1"/>
  <c r="N3881" i="1"/>
  <c r="N3885" i="1"/>
  <c r="N3097" i="1"/>
  <c r="N1198" i="1"/>
  <c r="N347" i="1"/>
  <c r="N930" i="1"/>
  <c r="N1406" i="1"/>
  <c r="N2914" i="1"/>
  <c r="N287" i="1"/>
  <c r="N1218" i="1"/>
  <c r="N44" i="1"/>
  <c r="N2198" i="1"/>
  <c r="N1513" i="1"/>
  <c r="N797" i="1"/>
  <c r="N1593" i="1"/>
  <c r="N862" i="1"/>
  <c r="N209" i="1"/>
  <c r="N3973" i="1"/>
  <c r="N2434" i="1"/>
  <c r="N512" i="1"/>
  <c r="N1454" i="1"/>
  <c r="N612" i="1"/>
  <c r="N4036" i="1"/>
  <c r="N3871" i="1"/>
  <c r="N2229" i="1"/>
  <c r="N2237" i="1"/>
  <c r="N258" i="1"/>
  <c r="N303" i="1"/>
  <c r="N244" i="1"/>
  <c r="N3728" i="1"/>
  <c r="N1206" i="1"/>
  <c r="N743" i="1"/>
  <c r="N3729" i="1"/>
  <c r="N1207" i="1"/>
  <c r="N3850" i="1"/>
  <c r="N1442" i="1"/>
  <c r="N1427" i="1"/>
  <c r="N1445" i="1"/>
  <c r="N2401" i="1"/>
  <c r="N1092" i="1"/>
  <c r="N415" i="1"/>
  <c r="N2864" i="1"/>
  <c r="N208" i="1"/>
  <c r="N1281" i="1"/>
  <c r="N1196" i="1"/>
  <c r="N2523" i="1"/>
  <c r="N1187" i="1"/>
  <c r="N370" i="1"/>
  <c r="N827" i="1"/>
  <c r="N1767" i="1"/>
  <c r="N185" i="1"/>
  <c r="N1699" i="1"/>
  <c r="N3794" i="1"/>
  <c r="N216" i="1"/>
  <c r="N399" i="1"/>
  <c r="N3727" i="1"/>
  <c r="N1573" i="1"/>
  <c r="N521" i="1"/>
  <c r="N2194" i="1"/>
  <c r="N2604" i="1"/>
  <c r="N656" i="1"/>
  <c r="N2717" i="1"/>
  <c r="N1538" i="1"/>
  <c r="N1260" i="1"/>
  <c r="N1539" i="1"/>
  <c r="N1892" i="1"/>
  <c r="N2725" i="1"/>
  <c r="N2734" i="1"/>
  <c r="N1270" i="1"/>
  <c r="N379" i="1"/>
  <c r="N2339" i="1"/>
  <c r="N3046" i="1"/>
  <c r="N82" i="1"/>
  <c r="N310" i="1"/>
  <c r="N3726" i="1"/>
  <c r="N3723" i="1"/>
  <c r="N3724" i="1"/>
  <c r="N1765" i="1"/>
  <c r="N362" i="1"/>
  <c r="N3725" i="1"/>
  <c r="N30" i="1"/>
  <c r="N18" i="1"/>
  <c r="N51" i="1"/>
  <c r="N3722" i="1"/>
  <c r="N3073" i="1"/>
  <c r="N1816" i="1"/>
  <c r="N212" i="1"/>
  <c r="N2882" i="1"/>
  <c r="N3805" i="1"/>
  <c r="N1098" i="1"/>
  <c r="N3102" i="1"/>
  <c r="N968" i="1"/>
  <c r="N1245" i="1"/>
  <c r="N1697" i="1"/>
  <c r="N143" i="1"/>
  <c r="N666" i="1"/>
  <c r="N1435" i="1"/>
  <c r="N430" i="1"/>
  <c r="N2899" i="1"/>
  <c r="N959" i="1"/>
  <c r="N2516" i="1"/>
  <c r="N581" i="1"/>
  <c r="N2650" i="1"/>
  <c r="N720" i="1"/>
  <c r="N507" i="1"/>
  <c r="N2404" i="1"/>
  <c r="N192" i="1"/>
  <c r="N1408" i="1"/>
  <c r="N3074" i="1"/>
  <c r="N3934" i="1"/>
  <c r="N490" i="1"/>
  <c r="N1051" i="1"/>
  <c r="N632" i="1"/>
  <c r="N3721" i="1"/>
  <c r="N1311" i="1"/>
  <c r="N2637" i="1"/>
  <c r="N3925" i="1"/>
  <c r="N351" i="1"/>
  <c r="N2881" i="1"/>
  <c r="N576" i="1"/>
  <c r="N3985" i="1"/>
  <c r="N2613" i="1"/>
  <c r="N53" i="1"/>
  <c r="N2608" i="1"/>
  <c r="N1781" i="1"/>
  <c r="N1766" i="1"/>
  <c r="N3856" i="1"/>
  <c r="N3114" i="1"/>
  <c r="N2503" i="1"/>
  <c r="N3196" i="1"/>
  <c r="N3007" i="1"/>
  <c r="N2323" i="1"/>
  <c r="N3720" i="1"/>
  <c r="N2616" i="1"/>
  <c r="N419" i="1"/>
  <c r="N3849" i="1"/>
  <c r="N448" i="1"/>
  <c r="N2144" i="1"/>
  <c r="N3" i="1"/>
  <c r="N1334" i="1"/>
  <c r="N1751" i="1"/>
  <c r="N1945" i="1"/>
  <c r="N2244" i="1"/>
  <c r="N1963" i="1"/>
  <c r="N2018" i="1"/>
  <c r="N2196" i="1"/>
  <c r="N2729" i="1"/>
  <c r="N2052" i="1"/>
  <c r="N45" i="1"/>
  <c r="N2039" i="1"/>
  <c r="N2081" i="1"/>
  <c r="N2186" i="1"/>
  <c r="N2330" i="1"/>
  <c r="N2226" i="1"/>
  <c r="N1964" i="1"/>
  <c r="N301" i="1"/>
  <c r="N2614" i="1"/>
  <c r="N348" i="1"/>
  <c r="N2668" i="1"/>
  <c r="N3015" i="1"/>
  <c r="N1961" i="1"/>
  <c r="N1633" i="1"/>
  <c r="N1210" i="1"/>
  <c r="N3703" i="1"/>
  <c r="N1609" i="1"/>
  <c r="N792" i="1"/>
  <c r="N1354" i="1"/>
  <c r="N1197" i="1"/>
  <c r="N3702" i="1"/>
  <c r="N755" i="1"/>
  <c r="N3694" i="1"/>
  <c r="N3700" i="1"/>
  <c r="N1845" i="1"/>
  <c r="N2044" i="1"/>
  <c r="N3692" i="1"/>
  <c r="N3714" i="1"/>
  <c r="N2987" i="1"/>
  <c r="N2048" i="1"/>
  <c r="N842" i="1"/>
  <c r="N2718" i="1"/>
  <c r="N3715" i="1"/>
  <c r="N1836" i="1"/>
  <c r="N1030" i="1"/>
  <c r="N354" i="1"/>
  <c r="N54" i="1"/>
  <c r="N2009" i="1"/>
  <c r="N2453" i="1"/>
  <c r="N1272" i="1"/>
  <c r="N3707" i="1"/>
  <c r="N1399" i="1"/>
  <c r="N3698" i="1"/>
  <c r="N251" i="1"/>
  <c r="N402" i="1"/>
  <c r="N1031" i="1"/>
  <c r="N1381" i="1"/>
  <c r="N3701" i="1"/>
  <c r="N71" i="1"/>
  <c r="N1941" i="1"/>
  <c r="N3693" i="1"/>
  <c r="N1646" i="1"/>
  <c r="N397" i="1"/>
  <c r="N2451" i="1"/>
  <c r="N1033" i="1"/>
  <c r="N3697" i="1"/>
  <c r="N262" i="1"/>
  <c r="N3696" i="1"/>
  <c r="N751" i="1"/>
  <c r="N1893" i="1"/>
  <c r="N3711" i="1"/>
  <c r="N331" i="1"/>
  <c r="N1375" i="1"/>
  <c r="N3716" i="1"/>
  <c r="N1618" i="1"/>
  <c r="N5" i="1"/>
  <c r="N2999" i="1"/>
  <c r="N3713" i="1"/>
  <c r="N369" i="1"/>
  <c r="N350" i="1"/>
  <c r="N3699" i="1"/>
  <c r="N3706" i="1"/>
  <c r="N60" i="1"/>
  <c r="N1753" i="1"/>
  <c r="N3768" i="1"/>
  <c r="N1395" i="1"/>
  <c r="N3719" i="1"/>
  <c r="N3705" i="1"/>
  <c r="N3717" i="1"/>
  <c r="N798" i="1"/>
  <c r="N3718" i="1"/>
  <c r="N336" i="1"/>
  <c r="N3710" i="1"/>
  <c r="N56" i="1"/>
  <c r="N2932" i="1"/>
  <c r="N3024" i="1"/>
  <c r="N3691" i="1"/>
  <c r="N3712" i="1"/>
  <c r="N304" i="1"/>
  <c r="N3708" i="1"/>
  <c r="N3709" i="1"/>
  <c r="N3695" i="1"/>
  <c r="N3704" i="1"/>
  <c r="N2541" i="1"/>
  <c r="N1635" i="1"/>
  <c r="N2992" i="1"/>
  <c r="N3146" i="1"/>
  <c r="N1799" i="1"/>
  <c r="N3064" i="1"/>
  <c r="N1922" i="1"/>
  <c r="N4037" i="1"/>
  <c r="N2704" i="1"/>
  <c r="N2674" i="1"/>
  <c r="N1689" i="1"/>
  <c r="N1016" i="1"/>
  <c r="N1577" i="1"/>
  <c r="N1167" i="1"/>
  <c r="N2885" i="1"/>
  <c r="N667" i="1"/>
  <c r="N3099" i="1"/>
  <c r="N991" i="1"/>
  <c r="N3951" i="1"/>
  <c r="N1789" i="1"/>
  <c r="N3078" i="1"/>
  <c r="N3872" i="1"/>
  <c r="N982" i="1"/>
  <c r="N1134" i="1"/>
  <c r="N635" i="1"/>
  <c r="N3199" i="1"/>
  <c r="N1310" i="1"/>
  <c r="N1713" i="1"/>
  <c r="N2758" i="1"/>
  <c r="N3915" i="1"/>
  <c r="N3843" i="1"/>
  <c r="N460" i="1"/>
  <c r="N997" i="1"/>
  <c r="N1725" i="1"/>
  <c r="N3994" i="1"/>
  <c r="N1576" i="1"/>
  <c r="N3648" i="1"/>
  <c r="N2873" i="1"/>
  <c r="N2385" i="1"/>
  <c r="N3801" i="1"/>
  <c r="N3132" i="1"/>
  <c r="N3072" i="1"/>
  <c r="N172" i="1"/>
  <c r="N2345" i="1"/>
  <c r="N3117" i="1"/>
  <c r="N4062" i="1"/>
  <c r="N2893" i="1"/>
  <c r="N1047" i="1"/>
  <c r="N4061" i="1"/>
  <c r="N777" i="1"/>
  <c r="N1159" i="1"/>
  <c r="N603" i="1"/>
  <c r="N428" i="1"/>
  <c r="N3901" i="1"/>
  <c r="N2751" i="1"/>
  <c r="N986" i="1"/>
  <c r="N4019" i="1"/>
  <c r="N3194" i="1"/>
  <c r="N2567" i="1"/>
  <c r="N2946" i="1"/>
  <c r="N3142" i="1"/>
  <c r="N663" i="1"/>
  <c r="N151" i="1"/>
  <c r="N2162" i="1"/>
  <c r="N456" i="1"/>
  <c r="N1438" i="1"/>
  <c r="N468" i="1"/>
  <c r="N2564" i="1"/>
  <c r="N1072" i="1"/>
  <c r="N1563" i="1"/>
  <c r="N588" i="1"/>
  <c r="N1084" i="1"/>
  <c r="N1579" i="1"/>
  <c r="N1877" i="1"/>
  <c r="N2570" i="1"/>
  <c r="N1111" i="1"/>
  <c r="N3055" i="1"/>
  <c r="N4044" i="1"/>
  <c r="N3854" i="1"/>
  <c r="N1171" i="1"/>
  <c r="N445" i="1"/>
  <c r="N484" i="1"/>
  <c r="N1566" i="1"/>
  <c r="N550" i="1"/>
  <c r="N1696" i="1"/>
  <c r="N3121" i="1"/>
  <c r="N3906" i="1"/>
  <c r="N2915" i="1"/>
  <c r="N201" i="1"/>
  <c r="N237" i="1"/>
  <c r="N480" i="1"/>
  <c r="N493" i="1"/>
  <c r="N503" i="1"/>
  <c r="N569" i="1"/>
  <c r="N614" i="1"/>
  <c r="N616" i="1"/>
  <c r="N1058" i="1"/>
  <c r="N1059" i="1"/>
  <c r="N1109" i="1"/>
  <c r="N1166" i="1"/>
  <c r="N1431" i="1"/>
  <c r="N1489" i="1"/>
  <c r="N1731" i="1"/>
  <c r="N1735" i="1"/>
  <c r="N1871" i="1"/>
  <c r="N2358" i="1"/>
  <c r="N2377" i="1"/>
  <c r="N2435" i="1"/>
  <c r="N2441" i="1"/>
  <c r="N2505" i="1"/>
  <c r="N2576" i="1"/>
  <c r="N2578" i="1"/>
  <c r="N2586" i="1"/>
  <c r="N2595" i="1"/>
  <c r="N2756" i="1"/>
  <c r="N2901" i="1"/>
  <c r="N2961" i="1"/>
  <c r="N3886" i="1"/>
  <c r="N3888" i="1"/>
  <c r="N3932" i="1"/>
  <c r="N3965" i="1"/>
  <c r="N4099" i="1"/>
  <c r="N2077" i="1"/>
  <c r="N1004" i="1"/>
  <c r="N2702" i="1"/>
  <c r="N269" i="1"/>
  <c r="N2282" i="1"/>
  <c r="N3846" i="1"/>
  <c r="N364" i="1"/>
  <c r="N2910" i="1"/>
  <c r="N4089" i="1"/>
  <c r="N2043" i="1"/>
  <c r="N3689" i="1"/>
  <c r="N1470" i="1"/>
  <c r="N1268" i="1"/>
  <c r="N3688" i="1"/>
  <c r="N3690" i="1"/>
  <c r="N934" i="1"/>
  <c r="N4065" i="1"/>
  <c r="N2855" i="1"/>
  <c r="N1146" i="1"/>
  <c r="N1897" i="1"/>
  <c r="N2601" i="1"/>
  <c r="N2254" i="1"/>
  <c r="N1220" i="1"/>
  <c r="N2201" i="1"/>
  <c r="N1401" i="1"/>
  <c r="N1191" i="1"/>
  <c r="N1749" i="1"/>
  <c r="N2313" i="1"/>
  <c r="N1521" i="1"/>
  <c r="N1852" i="1"/>
  <c r="N3687" i="1"/>
  <c r="N9" i="1"/>
  <c r="N942" i="1"/>
  <c r="N1796" i="1"/>
  <c r="N590" i="1"/>
  <c r="N1017" i="1"/>
  <c r="N1575" i="1"/>
  <c r="N585" i="1"/>
  <c r="N587" i="1"/>
  <c r="N1174" i="1"/>
  <c r="N3084" i="1"/>
  <c r="N4016" i="1"/>
  <c r="N365" i="1"/>
  <c r="N458" i="1"/>
  <c r="N1451" i="1"/>
  <c r="N4056" i="1"/>
  <c r="N871" i="1"/>
  <c r="N1857" i="1"/>
  <c r="N1189" i="1"/>
  <c r="N1815" i="1"/>
  <c r="N57" i="1"/>
  <c r="N2279" i="1"/>
  <c r="N2" i="1"/>
  <c r="N2253" i="1"/>
  <c r="N2232" i="1"/>
  <c r="N736" i="1"/>
  <c r="N3686" i="1"/>
  <c r="N1756" i="1"/>
  <c r="N2993" i="1"/>
  <c r="N337" i="1"/>
  <c r="N3018" i="1"/>
  <c r="N326" i="1"/>
  <c r="N2462" i="1"/>
  <c r="N1569" i="1"/>
  <c r="N3748" i="1"/>
  <c r="N2582" i="1"/>
  <c r="N462" i="1"/>
  <c r="N48" i="1"/>
  <c r="N3685" i="1"/>
  <c r="N3043" i="1"/>
  <c r="N723" i="1"/>
  <c r="N2231" i="1"/>
  <c r="N2626" i="1"/>
  <c r="N2040" i="1"/>
  <c r="N2609" i="1"/>
  <c r="N2709" i="1"/>
  <c r="N2610" i="1"/>
  <c r="N1515" i="1"/>
  <c r="N657" i="1"/>
  <c r="N2333" i="1"/>
  <c r="N2053" i="1"/>
  <c r="N2480" i="1"/>
  <c r="N2738" i="1"/>
  <c r="N2092" i="1"/>
  <c r="N1617" i="1"/>
  <c r="N2255" i="1"/>
  <c r="N314" i="1"/>
  <c r="N1387" i="1"/>
  <c r="N1686" i="1"/>
  <c r="N3008" i="1"/>
  <c r="N58" i="1"/>
  <c r="N257" i="1"/>
  <c r="N3778" i="1"/>
  <c r="N8" i="1"/>
  <c r="N796" i="1"/>
  <c r="N808" i="1"/>
  <c r="N1384" i="1"/>
  <c r="N3681" i="1"/>
  <c r="N3677" i="1"/>
  <c r="N2941" i="1"/>
  <c r="N3678" i="1"/>
  <c r="N3675" i="1"/>
  <c r="N1664" i="1"/>
  <c r="N1670" i="1"/>
  <c r="N2931" i="1"/>
  <c r="N3679" i="1"/>
  <c r="N3684" i="1"/>
  <c r="N3680" i="1"/>
  <c r="N1628" i="1"/>
  <c r="N3683" i="1"/>
  <c r="N1608" i="1"/>
  <c r="N2122" i="1"/>
  <c r="N1829" i="1"/>
  <c r="N421" i="1"/>
  <c r="N2527" i="1"/>
  <c r="N3676" i="1"/>
  <c r="N3682" i="1"/>
  <c r="N898" i="1"/>
  <c r="N3913" i="1"/>
  <c r="N4042" i="1"/>
  <c r="N2747" i="1"/>
  <c r="N207" i="1"/>
  <c r="N1104" i="1"/>
  <c r="N170" i="1"/>
  <c r="N2852" i="1"/>
  <c r="N3207" i="1"/>
  <c r="N893" i="1"/>
  <c r="N1242" i="1"/>
  <c r="N558" i="1"/>
  <c r="N3069" i="1"/>
  <c r="N897" i="1"/>
  <c r="N129" i="1"/>
  <c r="N3891" i="1"/>
  <c r="N970" i="1"/>
  <c r="N874" i="1"/>
  <c r="N2357" i="1"/>
  <c r="N2683" i="1"/>
  <c r="N1155" i="1"/>
  <c r="N1791" i="1"/>
  <c r="N1875" i="1"/>
  <c r="N2743" i="1"/>
  <c r="N2700" i="1"/>
  <c r="N514" i="1"/>
  <c r="N4002" i="1"/>
  <c r="N1141" i="1"/>
  <c r="N230" i="1"/>
  <c r="N1880" i="1"/>
  <c r="N2414" i="1"/>
  <c r="N2439" i="1"/>
  <c r="N2575" i="1"/>
  <c r="N2774" i="1"/>
  <c r="N2848" i="1"/>
  <c r="N3806" i="1"/>
  <c r="N3933" i="1"/>
  <c r="N3048" i="1"/>
  <c r="N1663" i="1"/>
  <c r="N2958" i="1"/>
  <c r="N2105" i="1"/>
  <c r="N960" i="1"/>
  <c r="N3674" i="1"/>
  <c r="N1237" i="1"/>
  <c r="N1029" i="1"/>
  <c r="N1536" i="1"/>
  <c r="N1627" i="1"/>
  <c r="N3673" i="1"/>
  <c r="N1948" i="1"/>
  <c r="N2474" i="1"/>
  <c r="N307" i="1"/>
  <c r="N1368" i="1"/>
  <c r="N400" i="1"/>
  <c r="N1938" i="1"/>
  <c r="N2265" i="1"/>
  <c r="N2535" i="1"/>
  <c r="N3672" i="1"/>
  <c r="N2223" i="1"/>
  <c r="N2443" i="1"/>
  <c r="N1188" i="1"/>
  <c r="N375" i="1"/>
  <c r="N730" i="1"/>
  <c r="N2731" i="1"/>
  <c r="N793" i="1"/>
  <c r="N2463" i="1"/>
  <c r="N358" i="1"/>
  <c r="N109" i="1"/>
  <c r="N1273" i="1"/>
  <c r="N2526" i="1"/>
  <c r="N2615" i="1"/>
  <c r="N1658" i="1"/>
  <c r="N1367" i="1"/>
  <c r="N2847" i="1"/>
  <c r="N146" i="1"/>
  <c r="N2326" i="1"/>
  <c r="N1426" i="1"/>
  <c r="N2361" i="1"/>
  <c r="N3882" i="1"/>
  <c r="N944" i="1"/>
  <c r="N1983" i="1"/>
  <c r="N2900" i="1"/>
  <c r="N594" i="1"/>
  <c r="N3968" i="1"/>
  <c r="N1160" i="1"/>
  <c r="N599" i="1"/>
  <c r="N3808" i="1"/>
  <c r="N591" i="1"/>
  <c r="N1589" i="1"/>
  <c r="N3864" i="1"/>
  <c r="N470" i="1"/>
  <c r="N549" i="1"/>
  <c r="N557" i="1"/>
  <c r="N3003" i="1"/>
  <c r="N2017" i="1"/>
  <c r="N4012" i="1"/>
  <c r="N520" i="1"/>
  <c r="N1960" i="1"/>
  <c r="N2298" i="1"/>
  <c r="N1619" i="1"/>
  <c r="N818" i="1"/>
  <c r="N1747" i="1"/>
  <c r="N3767" i="1"/>
  <c r="N3667" i="1"/>
  <c r="N1283" i="1"/>
  <c r="N366" i="1"/>
  <c r="N3668" i="1"/>
  <c r="N3004" i="1"/>
  <c r="N67" i="1"/>
  <c r="N2250" i="1"/>
  <c r="N726" i="1"/>
  <c r="N3671" i="1"/>
  <c r="N2115" i="1"/>
  <c r="N1540" i="1"/>
  <c r="N3670" i="1"/>
  <c r="N3669" i="1"/>
  <c r="N3022" i="1"/>
  <c r="N749" i="1"/>
  <c r="N1028" i="1"/>
  <c r="N3795" i="1"/>
  <c r="N778" i="1"/>
  <c r="N767" i="1"/>
  <c r="N4001" i="1"/>
  <c r="N3935" i="1"/>
  <c r="N2770" i="1"/>
  <c r="N718" i="1"/>
  <c r="N1414" i="1"/>
  <c r="N3848" i="1"/>
  <c r="N2572" i="1"/>
  <c r="N1485" i="1"/>
  <c r="N940" i="1"/>
  <c r="N1046" i="1"/>
  <c r="N4017" i="1"/>
  <c r="N149" i="1"/>
  <c r="N439" i="1"/>
  <c r="N497" i="1"/>
  <c r="N928" i="1"/>
  <c r="N1710" i="1"/>
  <c r="N2507" i="1"/>
  <c r="N4025" i="1"/>
  <c r="N1373" i="1"/>
  <c r="N1624" i="1"/>
  <c r="N1161" i="1"/>
  <c r="N1256" i="1"/>
  <c r="N1487" i="1"/>
  <c r="N1506" i="1"/>
  <c r="N1280" i="1"/>
  <c r="N1264" i="1"/>
  <c r="N371" i="1"/>
  <c r="N1215" i="1"/>
  <c r="N2552" i="1"/>
  <c r="N3666" i="1"/>
  <c r="N2532" i="1"/>
  <c r="N1873" i="1"/>
  <c r="N1866" i="1"/>
  <c r="N866" i="1"/>
  <c r="N1728" i="1"/>
  <c r="N1814" i="1"/>
  <c r="N917" i="1"/>
  <c r="N502" i="1"/>
  <c r="N907" i="1"/>
  <c r="N2571" i="1"/>
  <c r="N505" i="1"/>
  <c r="N429" i="1"/>
  <c r="N903" i="1"/>
  <c r="N1158" i="1"/>
  <c r="N1999" i="1"/>
  <c r="N2305" i="1"/>
  <c r="N1899" i="1"/>
  <c r="N1421" i="1"/>
  <c r="N214" i="1"/>
  <c r="N4034" i="1"/>
  <c r="N1478" i="1"/>
  <c r="N2266" i="1"/>
  <c r="N1935" i="1"/>
  <c r="N2057" i="1"/>
  <c r="N741" i="1"/>
  <c r="N38" i="1"/>
  <c r="N1944" i="1"/>
  <c r="N1660" i="1"/>
  <c r="N3660" i="1"/>
  <c r="N376" i="1"/>
  <c r="N104" i="1"/>
  <c r="N1363" i="1"/>
  <c r="N2087" i="1"/>
  <c r="N3656" i="1"/>
  <c r="N3665" i="1"/>
  <c r="N91" i="1"/>
  <c r="N2214" i="1"/>
  <c r="N1679" i="1"/>
  <c r="N3788" i="1"/>
  <c r="N2721" i="1"/>
  <c r="N341" i="1"/>
  <c r="N1398" i="1"/>
  <c r="N2311" i="1"/>
  <c r="N88" i="1"/>
  <c r="N2286" i="1"/>
  <c r="N1211" i="1"/>
  <c r="N3658" i="1"/>
  <c r="N2531" i="1"/>
  <c r="N1631" i="1"/>
  <c r="N3664" i="1"/>
  <c r="N1203" i="1"/>
  <c r="N2550" i="1"/>
  <c r="N1253" i="1"/>
  <c r="N835" i="1"/>
  <c r="N3662" i="1"/>
  <c r="N410" i="1"/>
  <c r="N804" i="1"/>
  <c r="N2094" i="1"/>
  <c r="N16" i="1"/>
  <c r="N2306" i="1"/>
  <c r="N1607" i="1"/>
  <c r="N3752" i="1"/>
  <c r="N1745" i="1"/>
  <c r="N2100" i="1"/>
  <c r="N3659" i="1"/>
  <c r="N3663" i="1"/>
  <c r="N2498" i="1"/>
  <c r="N3657" i="1"/>
  <c r="N3661" i="1"/>
  <c r="N3799" i="1"/>
  <c r="N4038" i="1"/>
  <c r="N1572" i="1"/>
  <c r="N894" i="1"/>
  <c r="N2684" i="1"/>
  <c r="N202" i="1"/>
  <c r="N3862" i="1"/>
  <c r="N677" i="1"/>
  <c r="N2879" i="1"/>
  <c r="N434" i="1"/>
  <c r="N2908" i="1"/>
  <c r="N1148" i="1"/>
  <c r="N624" i="1"/>
  <c r="N873" i="1"/>
  <c r="N2590" i="1"/>
  <c r="N3948" i="1"/>
  <c r="N3912" i="1"/>
  <c r="N927" i="1"/>
  <c r="N3981" i="1"/>
  <c r="N2136" i="1"/>
  <c r="N1565" i="1"/>
  <c r="N1726" i="1"/>
  <c r="N1990" i="1"/>
  <c r="N1116" i="1"/>
  <c r="N1412" i="1"/>
  <c r="N2423" i="1"/>
  <c r="N176" i="1"/>
  <c r="N204" i="1"/>
  <c r="N471" i="1"/>
  <c r="N1179" i="1"/>
  <c r="N1459" i="1"/>
  <c r="N1555" i="1"/>
  <c r="N1684" i="1"/>
  <c r="N2580" i="1"/>
  <c r="N3865" i="1"/>
  <c r="N2745" i="1"/>
  <c r="N1350" i="1"/>
  <c r="N3655" i="1"/>
  <c r="N3107" i="1"/>
  <c r="N3653" i="1"/>
  <c r="N3654" i="1"/>
  <c r="N1321" i="1"/>
  <c r="N4048" i="1"/>
  <c r="N1860" i="1"/>
  <c r="N1259" i="1"/>
  <c r="N2714" i="1"/>
  <c r="N836" i="1"/>
  <c r="N283" i="1"/>
  <c r="N2549" i="1"/>
  <c r="N1746" i="1"/>
  <c r="N3652" i="1"/>
  <c r="N3628" i="1"/>
  <c r="N1758" i="1"/>
  <c r="N2166" i="1"/>
  <c r="N3651" i="1"/>
  <c r="N3627" i="1"/>
  <c r="N828" i="1"/>
  <c r="N3650" i="1"/>
  <c r="N3629" i="1"/>
  <c r="N806" i="1"/>
  <c r="N2902" i="1"/>
  <c r="N3209" i="1"/>
  <c r="N1989" i="1"/>
  <c r="N1783" i="1"/>
  <c r="N2780" i="1"/>
  <c r="N1774" i="1"/>
  <c r="N3733" i="1"/>
  <c r="N1727" i="1"/>
  <c r="N2894" i="1"/>
  <c r="N2374" i="1"/>
  <c r="N1790" i="1"/>
  <c r="N3943" i="1"/>
  <c r="N145" i="1"/>
  <c r="N922" i="1"/>
  <c r="N1708" i="1"/>
  <c r="N2344" i="1"/>
  <c r="N2883" i="1"/>
  <c r="N3875" i="1"/>
  <c r="N3958" i="1"/>
  <c r="N2190" i="1"/>
  <c r="N325" i="1"/>
  <c r="N1034" i="1"/>
  <c r="N1934" i="1"/>
  <c r="N35" i="1"/>
  <c r="N1165" i="1"/>
  <c r="N1701" i="1"/>
  <c r="N1703" i="1"/>
  <c r="N1014" i="1"/>
  <c r="N2187" i="1"/>
  <c r="N1972" i="1"/>
  <c r="N1217" i="1"/>
  <c r="N2234" i="1"/>
  <c r="N1534" i="1"/>
  <c r="N2246" i="1"/>
  <c r="N2635" i="1"/>
  <c r="N248" i="1"/>
  <c r="N3581" i="1"/>
  <c r="N320" i="1"/>
  <c r="N2023" i="1"/>
  <c r="N2242" i="1"/>
  <c r="N1967" i="1"/>
  <c r="N2724" i="1"/>
  <c r="N3026" i="1"/>
  <c r="N2014" i="1"/>
  <c r="N658" i="1"/>
  <c r="N1351" i="1"/>
  <c r="N1676" i="1"/>
  <c r="N1752" i="1"/>
  <c r="N1838" i="1"/>
  <c r="N3594" i="1"/>
  <c r="N254" i="1"/>
  <c r="N2315" i="1"/>
  <c r="N3591" i="1"/>
  <c r="N1655" i="1"/>
  <c r="N2447" i="1"/>
  <c r="N3030" i="1"/>
  <c r="N2448" i="1"/>
  <c r="N3050" i="1"/>
  <c r="N1762" i="1"/>
  <c r="N1466" i="1"/>
  <c r="N3613" i="1"/>
  <c r="N63" i="1"/>
  <c r="N2740" i="1"/>
  <c r="N2296" i="1"/>
  <c r="N3617" i="1"/>
  <c r="N788" i="1"/>
  <c r="N115" i="1"/>
  <c r="N1390" i="1"/>
  <c r="N249" i="1"/>
  <c r="N2303" i="1"/>
  <c r="N1036" i="1"/>
  <c r="N2631" i="1"/>
  <c r="N390" i="1"/>
  <c r="N2178" i="1"/>
  <c r="N733" i="1"/>
  <c r="N3585" i="1"/>
  <c r="N1645" i="1"/>
  <c r="N1936" i="1"/>
  <c r="N739" i="1"/>
  <c r="N3601" i="1"/>
  <c r="N1623" i="1"/>
  <c r="N2320" i="1"/>
  <c r="N3580" i="1"/>
  <c r="N13" i="1"/>
  <c r="N847" i="1"/>
  <c r="N293" i="1"/>
  <c r="N47" i="1"/>
  <c r="N3598" i="1"/>
  <c r="N266" i="1"/>
  <c r="N3584" i="1"/>
  <c r="N841" i="1"/>
  <c r="N3618" i="1"/>
  <c r="N1759" i="1"/>
  <c r="N1369" i="1"/>
  <c r="N3595" i="1"/>
  <c r="N3590" i="1"/>
  <c r="N3606" i="1"/>
  <c r="N3614" i="1"/>
  <c r="N3586" i="1"/>
  <c r="N120" i="1"/>
  <c r="N3611" i="1"/>
  <c r="N321" i="1"/>
  <c r="N754" i="1"/>
  <c r="N270" i="1"/>
  <c r="N267" i="1"/>
  <c r="N1647" i="1"/>
  <c r="N1370" i="1"/>
  <c r="N3622" i="1"/>
  <c r="N3774" i="1"/>
  <c r="N2460" i="1"/>
  <c r="N3624" i="1"/>
  <c r="N3588" i="1"/>
  <c r="N3596" i="1"/>
  <c r="N725" i="1"/>
  <c r="N3599" i="1"/>
  <c r="N2322" i="1"/>
  <c r="N3600" i="1"/>
  <c r="N3775" i="1"/>
  <c r="N2063" i="1"/>
  <c r="N275" i="1"/>
  <c r="N49" i="1"/>
  <c r="N3605" i="1"/>
  <c r="N2182" i="1"/>
  <c r="N1383" i="1"/>
  <c r="N3612" i="1"/>
  <c r="N1761" i="1"/>
  <c r="N1274" i="1"/>
  <c r="N3608" i="1"/>
  <c r="N3619" i="1"/>
  <c r="N3620" i="1"/>
  <c r="N3625" i="1"/>
  <c r="N405" i="1"/>
  <c r="N3609" i="1"/>
  <c r="N94" i="1"/>
  <c r="N3587" i="1"/>
  <c r="N1649" i="1"/>
  <c r="N2116" i="1"/>
  <c r="N3582" i="1"/>
  <c r="N3579" i="1"/>
  <c r="N3602" i="1"/>
  <c r="N1251" i="1"/>
  <c r="N1352" i="1"/>
  <c r="N114" i="1"/>
  <c r="N1003" i="1"/>
  <c r="N3607" i="1"/>
  <c r="N247" i="1"/>
  <c r="N3750" i="1"/>
  <c r="N3597" i="1"/>
  <c r="N3755" i="1"/>
  <c r="N2663" i="1"/>
  <c r="N1616" i="1"/>
  <c r="N3610" i="1"/>
  <c r="N746" i="1"/>
  <c r="N3578" i="1"/>
  <c r="N2984" i="1"/>
  <c r="N3592" i="1"/>
  <c r="N761" i="1"/>
  <c r="N3583" i="1"/>
  <c r="N3593" i="1"/>
  <c r="N843" i="1"/>
  <c r="N3604" i="1"/>
  <c r="N2055" i="1"/>
  <c r="N3762" i="1"/>
  <c r="N838" i="1"/>
  <c r="N2546" i="1"/>
  <c r="N3623" i="1"/>
  <c r="N3589" i="1"/>
  <c r="N108" i="1"/>
  <c r="N3615" i="1"/>
  <c r="N3603" i="1"/>
  <c r="N3621" i="1"/>
  <c r="N3616" i="1"/>
  <c r="N801" i="1"/>
  <c r="N2476" i="1"/>
  <c r="N102" i="1"/>
  <c r="N296" i="1"/>
  <c r="N2524" i="1"/>
  <c r="N3765" i="1"/>
  <c r="N3626" i="1"/>
  <c r="N3975" i="1"/>
  <c r="N4108" i="1"/>
  <c r="N4069" i="1"/>
  <c r="N168" i="1"/>
  <c r="N1914" i="1"/>
  <c r="N3204" i="1"/>
  <c r="N3201" i="1"/>
  <c r="N1243" i="1"/>
  <c r="N1694" i="1"/>
  <c r="N699" i="1"/>
  <c r="N972" i="1"/>
  <c r="N1769" i="1"/>
  <c r="N213" i="1"/>
  <c r="N885" i="1"/>
  <c r="N1786" i="1"/>
  <c r="N3945" i="1"/>
  <c r="N3635" i="1"/>
  <c r="N936" i="1"/>
  <c r="N1230" i="1"/>
  <c r="N952" i="1"/>
  <c r="N2920" i="1"/>
  <c r="N869" i="1"/>
  <c r="N2407" i="1"/>
  <c r="N3844" i="1"/>
  <c r="N3845" i="1"/>
  <c r="N1882" i="1"/>
  <c r="N2517" i="1"/>
  <c r="N4057" i="1"/>
  <c r="N3646" i="1"/>
  <c r="N189" i="1"/>
  <c r="N3093" i="1"/>
  <c r="N2872" i="1"/>
  <c r="N3930" i="1"/>
  <c r="N1578" i="1"/>
  <c r="N2002" i="1"/>
  <c r="N3195" i="1"/>
  <c r="N1809" i="1"/>
  <c r="N3936" i="1"/>
  <c r="N2583" i="1"/>
  <c r="N3970" i="1"/>
  <c r="N3988" i="1"/>
  <c r="N1709" i="1"/>
  <c r="N2137" i="1"/>
  <c r="N1496" i="1"/>
  <c r="N3803" i="1"/>
  <c r="N1429" i="1"/>
  <c r="N1432" i="1"/>
  <c r="N1602" i="1"/>
  <c r="N3731" i="1"/>
  <c r="N1778" i="1"/>
  <c r="N1156" i="1"/>
  <c r="N2876" i="1"/>
  <c r="N3859" i="1"/>
  <c r="N193" i="1"/>
  <c r="N4027" i="1"/>
  <c r="N4091" i="1"/>
  <c r="N763" i="1"/>
  <c r="N592" i="1"/>
  <c r="N993" i="1"/>
  <c r="N1770" i="1"/>
  <c r="N769" i="1"/>
  <c r="N905" i="1"/>
  <c r="N513" i="1"/>
  <c r="N2777" i="1"/>
  <c r="N1458" i="1"/>
  <c r="N607" i="1"/>
  <c r="N2157" i="1"/>
  <c r="N4049" i="1"/>
  <c r="N1483" i="1"/>
  <c r="N220" i="1"/>
  <c r="N602" i="1"/>
  <c r="N2768" i="1"/>
  <c r="N3744" i="1"/>
  <c r="N2854" i="1"/>
  <c r="N3921" i="1"/>
  <c r="N880" i="1"/>
  <c r="N999" i="1"/>
  <c r="N3866" i="1"/>
  <c r="N2750" i="1"/>
  <c r="N472" i="1"/>
  <c r="N1705" i="1"/>
  <c r="N1062" i="1"/>
  <c r="N1991" i="1"/>
  <c r="N3796" i="1"/>
  <c r="N2868" i="1"/>
  <c r="N1234" i="1"/>
  <c r="N2695" i="1"/>
  <c r="N2905" i="1"/>
  <c r="N2763" i="1"/>
  <c r="N552" i="1"/>
  <c r="N1712" i="1"/>
  <c r="N919" i="1"/>
  <c r="N2508" i="1"/>
  <c r="N1101" i="1"/>
  <c r="N2895" i="1"/>
  <c r="N902" i="1"/>
  <c r="N3963" i="1"/>
  <c r="N4043" i="1"/>
  <c r="N1740" i="1"/>
  <c r="N1688" i="1"/>
  <c r="N3928" i="1"/>
  <c r="N1125" i="1"/>
  <c r="N1132" i="1"/>
  <c r="N1717" i="1"/>
  <c r="N3942" i="1"/>
  <c r="N511" i="1"/>
  <c r="N579" i="1"/>
  <c r="N608" i="1"/>
  <c r="N2398" i="1"/>
  <c r="N2442" i="1"/>
  <c r="N3870" i="1"/>
  <c r="N1881" i="1"/>
  <c r="N442" i="1"/>
  <c r="N1484" i="1"/>
  <c r="N3941" i="1"/>
  <c r="N2396" i="1"/>
  <c r="N2362" i="1"/>
  <c r="N568" i="1"/>
  <c r="N636" i="1"/>
  <c r="N2148" i="1"/>
  <c r="N3858" i="1"/>
  <c r="N4047" i="1"/>
  <c r="N136" i="1"/>
  <c r="N160" i="1"/>
  <c r="N162" i="1"/>
  <c r="N188" i="1"/>
  <c r="N431" i="1"/>
  <c r="N518" i="1"/>
  <c r="N618" i="1"/>
  <c r="N626" i="1"/>
  <c r="N630" i="1"/>
  <c r="N766" i="1"/>
  <c r="N877" i="1"/>
  <c r="N990" i="1"/>
  <c r="N1142" i="1"/>
  <c r="N1233" i="1"/>
  <c r="N1460" i="1"/>
  <c r="N1491" i="1"/>
  <c r="N1714" i="1"/>
  <c r="N1723" i="1"/>
  <c r="N2343" i="1"/>
  <c r="N2520" i="1"/>
  <c r="N2762" i="1"/>
  <c r="N3208" i="1"/>
  <c r="N3946" i="1"/>
  <c r="N4033" i="1"/>
  <c r="N3577" i="1"/>
  <c r="N1446" i="1"/>
  <c r="N2047" i="1"/>
  <c r="N1348" i="1"/>
  <c r="N3576" i="1"/>
  <c r="N1202" i="1"/>
  <c r="N1779" i="1"/>
  <c r="N2754" i="1"/>
  <c r="N396" i="1"/>
  <c r="N2197" i="1"/>
  <c r="N1037" i="1"/>
  <c r="N1314" i="1"/>
  <c r="N2278" i="1"/>
  <c r="N1887" i="1"/>
  <c r="N3572" i="1"/>
  <c r="N2289" i="1"/>
  <c r="N3571" i="1"/>
  <c r="N3023" i="1"/>
  <c r="N3570" i="1"/>
  <c r="N1038" i="1"/>
  <c r="N2164" i="1"/>
  <c r="N3783" i="1"/>
  <c r="N292" i="1"/>
  <c r="N1638" i="1"/>
  <c r="N62" i="1"/>
  <c r="N3575" i="1"/>
  <c r="N3569" i="1"/>
  <c r="N3573" i="1"/>
  <c r="N3758" i="1"/>
  <c r="N1654" i="1"/>
  <c r="N119" i="1"/>
  <c r="N2533" i="1"/>
  <c r="N3568" i="1"/>
  <c r="N810" i="1"/>
  <c r="N3574" i="1"/>
  <c r="N147" i="1"/>
  <c r="N1120" i="1"/>
  <c r="N863" i="1"/>
  <c r="N1419" i="1"/>
  <c r="N4101" i="1"/>
  <c r="N543" i="1"/>
  <c r="N1736" i="1"/>
  <c r="N2853" i="1"/>
  <c r="N499" i="1"/>
  <c r="N752" i="1"/>
  <c r="N1400" i="1"/>
  <c r="N1417" i="1"/>
  <c r="N217" i="1"/>
  <c r="N1054" i="1"/>
  <c r="N3566" i="1"/>
  <c r="N3567" i="1"/>
  <c r="N1554" i="1"/>
  <c r="N765" i="1"/>
  <c r="N2175" i="1"/>
  <c r="N3565" i="1"/>
  <c r="N3020" i="1"/>
  <c r="N1773" i="1"/>
  <c r="N2394" i="1"/>
  <c r="N1138" i="1"/>
  <c r="N3133" i="1"/>
  <c r="N3105" i="1"/>
  <c r="N3086" i="1"/>
  <c r="N2247" i="1"/>
  <c r="N2204" i="1"/>
  <c r="N2026" i="1"/>
  <c r="N1978" i="1"/>
  <c r="N1224" i="1"/>
  <c r="N1632" i="1"/>
  <c r="N2501" i="1"/>
  <c r="N1377" i="1"/>
  <c r="N276" i="1"/>
  <c r="N852" i="1"/>
  <c r="N2065" i="1"/>
  <c r="N278" i="1"/>
  <c r="N382" i="1"/>
  <c r="N2240" i="1"/>
  <c r="N1389" i="1"/>
  <c r="N329" i="1"/>
  <c r="N3047" i="1"/>
  <c r="N1537" i="1"/>
  <c r="N731" i="1"/>
  <c r="N2983" i="1"/>
  <c r="N3559" i="1"/>
  <c r="N3544" i="1"/>
  <c r="N3545" i="1"/>
  <c r="N2534" i="1"/>
  <c r="N851" i="1"/>
  <c r="N3554" i="1"/>
  <c r="N3014" i="1"/>
  <c r="N3558" i="1"/>
  <c r="N3562" i="1"/>
  <c r="N2528" i="1"/>
  <c r="N2483" i="1"/>
  <c r="N2499" i="1"/>
  <c r="N2212" i="1"/>
  <c r="N3553" i="1"/>
  <c r="N3761" i="1"/>
  <c r="N3550" i="1"/>
  <c r="N1464" i="1"/>
  <c r="N3770" i="1"/>
  <c r="N3548" i="1"/>
  <c r="N2530" i="1"/>
  <c r="N817" i="1"/>
  <c r="N2111" i="1"/>
  <c r="N3551" i="1"/>
  <c r="N2173" i="1"/>
  <c r="N3556" i="1"/>
  <c r="N809" i="1"/>
  <c r="N861" i="1"/>
  <c r="N811" i="1"/>
  <c r="N1275" i="1"/>
  <c r="N3546" i="1"/>
  <c r="N2176" i="1"/>
  <c r="N1405" i="1"/>
  <c r="N3552" i="1"/>
  <c r="N2529" i="1"/>
  <c r="N3549" i="1"/>
  <c r="N2336" i="1"/>
  <c r="N3561" i="1"/>
  <c r="N1634" i="1"/>
  <c r="N2940" i="1"/>
  <c r="N32" i="1"/>
  <c r="N3543" i="1"/>
  <c r="N1630" i="1"/>
  <c r="N3555" i="1"/>
  <c r="N3564" i="1"/>
  <c r="N2088" i="1"/>
  <c r="N3542" i="1"/>
  <c r="N3547" i="1"/>
  <c r="N3563" i="1"/>
  <c r="N3560" i="1"/>
  <c r="N84" i="1"/>
  <c r="N3541" i="1"/>
  <c r="N3557" i="1"/>
  <c r="N1690" i="1"/>
  <c r="N771" i="1"/>
  <c r="N3106" i="1"/>
  <c r="N3095" i="1"/>
  <c r="N1739" i="1"/>
  <c r="N3741" i="1"/>
  <c r="N2776" i="1"/>
  <c r="N950" i="1"/>
  <c r="N2862" i="1"/>
  <c r="N1008" i="1"/>
  <c r="N1722" i="1"/>
  <c r="N234" i="1"/>
  <c r="N1102" i="1"/>
  <c r="N1567" i="1"/>
  <c r="N1801" i="1"/>
  <c r="N998" i="1"/>
  <c r="N2766" i="1"/>
  <c r="N1721" i="1"/>
  <c r="N2769" i="1"/>
  <c r="N1494" i="1"/>
  <c r="N4067" i="1"/>
  <c r="N3952" i="1"/>
  <c r="N126" i="1"/>
  <c r="N768" i="1"/>
  <c r="N1063" i="1"/>
  <c r="N1144" i="1"/>
  <c r="N1411" i="1"/>
  <c r="N1564" i="1"/>
  <c r="N1734" i="1"/>
  <c r="N2400" i="1"/>
  <c r="N2767" i="1"/>
  <c r="N3192" i="1"/>
  <c r="N4028" i="1"/>
  <c r="N7" i="1"/>
  <c r="N2257" i="1"/>
  <c r="N2713" i="1"/>
  <c r="N3878" i="1"/>
  <c r="N920" i="1"/>
  <c r="N3540" i="1"/>
  <c r="N556" i="1"/>
  <c r="N3539" i="1"/>
  <c r="N1651" i="1"/>
  <c r="N882" i="1"/>
  <c r="N775" i="1"/>
  <c r="N3538" i="1"/>
  <c r="N1505" i="1"/>
  <c r="N3051" i="1"/>
  <c r="N3193" i="1"/>
  <c r="N4060" i="1"/>
  <c r="N883" i="1"/>
  <c r="N1378" i="1"/>
  <c r="N2553" i="1"/>
  <c r="N738" i="1"/>
  <c r="N2161" i="1"/>
  <c r="N3791" i="1"/>
  <c r="N1514" i="1"/>
  <c r="N1200" i="1"/>
  <c r="N2251" i="1"/>
  <c r="N15" i="1"/>
  <c r="N729" i="1"/>
  <c r="N113" i="1"/>
  <c r="N1254" i="1"/>
  <c r="N2491" i="1"/>
  <c r="N3522" i="1"/>
  <c r="N3532" i="1"/>
  <c r="N253" i="1"/>
  <c r="N1386" i="1"/>
  <c r="N3521" i="1"/>
  <c r="N2667" i="1"/>
  <c r="N3527" i="1"/>
  <c r="N1249" i="1"/>
  <c r="N2096" i="1"/>
  <c r="N1667" i="1"/>
  <c r="N2486" i="1"/>
  <c r="N1267" i="1"/>
  <c r="N77" i="1"/>
  <c r="N800" i="1"/>
  <c r="N2083" i="1"/>
  <c r="N246" i="1"/>
  <c r="N118" i="1"/>
  <c r="N1397" i="1"/>
  <c r="N2548" i="1"/>
  <c r="N3523" i="1"/>
  <c r="N3534" i="1"/>
  <c r="N1529" i="1"/>
  <c r="N3519" i="1"/>
  <c r="N3520" i="1"/>
  <c r="N3759" i="1"/>
  <c r="N3535" i="1"/>
  <c r="N2543" i="1"/>
  <c r="N2308" i="1"/>
  <c r="N343" i="1"/>
  <c r="N3530" i="1"/>
  <c r="N3524" i="1"/>
  <c r="N854" i="1"/>
  <c r="N3528" i="1"/>
  <c r="N3537" i="1"/>
  <c r="N3529" i="1"/>
  <c r="N356" i="1"/>
  <c r="N90" i="1"/>
  <c r="N3536" i="1"/>
  <c r="N2222" i="1"/>
  <c r="N3525" i="1"/>
  <c r="N2937" i="1"/>
  <c r="N3533" i="1"/>
  <c r="N3531" i="1"/>
  <c r="N3526" i="1"/>
  <c r="N10" i="1"/>
  <c r="N103" i="1"/>
  <c r="N3197" i="1"/>
  <c r="N1804" i="1"/>
  <c r="N198" i="1"/>
  <c r="N3637" i="1"/>
  <c r="N3053" i="1"/>
  <c r="N4059" i="1"/>
  <c r="N1685" i="1"/>
  <c r="N4085" i="1"/>
  <c r="N868" i="1"/>
  <c r="N2907" i="1"/>
  <c r="N4098" i="1"/>
  <c r="N1811" i="1"/>
  <c r="N1872" i="1"/>
  <c r="N937" i="1"/>
  <c r="N875" i="1"/>
  <c r="N939" i="1"/>
  <c r="N4075" i="1"/>
  <c r="N914" i="1"/>
  <c r="N4021" i="1"/>
  <c r="N2694" i="1"/>
  <c r="N3919" i="1"/>
  <c r="N4087" i="1"/>
  <c r="N2427" i="1"/>
  <c r="N764" i="1"/>
  <c r="N1057" i="1"/>
  <c r="N1553" i="1"/>
  <c r="N4070" i="1"/>
  <c r="N183" i="1"/>
  <c r="N3518" i="1"/>
  <c r="N306" i="1"/>
  <c r="N1358" i="1"/>
  <c r="N1669" i="1"/>
  <c r="N3517" i="1"/>
  <c r="N3017" i="1"/>
  <c r="N2703" i="1"/>
  <c r="N3516" i="1"/>
  <c r="N1884" i="1"/>
  <c r="N3515" i="1"/>
  <c r="N1581" i="1"/>
  <c r="N2264" i="1"/>
  <c r="N3510" i="1"/>
  <c r="N1262" i="1"/>
  <c r="N3514" i="1"/>
  <c r="N3513" i="1"/>
  <c r="N3512" i="1"/>
  <c r="N3511" i="1"/>
  <c r="N3640" i="1"/>
  <c r="N422" i="1"/>
  <c r="N476" i="1"/>
  <c r="N918" i="1"/>
  <c r="N2753" i="1"/>
  <c r="N1719" i="1"/>
  <c r="N3940" i="1"/>
  <c r="N121" i="1"/>
  <c r="N2408" i="1"/>
  <c r="N1598" i="1"/>
  <c r="N2764" i="1"/>
  <c r="N3509" i="1"/>
  <c r="N100" i="1"/>
  <c r="N2478" i="1"/>
  <c r="N3508" i="1"/>
  <c r="N1931" i="1"/>
  <c r="N3507" i="1"/>
  <c r="N1124" i="1"/>
  <c r="N1996" i="1"/>
  <c r="N878" i="1"/>
  <c r="N3506" i="1"/>
  <c r="N2934" i="1"/>
  <c r="N2184" i="1"/>
  <c r="N1023" i="1"/>
  <c r="N3457" i="1"/>
  <c r="N1530" i="1"/>
  <c r="N845" i="1"/>
  <c r="N2042" i="1"/>
  <c r="N1526" i="1"/>
  <c r="N1257" i="1"/>
  <c r="N846" i="1"/>
  <c r="N3477" i="1"/>
  <c r="N274" i="1"/>
  <c r="N3480" i="1"/>
  <c r="N64" i="1"/>
  <c r="N2455" i="1"/>
  <c r="N3504" i="1"/>
  <c r="N3035" i="1"/>
  <c r="N3445" i="1"/>
  <c r="N3451" i="1"/>
  <c r="N3500" i="1"/>
  <c r="N3479" i="1"/>
  <c r="N3466" i="1"/>
  <c r="N305" i="1"/>
  <c r="N3464" i="1"/>
  <c r="N3446" i="1"/>
  <c r="N3465" i="1"/>
  <c r="N2101" i="1"/>
  <c r="N1861" i="1"/>
  <c r="N3491" i="1"/>
  <c r="N2030" i="1"/>
  <c r="N3460" i="1"/>
  <c r="N2928" i="1"/>
  <c r="N3482" i="1"/>
  <c r="N31" i="1"/>
  <c r="N2556" i="1"/>
  <c r="N2287" i="1"/>
  <c r="N3481" i="1"/>
  <c r="N93" i="1"/>
  <c r="N824" i="1"/>
  <c r="N753" i="1"/>
  <c r="N3502" i="1"/>
  <c r="N3471" i="1"/>
  <c r="N3463" i="1"/>
  <c r="N3458" i="1"/>
  <c r="N2090" i="1"/>
  <c r="N3488" i="1"/>
  <c r="N1678" i="1"/>
  <c r="N3444" i="1"/>
  <c r="N1926" i="1"/>
  <c r="N3455" i="1"/>
  <c r="N3490" i="1"/>
  <c r="N3499" i="1"/>
  <c r="N1476" i="1"/>
  <c r="N3450" i="1"/>
  <c r="N380" i="1"/>
  <c r="N1360" i="1"/>
  <c r="N1889" i="1"/>
  <c r="N3496" i="1"/>
  <c r="N2464" i="1"/>
  <c r="N3454" i="1"/>
  <c r="N3489" i="1"/>
  <c r="N3492" i="1"/>
  <c r="N55" i="1"/>
  <c r="N3456" i="1"/>
  <c r="N3501" i="1"/>
  <c r="N3503" i="1"/>
  <c r="N3475" i="1"/>
  <c r="N3505" i="1"/>
  <c r="N2446" i="1"/>
  <c r="N3472" i="1"/>
  <c r="N3487" i="1"/>
  <c r="N2086" i="1"/>
  <c r="N2314" i="1"/>
  <c r="N2321" i="1"/>
  <c r="N799" i="1"/>
  <c r="N3042" i="1"/>
  <c r="N742" i="1"/>
  <c r="N1850" i="1"/>
  <c r="N2490" i="1"/>
  <c r="N2554" i="1"/>
  <c r="N3484" i="1"/>
  <c r="N3468" i="1"/>
  <c r="N2642" i="1"/>
  <c r="N3448" i="1"/>
  <c r="N807" i="1"/>
  <c r="N3493" i="1"/>
  <c r="N2994" i="1"/>
  <c r="N3470" i="1"/>
  <c r="N1278" i="1"/>
  <c r="N3474" i="1"/>
  <c r="N116" i="1"/>
  <c r="N3452" i="1"/>
  <c r="N3497" i="1"/>
  <c r="N3486" i="1"/>
  <c r="N3485" i="1"/>
  <c r="N3494" i="1"/>
  <c r="N3495" i="1"/>
  <c r="N3467" i="1"/>
  <c r="N3449" i="1"/>
  <c r="N3462" i="1"/>
  <c r="N3498" i="1"/>
  <c r="N3483" i="1"/>
  <c r="N339" i="1"/>
  <c r="N3447" i="1"/>
  <c r="N3005" i="1"/>
  <c r="N3010" i="1"/>
  <c r="N3459" i="1"/>
  <c r="N3476" i="1"/>
  <c r="N3478" i="1"/>
  <c r="N2285" i="1"/>
  <c r="N661" i="1"/>
  <c r="N3461" i="1"/>
  <c r="N12" i="1"/>
  <c r="N654" i="1"/>
  <c r="N2562" i="1"/>
  <c r="N1826" i="1"/>
  <c r="N1859" i="1"/>
  <c r="N2099" i="1"/>
  <c r="N3453" i="1"/>
  <c r="N3469" i="1"/>
  <c r="N3473" i="1"/>
  <c r="N3904" i="1"/>
  <c r="N1905" i="1"/>
  <c r="N3937" i="1"/>
  <c r="N2600" i="1"/>
  <c r="N2891" i="1"/>
  <c r="N4054" i="1"/>
  <c r="N3639" i="1"/>
  <c r="N1439" i="1"/>
  <c r="N2748" i="1"/>
  <c r="N876" i="1"/>
  <c r="N4106" i="1"/>
  <c r="N2898" i="1"/>
  <c r="N3065" i="1"/>
  <c r="N1992" i="1"/>
  <c r="N3998" i="1"/>
  <c r="N433" i="1"/>
  <c r="N137" i="1"/>
  <c r="N926" i="1"/>
  <c r="N2378" i="1"/>
  <c r="N945" i="1"/>
  <c r="N1695" i="1"/>
  <c r="N4029" i="1"/>
  <c r="N426" i="1"/>
  <c r="N2858" i="1"/>
  <c r="N1227" i="1"/>
  <c r="N892" i="1"/>
  <c r="N1793" i="1"/>
  <c r="N3949" i="1"/>
  <c r="N4113" i="1"/>
  <c r="N1067" i="1"/>
  <c r="N2384" i="1"/>
  <c r="N2880" i="1"/>
  <c r="N4110" i="1"/>
  <c r="N1500" i="1"/>
  <c r="N1715" i="1"/>
  <c r="N3962" i="1"/>
  <c r="N1795" i="1"/>
  <c r="N4007" i="1"/>
  <c r="N2415" i="1"/>
  <c r="N3903" i="1"/>
  <c r="N1738" i="1"/>
  <c r="N779" i="1"/>
  <c r="N2432" i="1"/>
  <c r="N1135" i="1"/>
  <c r="N1409" i="1"/>
  <c r="N144" i="1"/>
  <c r="N2779" i="1"/>
  <c r="N4086" i="1"/>
  <c r="N1413" i="1"/>
  <c r="N1420" i="1"/>
  <c r="N2588" i="1"/>
  <c r="N2889" i="1"/>
  <c r="N4081" i="1"/>
  <c r="N123" i="1"/>
  <c r="N582" i="1"/>
  <c r="N1547" i="1"/>
  <c r="N1729" i="1"/>
  <c r="N3632" i="1"/>
  <c r="N138" i="1"/>
  <c r="N231" i="1"/>
  <c r="N435" i="1"/>
  <c r="N899" i="1"/>
  <c r="N1048" i="1"/>
  <c r="N1127" i="1"/>
  <c r="N1732" i="1"/>
  <c r="N1742" i="1"/>
  <c r="N1817" i="1"/>
  <c r="N2347" i="1"/>
  <c r="N2421" i="1"/>
  <c r="N2592" i="1"/>
  <c r="N2874" i="1"/>
  <c r="N2945" i="1"/>
  <c r="N3643" i="1"/>
  <c r="N3804" i="1"/>
  <c r="N3923" i="1"/>
  <c r="N3991" i="1"/>
  <c r="N3999" i="1"/>
  <c r="N4082" i="1"/>
  <c r="N159" i="1"/>
  <c r="N748" i="1"/>
  <c r="N3443" i="1"/>
  <c r="N1492" i="1"/>
  <c r="N909" i="1"/>
  <c r="N2867" i="1"/>
  <c r="N3939" i="1"/>
  <c r="N1724" i="1"/>
  <c r="N3442" i="1"/>
  <c r="N3971" i="1"/>
  <c r="N407" i="1"/>
  <c r="N2238" i="1"/>
  <c r="N3438" i="1"/>
  <c r="N1606" i="1"/>
  <c r="N3441" i="1"/>
  <c r="N3440" i="1"/>
  <c r="N3439" i="1"/>
  <c r="N1392" i="1"/>
  <c r="N408" i="1"/>
  <c r="N1502" i="1"/>
  <c r="N164" i="1"/>
  <c r="N3436" i="1"/>
  <c r="N795" i="1"/>
  <c r="N3437" i="1"/>
  <c r="N4076" i="1"/>
  <c r="N3144" i="1"/>
  <c r="N941" i="1"/>
  <c r="N1231" i="1"/>
  <c r="N1441" i="1"/>
  <c r="N3435" i="1"/>
  <c r="N1193" i="1"/>
  <c r="N3434" i="1"/>
  <c r="N979" i="1"/>
  <c r="N2324" i="1"/>
  <c r="N1201" i="1"/>
  <c r="N1527" i="1"/>
  <c r="N36" i="1"/>
  <c r="N3433" i="1"/>
  <c r="N3432" i="1"/>
  <c r="N2060" i="1"/>
  <c r="N1930" i="1"/>
  <c r="N2271" i="1"/>
  <c r="N2233" i="1"/>
  <c r="N1974" i="1"/>
  <c r="N2259" i="1"/>
  <c r="N1403" i="1"/>
  <c r="N2449" i="1"/>
  <c r="N2031" i="1"/>
  <c r="N2235" i="1"/>
  <c r="N2262" i="1"/>
  <c r="N3027" i="1"/>
  <c r="N264" i="1"/>
  <c r="N2275" i="1"/>
  <c r="N2213" i="1"/>
  <c r="N2293" i="1"/>
  <c r="N1890" i="1"/>
  <c r="N1668" i="1"/>
  <c r="N1250" i="1"/>
  <c r="N651" i="1"/>
  <c r="N2167" i="1"/>
  <c r="N3425" i="1"/>
  <c r="N1823" i="1"/>
  <c r="N2165" i="1"/>
  <c r="N1214" i="1"/>
  <c r="N414" i="1"/>
  <c r="N3404" i="1"/>
  <c r="N3428" i="1"/>
  <c r="N3401" i="1"/>
  <c r="N1357" i="1"/>
  <c r="N1666" i="1"/>
  <c r="N839" i="1"/>
  <c r="N1849" i="1"/>
  <c r="N735" i="1"/>
  <c r="N2091" i="1"/>
  <c r="N3429" i="1"/>
  <c r="N3756" i="1"/>
  <c r="N3782" i="1"/>
  <c r="N2276" i="1"/>
  <c r="N3394" i="1"/>
  <c r="N3402" i="1"/>
  <c r="N3398" i="1"/>
  <c r="N3417" i="1"/>
  <c r="N1394" i="1"/>
  <c r="N3406" i="1"/>
  <c r="N2628" i="1"/>
  <c r="N3413" i="1"/>
  <c r="N40" i="1"/>
  <c r="N3410" i="1"/>
  <c r="N1902" i="1"/>
  <c r="N1404" i="1"/>
  <c r="N3403" i="1"/>
  <c r="N1937" i="1"/>
  <c r="N1603" i="1"/>
  <c r="N3396" i="1"/>
  <c r="N2936" i="1"/>
  <c r="N3418" i="1"/>
  <c r="N2942" i="1"/>
  <c r="N3427" i="1"/>
  <c r="N3400" i="1"/>
  <c r="N3397" i="1"/>
  <c r="N3431" i="1"/>
  <c r="N3405" i="1"/>
  <c r="N3422" i="1"/>
  <c r="N2477" i="1"/>
  <c r="N89" i="1"/>
  <c r="N844" i="1"/>
  <c r="N1261" i="1"/>
  <c r="N3415" i="1"/>
  <c r="N1895" i="1"/>
  <c r="N3399" i="1"/>
  <c r="N3414" i="1"/>
  <c r="N3419" i="1"/>
  <c r="N2542" i="1"/>
  <c r="N3408" i="1"/>
  <c r="N3407" i="1"/>
  <c r="N2935" i="1"/>
  <c r="N2317" i="1"/>
  <c r="N3416" i="1"/>
  <c r="N3424" i="1"/>
  <c r="N3395" i="1"/>
  <c r="N3423" i="1"/>
  <c r="N1349" i="1"/>
  <c r="N760" i="1"/>
  <c r="N3392" i="1"/>
  <c r="N757" i="1"/>
  <c r="N728" i="1"/>
  <c r="N1643" i="1"/>
  <c r="N3412" i="1"/>
  <c r="N3426" i="1"/>
  <c r="N3430" i="1"/>
  <c r="N794" i="1"/>
  <c r="N2179" i="1"/>
  <c r="N2248" i="1"/>
  <c r="N3411" i="1"/>
  <c r="N3393" i="1"/>
  <c r="N2097" i="1"/>
  <c r="N2468" i="1"/>
  <c r="N3409" i="1"/>
  <c r="N3420" i="1"/>
  <c r="N3421" i="1"/>
  <c r="N3776" i="1"/>
  <c r="N1776" i="1"/>
  <c r="N2875" i="1"/>
  <c r="N3916" i="1"/>
  <c r="N3853" i="1"/>
  <c r="N600" i="1"/>
  <c r="N3900" i="1"/>
  <c r="N205" i="1"/>
  <c r="N2744" i="1"/>
  <c r="N964" i="1"/>
  <c r="N2922" i="1"/>
  <c r="N2000" i="1"/>
  <c r="N1692" i="1"/>
  <c r="N171" i="1"/>
  <c r="N2869" i="1"/>
  <c r="N3982" i="1"/>
  <c r="N3899" i="1"/>
  <c r="N4032" i="1"/>
  <c r="N4040" i="1"/>
  <c r="N3103" i="1"/>
  <c r="N199" i="1"/>
  <c r="N1152" i="1"/>
  <c r="N3902" i="1"/>
  <c r="N3922" i="1"/>
  <c r="N436" i="1"/>
  <c r="N1574" i="1"/>
  <c r="N1185" i="1"/>
  <c r="N1559" i="1"/>
  <c r="N1562" i="1"/>
  <c r="N450" i="1"/>
  <c r="N900" i="1"/>
  <c r="N551" i="1"/>
  <c r="N4095" i="1"/>
  <c r="N2781" i="1"/>
  <c r="N2866" i="1"/>
  <c r="N2649" i="1"/>
  <c r="N3749" i="1"/>
  <c r="N3929" i="1"/>
  <c r="N571" i="1"/>
  <c r="N1865" i="1"/>
  <c r="N196" i="1"/>
  <c r="N2909" i="1"/>
  <c r="N683" i="1"/>
  <c r="N1113" i="1"/>
  <c r="N3861" i="1"/>
  <c r="N4114" i="1"/>
  <c r="N574" i="1"/>
  <c r="N770" i="1"/>
  <c r="N910" i="1"/>
  <c r="N1052" i="1"/>
  <c r="N1056" i="1"/>
  <c r="N1238" i="1"/>
  <c r="N1241" i="1"/>
  <c r="N1335" i="1"/>
  <c r="N2379" i="1"/>
  <c r="N2726" i="1"/>
  <c r="N378" i="1"/>
  <c r="N3867" i="1"/>
  <c r="N2988" i="1"/>
  <c r="N3780" i="1"/>
  <c r="N1691" i="1"/>
  <c r="N3391" i="1"/>
  <c r="N1495" i="1"/>
  <c r="N1533" i="1"/>
  <c r="N2304" i="1"/>
  <c r="N272" i="1"/>
  <c r="N1650" i="1"/>
  <c r="N805" i="1"/>
  <c r="N3390" i="1"/>
  <c r="N1545" i="1"/>
  <c r="N4083" i="1"/>
  <c r="N747" i="1"/>
  <c r="N1385" i="1"/>
  <c r="N2260" i="1"/>
  <c r="N1223" i="1"/>
  <c r="N74" i="1"/>
  <c r="N107" i="1"/>
  <c r="N2108" i="1"/>
  <c r="N3388" i="1"/>
  <c r="N3389" i="1"/>
  <c r="N1071" i="1"/>
  <c r="N867" i="1"/>
  <c r="N762" i="1"/>
  <c r="N3745" i="1"/>
  <c r="N1675" i="1"/>
  <c r="N3385" i="1"/>
  <c r="N3386" i="1"/>
  <c r="N3387" i="1"/>
  <c r="N2678" i="1"/>
  <c r="N881" i="1"/>
  <c r="N1121" i="1"/>
  <c r="N2617" i="1"/>
  <c r="N2202" i="1"/>
  <c r="N1032" i="1"/>
  <c r="N647" i="1"/>
  <c r="N1612" i="1"/>
  <c r="N2280" i="1"/>
  <c r="N2107" i="1"/>
  <c r="N1025" i="1"/>
  <c r="N2068" i="1"/>
  <c r="N1380" i="1"/>
  <c r="N2547" i="1"/>
  <c r="N1681" i="1"/>
  <c r="N1883" i="1"/>
  <c r="N1190" i="1"/>
  <c r="N2632" i="1"/>
  <c r="N3376" i="1"/>
  <c r="N2183" i="1"/>
  <c r="N3787" i="1"/>
  <c r="N2168" i="1"/>
  <c r="N840" i="1"/>
  <c r="N3779" i="1"/>
  <c r="N404" i="1"/>
  <c r="N1652" i="1"/>
  <c r="N3355" i="1"/>
  <c r="N1671" i="1"/>
  <c r="N822" i="1"/>
  <c r="N1216" i="1"/>
  <c r="N853" i="1"/>
  <c r="N3365" i="1"/>
  <c r="N3337" i="1"/>
  <c r="N3360" i="1"/>
  <c r="N3368" i="1"/>
  <c r="N3341" i="1"/>
  <c r="N1359" i="1"/>
  <c r="N1637" i="1"/>
  <c r="N1844" i="1"/>
  <c r="N2220" i="1"/>
  <c r="N3339" i="1"/>
  <c r="N1933" i="1"/>
  <c r="N3319" i="1"/>
  <c r="N1247" i="1"/>
  <c r="N3328" i="1"/>
  <c r="N3329" i="1"/>
  <c r="N3342" i="1"/>
  <c r="N68" i="1"/>
  <c r="N25" i="1"/>
  <c r="N837" i="1"/>
  <c r="N1248" i="1"/>
  <c r="N1629" i="1"/>
  <c r="N3769" i="1"/>
  <c r="N69" i="1"/>
  <c r="N2465" i="1"/>
  <c r="N3340" i="1"/>
  <c r="N1924" i="1"/>
  <c r="N3333" i="1"/>
  <c r="N1024" i="1"/>
  <c r="N3367" i="1"/>
  <c r="N2625" i="1"/>
  <c r="N65" i="1"/>
  <c r="N2103" i="1"/>
  <c r="N3359" i="1"/>
  <c r="N3332" i="1"/>
  <c r="N803" i="1"/>
  <c r="N2466" i="1"/>
  <c r="N3373" i="1"/>
  <c r="N1648" i="1"/>
  <c r="N3375" i="1"/>
  <c r="N3353" i="1"/>
  <c r="N2205" i="1"/>
  <c r="N3381" i="1"/>
  <c r="N1744" i="1"/>
  <c r="N3351" i="1"/>
  <c r="N3377" i="1"/>
  <c r="N50" i="1"/>
  <c r="N3327" i="1"/>
  <c r="N2109" i="1"/>
  <c r="N3326" i="1"/>
  <c r="N2557" i="1"/>
  <c r="N2294" i="1"/>
  <c r="N3382" i="1"/>
  <c r="N2470" i="1"/>
  <c r="N3349" i="1"/>
  <c r="N649" i="1"/>
  <c r="N17" i="1"/>
  <c r="N1891" i="1"/>
  <c r="N2113" i="1"/>
  <c r="N3336" i="1"/>
  <c r="N3361" i="1"/>
  <c r="N3330" i="1"/>
  <c r="N3331" i="1"/>
  <c r="N1827" i="1"/>
  <c r="N2536" i="1"/>
  <c r="N3347" i="1"/>
  <c r="N3366" i="1"/>
  <c r="N3322" i="1"/>
  <c r="N3369" i="1"/>
  <c r="N1246" i="1"/>
  <c r="N756" i="1"/>
  <c r="N3345" i="1"/>
  <c r="N2487" i="1"/>
  <c r="N3364" i="1"/>
  <c r="N3338" i="1"/>
  <c r="N3356" i="1"/>
  <c r="N3323" i="1"/>
  <c r="N3350" i="1"/>
  <c r="N3318" i="1"/>
  <c r="N3324" i="1"/>
  <c r="N3325" i="1"/>
  <c r="N3374" i="1"/>
  <c r="N3335" i="1"/>
  <c r="N3383" i="1"/>
  <c r="N3357" i="1"/>
  <c r="N1843" i="1"/>
  <c r="N3784" i="1"/>
  <c r="N3321" i="1"/>
  <c r="N409" i="1"/>
  <c r="N3378" i="1"/>
  <c r="N42" i="1"/>
  <c r="N3362" i="1"/>
  <c r="N1263" i="1"/>
  <c r="N1858" i="1"/>
  <c r="N3380" i="1"/>
  <c r="N3384" i="1"/>
  <c r="N3320" i="1"/>
  <c r="N1828" i="1"/>
  <c r="N3343" i="1"/>
  <c r="N3358" i="1"/>
  <c r="N3370" i="1"/>
  <c r="N1653" i="1"/>
  <c r="N2121" i="1"/>
  <c r="N3363" i="1"/>
  <c r="N3379" i="1"/>
  <c r="N1673" i="1"/>
  <c r="N1636" i="1"/>
  <c r="N3372" i="1"/>
  <c r="N2112" i="1"/>
  <c r="N750" i="1"/>
  <c r="N3344" i="1"/>
  <c r="N3777" i="1"/>
  <c r="N22" i="1"/>
  <c r="N3317" i="1"/>
  <c r="N3334" i="1"/>
  <c r="N1605" i="1"/>
  <c r="N43" i="1"/>
  <c r="N46" i="1"/>
  <c r="N2209" i="1"/>
  <c r="N2475" i="1"/>
  <c r="N2482" i="1"/>
  <c r="N3346" i="1"/>
  <c r="N3348" i="1"/>
  <c r="N3352" i="1"/>
  <c r="N3354" i="1"/>
  <c r="N3371" i="1"/>
  <c r="N3772" i="1"/>
  <c r="N1587" i="1"/>
  <c r="N879" i="1"/>
  <c r="N1706" i="1"/>
  <c r="N4096" i="1"/>
  <c r="N3960" i="1"/>
  <c r="N3987" i="1"/>
  <c r="N4077" i="1"/>
  <c r="N4030" i="1"/>
  <c r="N687" i="1"/>
  <c r="N3890" i="1"/>
  <c r="N2919" i="1"/>
  <c r="N4066" i="1"/>
  <c r="N2755" i="1"/>
  <c r="N3742" i="1"/>
  <c r="N3967" i="1"/>
  <c r="N3101" i="1"/>
  <c r="N3869" i="1"/>
  <c r="N2131" i="1"/>
  <c r="N2760" i="1"/>
  <c r="N2145" i="1"/>
  <c r="N4090" i="1"/>
  <c r="N3980" i="1"/>
  <c r="N4005" i="1"/>
  <c r="N895" i="1"/>
  <c r="N1718" i="1"/>
  <c r="N1993" i="1"/>
  <c r="N933" i="1"/>
  <c r="N3966" i="1"/>
  <c r="N935" i="1"/>
  <c r="N1415" i="1"/>
  <c r="N3863" i="1"/>
  <c r="N865" i="1"/>
  <c r="N619" i="1"/>
  <c r="N451" i="1"/>
  <c r="N4109" i="1"/>
  <c r="N2861" i="1"/>
  <c r="N3889" i="1"/>
  <c r="N4015" i="1"/>
  <c r="N3203" i="1"/>
  <c r="N1094" i="1"/>
  <c r="N2892" i="1"/>
  <c r="N886" i="1"/>
  <c r="N3868" i="1"/>
  <c r="N1128" i="1"/>
  <c r="N1501" i="1"/>
  <c r="N3947" i="1"/>
  <c r="N3996" i="1"/>
  <c r="N4009" i="1"/>
  <c r="N638" i="1"/>
  <c r="N2948" i="1"/>
  <c r="N1049" i="1"/>
  <c r="N1988" i="1"/>
  <c r="N477" i="1"/>
  <c r="N1229" i="1"/>
  <c r="N1486" i="1"/>
  <c r="N1497" i="1"/>
  <c r="N1707" i="1"/>
  <c r="N1995" i="1"/>
  <c r="N2151" i="1"/>
  <c r="N2354" i="1"/>
  <c r="N2373" i="1"/>
  <c r="N2849" i="1"/>
  <c r="N3918" i="1"/>
  <c r="N2752" i="1"/>
  <c r="N2309" i="1"/>
  <c r="N3316" i="1"/>
  <c r="N4011" i="1"/>
  <c r="N722" i="1"/>
  <c r="N3315" i="1"/>
  <c r="N1788" i="1"/>
  <c r="N1580" i="1"/>
  <c r="N2918" i="1"/>
  <c r="N2185" i="1"/>
  <c r="N3313" i="1"/>
  <c r="N3309" i="1"/>
  <c r="N2929" i="1"/>
  <c r="N73" i="1"/>
  <c r="N3312" i="1"/>
  <c r="N3314" i="1"/>
  <c r="N832" i="1"/>
  <c r="N3310" i="1"/>
  <c r="N3311" i="1"/>
  <c r="N1641" i="1"/>
  <c r="N2913" i="1"/>
  <c r="N3307" i="1"/>
  <c r="N3308" i="1"/>
  <c r="N3032" i="1"/>
  <c r="N2605" i="1"/>
  <c r="N3957" i="1"/>
  <c r="N1711" i="1"/>
  <c r="N1456" i="1"/>
  <c r="N1582" i="1"/>
  <c r="N1674" i="1"/>
  <c r="N3305" i="1"/>
  <c r="N791" i="1"/>
  <c r="N3306" i="1"/>
  <c r="N3969" i="1"/>
  <c r="N1342" i="1"/>
  <c r="N3303" i="1"/>
  <c r="N3304" i="1"/>
  <c r="N3302" i="1"/>
  <c r="N3992" i="1"/>
  <c r="N1481" i="1"/>
  <c r="N826" i="1"/>
  <c r="N3301" i="1"/>
  <c r="N3300" i="1"/>
  <c r="N4093" i="1"/>
  <c r="N3898" i="1"/>
  <c r="N1987" i="1"/>
  <c r="N2010" i="1"/>
  <c r="N2551" i="1"/>
  <c r="N3299" i="1"/>
  <c r="N1022" i="1"/>
  <c r="N1346" i="1"/>
  <c r="N2268" i="1"/>
  <c r="N110" i="1"/>
  <c r="N833" i="1"/>
  <c r="N2117" i="1"/>
  <c r="N1928" i="1"/>
  <c r="N2022" i="1"/>
  <c r="N1376" i="1"/>
  <c r="N2458" i="1"/>
  <c r="N3267" i="1"/>
  <c r="N3290" i="1"/>
  <c r="N1362" i="1"/>
  <c r="N3263" i="1"/>
  <c r="N3289" i="1"/>
  <c r="N1831" i="1"/>
  <c r="N815" i="1"/>
  <c r="N3012" i="1"/>
  <c r="N2555" i="1"/>
  <c r="N802" i="1"/>
  <c r="N785" i="1"/>
  <c r="N1040" i="1"/>
  <c r="N3266" i="1"/>
  <c r="N1657" i="1"/>
  <c r="N3279" i="1"/>
  <c r="N3297" i="1"/>
  <c r="N819" i="1"/>
  <c r="N1923" i="1"/>
  <c r="N3262" i="1"/>
  <c r="N1621" i="1"/>
  <c r="N2939" i="1"/>
  <c r="N2206" i="1"/>
  <c r="N2624" i="1"/>
  <c r="N3265" i="1"/>
  <c r="N3044" i="1"/>
  <c r="N3278" i="1"/>
  <c r="N2497" i="1"/>
  <c r="N1472" i="1"/>
  <c r="N3259" i="1"/>
  <c r="N3286" i="1"/>
  <c r="N3296" i="1"/>
  <c r="N3294" i="1"/>
  <c r="N1475" i="1"/>
  <c r="N3292" i="1"/>
  <c r="N3298" i="1"/>
  <c r="N1265" i="1"/>
  <c r="N1680" i="1"/>
  <c r="N1611" i="1"/>
  <c r="N3272" i="1"/>
  <c r="N98" i="1"/>
  <c r="N3257" i="1"/>
  <c r="N652" i="1"/>
  <c r="N1508" i="1"/>
  <c r="N3295" i="1"/>
  <c r="N2084" i="1"/>
  <c r="N3264" i="1"/>
  <c r="N2669" i="1"/>
  <c r="N1927" i="1"/>
  <c r="N3283" i="1"/>
  <c r="N3270" i="1"/>
  <c r="N3261" i="1"/>
  <c r="N3258" i="1"/>
  <c r="N3260" i="1"/>
  <c r="N2291" i="1"/>
  <c r="N740" i="1"/>
  <c r="N3269" i="1"/>
  <c r="N101" i="1"/>
  <c r="N3275" i="1"/>
  <c r="N1620" i="1"/>
  <c r="N812" i="1"/>
  <c r="N3284" i="1"/>
  <c r="N3276" i="1"/>
  <c r="N2292" i="1"/>
  <c r="N3273" i="1"/>
  <c r="N1372" i="1"/>
  <c r="N2089" i="1"/>
  <c r="N2095" i="1"/>
  <c r="N3274" i="1"/>
  <c r="N3760" i="1"/>
  <c r="N3285" i="1"/>
  <c r="N3268" i="1"/>
  <c r="N1846" i="1"/>
  <c r="N3271" i="1"/>
  <c r="N3282" i="1"/>
  <c r="N2496" i="1"/>
  <c r="N255" i="1"/>
  <c r="N19" i="1"/>
  <c r="N3281" i="1"/>
  <c r="N3291" i="1"/>
  <c r="N3293" i="1"/>
  <c r="N1604" i="1"/>
  <c r="N2288" i="1"/>
  <c r="N2489" i="1"/>
  <c r="N3287" i="1"/>
  <c r="N3033" i="1"/>
  <c r="N3277" i="1"/>
  <c r="N3280" i="1"/>
  <c r="N3288" i="1"/>
  <c r="N3766" i="1"/>
  <c r="N3908" i="1"/>
  <c r="N4058" i="1"/>
  <c r="N1558" i="1"/>
  <c r="N3809" i="1"/>
  <c r="N3736" i="1"/>
  <c r="N884" i="1"/>
  <c r="N3740" i="1"/>
  <c r="N3907" i="1"/>
  <c r="N4020" i="1"/>
  <c r="N3986" i="1"/>
  <c r="N2599" i="1"/>
  <c r="N2906" i="1"/>
  <c r="N186" i="1"/>
  <c r="N516" i="1"/>
  <c r="N774" i="1"/>
  <c r="N3139" i="1"/>
  <c r="N156" i="1"/>
  <c r="N3873" i="1"/>
  <c r="N3990" i="1"/>
  <c r="N2593" i="1"/>
  <c r="N1055" i="1"/>
  <c r="N2643" i="1"/>
  <c r="N2759" i="1"/>
  <c r="N3123" i="1"/>
  <c r="N3738" i="1"/>
  <c r="N3917" i="1"/>
  <c r="N4115" i="1"/>
  <c r="N1994" i="1"/>
  <c r="N4052" i="1"/>
  <c r="N178" i="1"/>
  <c r="N190" i="1"/>
  <c r="N479" i="1"/>
  <c r="N606" i="1"/>
  <c r="N916" i="1"/>
  <c r="N1444" i="1"/>
  <c r="N1498" i="1"/>
  <c r="N1588" i="1"/>
  <c r="N1768" i="1"/>
  <c r="N2360" i="1"/>
  <c r="N2844" i="1"/>
  <c r="N3735" i="1"/>
  <c r="N3793" i="1"/>
  <c r="N3905" i="1"/>
  <c r="N857" i="1"/>
  <c r="N744" i="1"/>
  <c r="N417" i="1"/>
  <c r="N3964" i="1"/>
  <c r="N938" i="1"/>
  <c r="N3256" i="1"/>
  <c r="N2045" i="1"/>
  <c r="N3001" i="1"/>
  <c r="N1035" i="1"/>
  <c r="N3255" i="1"/>
  <c r="N112" i="1"/>
  <c r="N81" i="1"/>
  <c r="N1379" i="1"/>
  <c r="N830" i="1"/>
  <c r="N105" i="1"/>
  <c r="N1853" i="1"/>
  <c r="N3978" i="1"/>
  <c r="N28" i="1"/>
  <c r="N2560" i="1"/>
  <c r="N3764" i="1"/>
  <c r="N3252" i="1"/>
  <c r="N3253" i="1"/>
  <c r="N3254" i="1"/>
  <c r="N1730" i="1"/>
  <c r="N4000" i="1"/>
  <c r="N4071" i="1"/>
  <c r="N4004" i="1"/>
  <c r="N3131" i="1"/>
  <c r="N2191" i="1"/>
  <c r="N1754" i="1"/>
  <c r="N1509" i="1"/>
  <c r="N66" i="1"/>
  <c r="N2316" i="1"/>
  <c r="N2119" i="1"/>
  <c r="N860" i="1"/>
  <c r="N3247" i="1"/>
  <c r="N3242" i="1"/>
  <c r="N1356" i="1"/>
  <c r="N3785" i="1"/>
  <c r="N87" i="1"/>
  <c r="N2297" i="1"/>
  <c r="N3245" i="1"/>
  <c r="N3243" i="1"/>
  <c r="N3251" i="1"/>
  <c r="N789" i="1"/>
  <c r="N2471" i="1"/>
  <c r="N1743" i="1"/>
  <c r="N3248" i="1"/>
  <c r="N3250" i="1"/>
  <c r="N3244" i="1"/>
  <c r="N3246" i="1"/>
  <c r="N1888" i="1"/>
  <c r="N1610" i="1"/>
  <c r="N859" i="1"/>
  <c r="N1644" i="1"/>
  <c r="N3249" i="1"/>
  <c r="N2957" i="1"/>
  <c r="N4003" i="1"/>
  <c r="N182" i="1"/>
  <c r="N3961" i="1"/>
  <c r="N2405" i="1"/>
  <c r="N1493" i="1"/>
  <c r="N1821" i="1"/>
  <c r="N133" i="1"/>
  <c r="N712" i="1"/>
  <c r="N1586" i="1"/>
  <c r="N1591" i="1"/>
  <c r="N2845" i="1"/>
  <c r="N3746" i="1"/>
  <c r="N3944" i="1"/>
  <c r="N3241" i="1"/>
  <c r="N2514" i="1"/>
  <c r="N175" i="1"/>
  <c r="N2741" i="1"/>
  <c r="N848" i="1"/>
  <c r="N1656" i="1"/>
  <c r="N2485" i="1"/>
  <c r="N3240" i="1"/>
  <c r="N2208" i="1"/>
  <c r="N3239" i="1"/>
  <c r="N3771" i="1"/>
  <c r="N2126" i="1"/>
  <c r="N1061" i="1"/>
  <c r="N1089" i="1"/>
  <c r="N2634" i="1"/>
  <c r="N3238" i="1"/>
  <c r="N3237" i="1"/>
  <c r="N466" i="1"/>
  <c r="N2261" i="1"/>
  <c r="N2274" i="1"/>
  <c r="N2230" i="1"/>
  <c r="N2243" i="1"/>
  <c r="N2263" i="1"/>
  <c r="N2082" i="1"/>
  <c r="N316" i="1"/>
  <c r="N308" i="1"/>
  <c r="N3223" i="1"/>
  <c r="N111" i="1"/>
  <c r="N1285" i="1"/>
  <c r="N1841" i="1"/>
  <c r="N790" i="1"/>
  <c r="N2621" i="1"/>
  <c r="N2638" i="1"/>
  <c r="N3176" i="1"/>
  <c r="N3232" i="1"/>
  <c r="N3189" i="1"/>
  <c r="N2670" i="1"/>
  <c r="N37" i="1"/>
  <c r="N3178" i="1"/>
  <c r="N3225" i="1"/>
  <c r="N2181" i="1"/>
  <c r="N3180" i="1"/>
  <c r="N2281" i="1"/>
  <c r="N3185" i="1"/>
  <c r="N3212" i="1"/>
  <c r="N3773" i="1"/>
  <c r="N268" i="1"/>
  <c r="N1900" i="1"/>
  <c r="N3229" i="1"/>
  <c r="N1677" i="1"/>
  <c r="N2104" i="1"/>
  <c r="N1886" i="1"/>
  <c r="N2120" i="1"/>
  <c r="N1355" i="1"/>
  <c r="N3173" i="1"/>
  <c r="N3753" i="1"/>
  <c r="N3181" i="1"/>
  <c r="N412" i="1"/>
  <c r="N2938" i="1"/>
  <c r="N3217" i="1"/>
  <c r="N3213" i="1"/>
  <c r="N816" i="1"/>
  <c r="N3034" i="1"/>
  <c r="N1932" i="1"/>
  <c r="N3231" i="1"/>
  <c r="N3183" i="1"/>
  <c r="N3177" i="1"/>
  <c r="N418" i="1"/>
  <c r="N3170" i="1"/>
  <c r="N3172" i="1"/>
  <c r="N2469" i="1"/>
  <c r="N1626" i="1"/>
  <c r="N1682" i="1"/>
  <c r="N3184" i="1"/>
  <c r="N3174" i="1"/>
  <c r="N3786" i="1"/>
  <c r="N1760" i="1"/>
  <c r="N1896" i="1"/>
  <c r="N3171" i="1"/>
  <c r="N1622" i="1"/>
  <c r="N3226" i="1"/>
  <c r="N3188" i="1"/>
  <c r="N3230" i="1"/>
  <c r="N3222" i="1"/>
  <c r="N95" i="1"/>
  <c r="N3224" i="1"/>
  <c r="N2539" i="1"/>
  <c r="N1364" i="1"/>
  <c r="N3221" i="1"/>
  <c r="N3233" i="1"/>
  <c r="N3210" i="1"/>
  <c r="N1665" i="1"/>
  <c r="N3211" i="1"/>
  <c r="N3182" i="1"/>
  <c r="N3236" i="1"/>
  <c r="N3214" i="1"/>
  <c r="N2500" i="1"/>
  <c r="N1640" i="1"/>
  <c r="N3186" i="1"/>
  <c r="N312" i="1"/>
  <c r="N782" i="1"/>
  <c r="N813" i="1"/>
  <c r="N3187" i="1"/>
  <c r="N3219" i="1"/>
  <c r="N3228" i="1"/>
  <c r="N2472" i="1"/>
  <c r="N1833" i="1"/>
  <c r="N1672" i="1"/>
  <c r="N786" i="1"/>
  <c r="N1039" i="1"/>
  <c r="N3218" i="1"/>
  <c r="N2210" i="1"/>
  <c r="N1615" i="1"/>
  <c r="N2221" i="1"/>
  <c r="N1213" i="1"/>
  <c r="N2299" i="1"/>
  <c r="N3040" i="1"/>
  <c r="N3220" i="1"/>
  <c r="N2995" i="1"/>
  <c r="N1840" i="1"/>
  <c r="N2290" i="1"/>
  <c r="N2484" i="1"/>
  <c r="N3227" i="1"/>
  <c r="N3235" i="1"/>
  <c r="N392" i="1"/>
  <c r="N1847" i="1"/>
  <c r="N2174" i="1"/>
  <c r="N3175" i="1"/>
  <c r="N2930" i="1"/>
  <c r="N2990" i="1"/>
  <c r="N3179" i="1"/>
  <c r="N3215" i="1"/>
  <c r="N3216" i="1"/>
  <c r="N3234" i="1"/>
  <c r="N887" i="1"/>
  <c r="N2917" i="1"/>
  <c r="N2856" i="1"/>
  <c r="N236" i="1"/>
  <c r="N3976" i="1"/>
  <c r="N1548" i="1"/>
  <c r="N241" i="1"/>
  <c r="N3205" i="1"/>
  <c r="N3136" i="1"/>
  <c r="N3974" i="1"/>
  <c r="N1596" i="1"/>
  <c r="N181" i="1"/>
  <c r="N1240" i="1"/>
  <c r="N4072" i="1"/>
  <c r="N3909" i="1"/>
  <c r="N3071" i="1"/>
  <c r="N224" i="1"/>
  <c r="N2140" i="1"/>
  <c r="N1235" i="1"/>
  <c r="N1737" i="1"/>
  <c r="N2761" i="1"/>
  <c r="N3732" i="1"/>
  <c r="N4105" i="1"/>
  <c r="N1584" i="1"/>
  <c r="N1119" i="1"/>
  <c r="N2327" i="1"/>
  <c r="N1997" i="1"/>
  <c r="N890" i="1"/>
  <c r="N1410" i="1"/>
  <c r="N4010" i="1"/>
  <c r="N3642" i="1"/>
  <c r="N446" i="1"/>
  <c r="N1137" i="1"/>
  <c r="N3897" i="1"/>
  <c r="N4088" i="1"/>
  <c r="N1077" i="1"/>
  <c r="N1430" i="1"/>
  <c r="N1184" i="1"/>
  <c r="N3108" i="1"/>
  <c r="N3852" i="1"/>
  <c r="N4092" i="1"/>
  <c r="N2951" i="1"/>
  <c r="N3857" i="1"/>
  <c r="N432" i="1"/>
  <c r="N2135" i="1"/>
  <c r="N2349" i="1"/>
  <c r="N1904" i="1"/>
  <c r="N586" i="1"/>
  <c r="N2843" i="1"/>
  <c r="N2386" i="1"/>
  <c r="N1115" i="1"/>
  <c r="N1583" i="1"/>
  <c r="N2585" i="1"/>
  <c r="N4074" i="1"/>
  <c r="N1130" i="1"/>
  <c r="N1741" i="1"/>
  <c r="N2346" i="1"/>
  <c r="N3119" i="1"/>
  <c r="N3647" i="1"/>
  <c r="N184" i="1"/>
  <c r="N195" i="1"/>
  <c r="N438" i="1"/>
  <c r="N492" i="1"/>
  <c r="N889" i="1"/>
  <c r="N1065" i="1"/>
  <c r="N1428" i="1"/>
  <c r="N1546" i="1"/>
  <c r="N1733" i="1"/>
  <c r="N2355" i="1"/>
  <c r="N2367" i="1"/>
  <c r="N2419" i="1"/>
  <c r="N2860" i="1"/>
  <c r="N3894" i="1"/>
  <c r="N385" i="1"/>
  <c r="N1885" i="1"/>
  <c r="N3169" i="1"/>
  <c r="N3168" i="1"/>
  <c r="N2636" i="1"/>
  <c r="N1244" i="1"/>
  <c r="N2525" i="1"/>
  <c r="N3028" i="1"/>
  <c r="N1901" i="1"/>
  <c r="N3166" i="1"/>
  <c r="N2559" i="1"/>
  <c r="N1208" i="1"/>
  <c r="N3167" i="1"/>
  <c r="N1842" i="1"/>
  <c r="N3165" i="1"/>
  <c r="N75" i="1"/>
  <c r="N932" i="1"/>
  <c r="N1448" i="1"/>
  <c r="N3164" i="1"/>
  <c r="N21" i="1"/>
  <c r="N3162" i="1"/>
  <c r="N2295" i="1"/>
  <c r="N3163" i="1"/>
  <c r="N3984" i="1"/>
  <c r="N3734" i="1"/>
  <c r="N949" i="1"/>
  <c r="N2630" i="1"/>
  <c r="N3154" i="1"/>
  <c r="N825" i="1"/>
  <c r="N3156" i="1"/>
  <c r="N3152" i="1"/>
  <c r="N3160" i="1"/>
  <c r="N783" i="1"/>
  <c r="N648" i="1"/>
  <c r="N2106" i="1"/>
  <c r="N3159" i="1"/>
  <c r="N1613" i="1"/>
  <c r="N2671" i="1"/>
  <c r="N3151" i="1"/>
  <c r="N3161" i="1"/>
  <c r="N2561" i="1"/>
  <c r="N3158" i="1"/>
  <c r="N3153" i="1"/>
  <c r="N1855" i="1"/>
  <c r="N2302" i="1"/>
  <c r="N3155" i="1"/>
  <c r="N1949" i="1"/>
  <c r="N3157" i="1"/>
  <c r="N3893" i="1"/>
  <c r="N474" i="1"/>
  <c r="N4026" i="1"/>
  <c r="N2771" i="1"/>
  <c r="N1600" i="1"/>
  <c r="N611" i="1"/>
  <c r="N3137" i="1"/>
  <c r="N3150" i="1"/>
  <c r="N2723" i="1"/>
  <c r="N2737" i="1"/>
  <c r="N83" i="1"/>
  <c r="N2284" i="1"/>
  <c r="N2479" i="1"/>
  <c r="N2980" i="1"/>
  <c r="N2207" i="1"/>
  <c r="N3149" i="1"/>
  <c r="N1862" i="1"/>
  <c r="N2979" i="1"/>
  <c r="N1396" i="1"/>
  <c r="N2193" i="1"/>
  <c r="N2981" i="1"/>
  <c r="N2085" i="1"/>
  <c r="N2933" i="1"/>
  <c r="N2982" i="1"/>
  <c r="N1625" i="1"/>
  <c r="N454" i="1"/>
  <c r="N3118" i="1"/>
  <c r="N901" i="1"/>
  <c r="N2884" i="1"/>
  <c r="N1552" i="1"/>
  <c r="N3910" i="1"/>
  <c r="N3924" i="1"/>
  <c r="N1560" i="1"/>
  <c r="N1075" i="1"/>
  <c r="N2903" i="1"/>
  <c r="N560" i="1"/>
  <c r="N1557" i="1"/>
  <c r="N2558" i="1"/>
  <c r="N2978" i="1"/>
  <c r="N2977" i="1"/>
  <c r="N2177" i="1"/>
  <c r="N2467" i="1"/>
  <c r="N2976" i="1"/>
  <c r="N2973" i="1"/>
  <c r="N2974" i="1"/>
  <c r="N758" i="1"/>
  <c r="N1825" i="1"/>
  <c r="N2971" i="1"/>
  <c r="N2544" i="1"/>
  <c r="N3025" i="1"/>
  <c r="N2972" i="1"/>
  <c r="N2975" i="1"/>
  <c r="N784" i="1"/>
  <c r="N3739" i="1"/>
  <c r="N4039" i="1"/>
  <c r="N1550" i="1"/>
  <c r="N3644" i="1"/>
  <c r="N3145" i="1"/>
  <c r="N4078" i="1"/>
  <c r="N3977" i="1"/>
  <c r="N2970" i="1"/>
  <c r="N1916" i="1"/>
  <c r="N1361" i="1"/>
  <c r="N2277" i="1"/>
  <c r="N1942" i="1"/>
  <c r="N1266" i="1"/>
  <c r="N2968" i="1"/>
  <c r="N2969" i="1"/>
  <c r="N203" i="1"/>
  <c r="N1044" i="1"/>
  <c r="N2967" i="1"/>
  <c r="N3876" i="1"/>
  <c r="N1839" i="1"/>
  <c r="N2216" i="1"/>
  <c r="N384" i="1"/>
  <c r="N2335" i="1"/>
  <c r="N1939" i="1"/>
  <c r="N3009" i="1"/>
  <c r="N814" i="1"/>
  <c r="N1465" i="1"/>
  <c r="N2102" i="1"/>
  <c r="N2454" i="1"/>
  <c r="N27" i="1"/>
  <c r="N2842" i="1"/>
  <c r="N2965" i="1"/>
  <c r="N70" i="1"/>
  <c r="N2494" i="1"/>
  <c r="N2964" i="1"/>
  <c r="N2966" i="1"/>
  <c r="N2963" i="1"/>
  <c r="N2502" i="1"/>
  <c r="N3052" i="1"/>
  <c r="N1929" i="1"/>
  <c r="N2076" i="1"/>
  <c r="N2098" i="1"/>
  <c r="N388" i="1"/>
  <c r="N52" i="1"/>
  <c r="N2857" i="1"/>
  <c r="N4046" i="1"/>
  <c r="N4022" i="1"/>
  <c r="N2921" i="1"/>
  <c r="N1080" i="1"/>
  <c r="N3797" i="1"/>
  <c r="N132" i="1"/>
  <c r="N4103" i="1"/>
  <c r="N4014" i="1"/>
  <c r="N2217" i="1"/>
  <c r="N745" i="1"/>
  <c r="N2840" i="1"/>
  <c r="N3757" i="1"/>
  <c r="N2839" i="1"/>
  <c r="N2841" i="1"/>
  <c r="N912" i="1"/>
  <c r="N2846" i="1"/>
  <c r="N463" i="1"/>
  <c r="N1086" i="1"/>
  <c r="N2775" i="1"/>
  <c r="N4063" i="1"/>
  <c r="N1590" i="1"/>
  <c r="N617" i="1"/>
  <c r="N467" i="1"/>
  <c r="N2619" i="1"/>
  <c r="N2603" i="1"/>
  <c r="N2256" i="1"/>
  <c r="N2807" i="1"/>
  <c r="N2005" i="1"/>
  <c r="N2836" i="1"/>
  <c r="N2810" i="1"/>
  <c r="N2809" i="1"/>
  <c r="N2808" i="1"/>
  <c r="N2821" i="1"/>
  <c r="N3039" i="1"/>
  <c r="N2814" i="1"/>
  <c r="N2831" i="1"/>
  <c r="N2819" i="1"/>
  <c r="N2812" i="1"/>
  <c r="N787" i="1"/>
  <c r="N2639" i="1"/>
  <c r="N2224" i="1"/>
  <c r="N2822" i="1"/>
  <c r="N2817" i="1"/>
  <c r="N2211" i="1"/>
  <c r="N3049" i="1"/>
  <c r="N1391" i="1"/>
  <c r="N2820" i="1"/>
  <c r="N411" i="1"/>
  <c r="N1894" i="1"/>
  <c r="N1192" i="1"/>
  <c r="N2800" i="1"/>
  <c r="N2802" i="1"/>
  <c r="N2825" i="1"/>
  <c r="N2806" i="1"/>
  <c r="N2816" i="1"/>
  <c r="N1041" i="1"/>
  <c r="N2473" i="1"/>
  <c r="N3138" i="1"/>
  <c r="N72" i="1"/>
  <c r="N2830" i="1"/>
  <c r="N2818" i="1"/>
  <c r="N2826" i="1"/>
  <c r="N11" i="1"/>
  <c r="N1374" i="1"/>
  <c r="N2815" i="1"/>
  <c r="N2799" i="1"/>
  <c r="N2813" i="1"/>
  <c r="N2492" i="1"/>
  <c r="N2834" i="1"/>
  <c r="N106" i="1"/>
  <c r="N377" i="1"/>
  <c r="N2803" i="1"/>
  <c r="N2835" i="1"/>
  <c r="N3754" i="1"/>
  <c r="N76" i="1"/>
  <c r="N1661" i="1"/>
  <c r="N1393" i="1"/>
  <c r="N1614" i="1"/>
  <c r="N2823" i="1"/>
  <c r="N2801" i="1"/>
  <c r="N3135" i="1"/>
  <c r="N2804" i="1"/>
  <c r="N2805" i="1"/>
  <c r="N2838" i="1"/>
  <c r="N2824" i="1"/>
  <c r="N2827" i="1"/>
  <c r="N4" i="1"/>
  <c r="N3751" i="1"/>
  <c r="N831" i="1"/>
  <c r="N1837" i="1"/>
  <c r="N2833" i="1"/>
  <c r="N1639" i="1"/>
  <c r="N2493" i="1"/>
  <c r="N2798" i="1"/>
  <c r="N92" i="1"/>
  <c r="N2837" i="1"/>
  <c r="N86" i="1"/>
  <c r="N141" i="1"/>
  <c r="N2924" i="1"/>
  <c r="N3002" i="1"/>
  <c r="N2811" i="1"/>
  <c r="N2828" i="1"/>
  <c r="N2829" i="1"/>
  <c r="N2832" i="1"/>
  <c r="N3763" i="1"/>
  <c r="N776" i="1"/>
  <c r="N4041" i="1"/>
  <c r="N2757" i="1"/>
  <c r="N3143" i="1"/>
  <c r="N1921" i="1"/>
  <c r="N888" i="1"/>
  <c r="N1551" i="1"/>
  <c r="N2749" i="1"/>
  <c r="N4104" i="1"/>
  <c r="N1069" i="1"/>
  <c r="N595" i="1"/>
  <c r="N4055" i="1"/>
  <c r="N3634" i="1"/>
  <c r="N3993" i="1"/>
  <c r="N127" i="1"/>
  <c r="N4018" i="1"/>
  <c r="N2125" i="1"/>
  <c r="N3649" i="1"/>
  <c r="N2133" i="1"/>
  <c r="N3883" i="1"/>
  <c r="N2897" i="1"/>
  <c r="N1544" i="1"/>
  <c r="N3860" i="1"/>
  <c r="N1917" i="1"/>
  <c r="N546" i="1"/>
  <c r="N2851" i="1"/>
  <c r="N780" i="1"/>
  <c r="N1416" i="1"/>
  <c r="N2424" i="1"/>
  <c r="N4006" i="1"/>
  <c r="N931" i="1"/>
  <c r="N1053" i="1"/>
  <c r="N1143" i="1"/>
  <c r="N1601" i="1"/>
  <c r="N3206" i="1"/>
  <c r="N4053" i="1"/>
  <c r="N4111" i="1"/>
  <c r="N2069" i="1"/>
  <c r="N2258" i="1"/>
  <c r="N1898" i="1"/>
  <c r="N117" i="1"/>
  <c r="N2797" i="1"/>
  <c r="N179" i="1"/>
  <c r="N1812" i="1"/>
  <c r="N441" i="1"/>
  <c r="N2219" i="1"/>
  <c r="N2364" i="1"/>
  <c r="N79" i="1"/>
  <c r="N1835" i="1"/>
  <c r="N1388" i="1"/>
  <c r="N1642" i="1"/>
  <c r="N2163" i="1"/>
  <c r="N2795" i="1"/>
  <c r="N2794" i="1"/>
  <c r="N821" i="1"/>
  <c r="N2450" i="1"/>
  <c r="N99" i="1"/>
  <c r="N2319" i="1"/>
  <c r="N2796" i="1"/>
  <c r="N1108" i="1"/>
  <c r="N3989" i="1"/>
  <c r="N2887" i="1"/>
  <c r="N443" i="1"/>
  <c r="N583" i="1"/>
  <c r="N620" i="1"/>
  <c r="N2172" i="1"/>
  <c r="N2791" i="1"/>
  <c r="N1402" i="1"/>
  <c r="N2789" i="1"/>
  <c r="N820" i="1"/>
  <c r="N2792" i="1"/>
  <c r="N1834" i="1"/>
  <c r="N2790" i="1"/>
  <c r="N97" i="1"/>
  <c r="N24" i="1"/>
  <c r="N1687" i="1"/>
  <c r="N2793" i="1"/>
  <c r="N3789" i="1"/>
  <c r="N2640" i="1"/>
  <c r="N2788" i="1"/>
  <c r="N2787" i="1"/>
  <c r="N2996" i="1"/>
  <c r="N2301" i="1"/>
  <c r="N1301" i="1"/>
  <c r="N2488" i="1"/>
  <c r="N2783" i="1"/>
  <c r="N2283" i="1"/>
  <c r="N2457" i="1"/>
  <c r="N1300" i="1"/>
  <c r="N2641" i="1"/>
  <c r="N78" i="1"/>
  <c r="N2786" i="1"/>
  <c r="N2784" i="1"/>
  <c r="N2481" i="1"/>
  <c r="N1302" i="1"/>
  <c r="N2785" i="1"/>
  <c r="N374" i="1"/>
  <c r="N1347" i="1"/>
  <c r="N3013" i="1"/>
  <c r="N1305" i="1"/>
  <c r="N1303" i="1"/>
  <c r="N2218" i="1"/>
  <c r="N1304" i="1"/>
  <c r="N829" i="1"/>
  <c r="N2742" i="1"/>
  <c r="N1851" i="1"/>
  <c r="N850" i="1"/>
  <c r="N855" i="1"/>
  <c r="N1824" i="1"/>
  <c r="N2114" i="1"/>
  <c r="N2925" i="1"/>
  <c r="N4112" i="1"/>
  <c r="N1095" i="1"/>
  <c r="N3056" i="1"/>
  <c r="N4045" i="1"/>
  <c r="N1878" i="1"/>
  <c r="N4102" i="1"/>
  <c r="N1297" i="1"/>
  <c r="N1286" i="1"/>
  <c r="N1287" i="1"/>
  <c r="N759" i="1"/>
  <c r="N1298" i="1"/>
  <c r="N858" i="1"/>
  <c r="N1292" i="1"/>
  <c r="N1295" i="1"/>
  <c r="N2545" i="1"/>
  <c r="N1293" i="1"/>
  <c r="N1290" i="1"/>
  <c r="N1289" i="1"/>
  <c r="N1299" i="1"/>
  <c r="N96" i="1"/>
  <c r="N1294" i="1"/>
  <c r="N1288" i="1"/>
  <c r="N1291" i="1"/>
  <c r="N1296" i="1"/>
  <c r="N2325" i="1"/>
  <c r="N2863" i="1"/>
  <c r="N4013" i="1"/>
  <c r="N2156" i="1"/>
  <c r="N609" i="1"/>
  <c r="N4080" i="1"/>
  <c r="N541" i="1"/>
  <c r="N540" i="1"/>
  <c r="N2267" i="1"/>
  <c r="N538" i="1"/>
  <c r="N539" i="1"/>
  <c r="N535" i="1"/>
  <c r="N534" i="1"/>
  <c r="N85" i="1"/>
  <c r="N537" i="1"/>
  <c r="N1365" i="1"/>
  <c r="N536" i="1"/>
  <c r="N3190" i="1"/>
  <c r="N3997" i="1"/>
  <c r="N1093" i="1"/>
  <c r="N2888" i="1"/>
  <c r="N227" i="1"/>
  <c r="N2363" i="1"/>
  <c r="N3140" i="1"/>
  <c r="N1064" i="1"/>
  <c r="N3124" i="1"/>
  <c r="N2171" i="1"/>
  <c r="N2627" i="1"/>
  <c r="N2629" i="1"/>
  <c r="N533" i="1"/>
  <c r="N532" i="1"/>
  <c r="N2169" i="1"/>
  <c r="N3737" i="1"/>
  <c r="N3927" i="1"/>
  <c r="N4084" i="1"/>
  <c r="N2366" i="1"/>
  <c r="N1925" i="1"/>
  <c r="N2203" i="1"/>
  <c r="N1422" i="1"/>
  <c r="N531" i="1"/>
  <c r="N2236" i="1"/>
  <c r="N1764" i="1"/>
  <c r="N1194" i="1"/>
  <c r="N530" i="1"/>
  <c r="N528" i="1"/>
  <c r="N1763" i="1"/>
  <c r="N2923" i="1"/>
  <c r="N527" i="1"/>
  <c r="N529" i="1"/>
  <c r="N3747" i="1"/>
  <c r="N2150" i="1"/>
  <c r="N1073" i="1"/>
  <c r="N1662" i="1"/>
  <c r="N526" i="1"/>
  <c r="N642" i="1"/>
  <c r="N1879" i="1"/>
  <c r="N80" i="1"/>
  <c r="N524" i="1"/>
  <c r="N525" i="1"/>
  <c r="N1043" i="1"/>
  <c r="N734" i="1"/>
  <c r="N1382" i="1"/>
  <c r="N1757" i="1"/>
  <c r="N2538" i="1"/>
  <c r="N1594" i="1"/>
  <c r="N1549" i="1"/>
  <c r="N33" i="1"/>
  <c r="N1255" i="1"/>
  <c r="N523" i="1"/>
  <c r="N849" i="1"/>
  <c r="N2215" i="1"/>
  <c r="N2701" i="1"/>
  <c r="N2736" i="1"/>
  <c r="N2245" i="1"/>
  <c r="N522" i="1"/>
  <c r="N124" i="1"/>
  <c r="G2" i="13" l="1"/>
  <c r="C16" i="10"/>
  <c r="B16" i="10"/>
  <c r="C7" i="10"/>
</calcChain>
</file>

<file path=xl/sharedStrings.xml><?xml version="1.0" encoding="utf-8"?>
<sst xmlns="http://schemas.openxmlformats.org/spreadsheetml/2006/main" count="28914" uniqueCount="8378">
  <si>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</si>
  <si>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</si>
  <si>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</si>
  <si>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</si>
  <si>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</si>
  <si>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</si>
  <si>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</si>
  <si>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</si>
  <si>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</si>
  <si>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</si>
  <si>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</si>
  <si>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</si>
  <si>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</si>
  <si>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</si>
  <si>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</si>
  <si>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</si>
  <si>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</si>
  <si>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</si>
  <si>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</si>
  <si>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</si>
  <si>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</si>
  <si>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</si>
  <si>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</si>
  <si>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</si>
  <si>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</si>
  <si>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</si>
  <si>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</si>
  <si>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</si>
  <si>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</si>
  <si>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</si>
  <si>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</si>
  <si>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</si>
  <si>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</si>
  <si>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</si>
  <si>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</si>
  <si>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</si>
  <si>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</si>
  <si>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</si>
  <si>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</si>
  <si>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</si>
  <si>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</si>
  <si>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</si>
  <si>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</si>
  <si>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</si>
  <si>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</si>
  <si>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</si>
  <si>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</si>
  <si>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</si>
  <si>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</si>
  <si>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</si>
  <si>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</si>
  <si>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</si>
  <si>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</si>
  <si>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</si>
  <si>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</si>
  <si>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</si>
  <si>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</si>
  <si>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</si>
  <si>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</si>
  <si>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</si>
  <si>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</si>
  <si>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</si>
  <si>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</si>
  <si>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</si>
  <si>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</si>
  <si>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</si>
  <si>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</si>
  <si>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</si>
  <si>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</si>
  <si>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</si>
  <si>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</si>
  <si>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</si>
  <si>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</si>
  <si>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</si>
  <si>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</si>
  <si>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</si>
  <si>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</si>
  <si>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</si>
  <si>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</si>
  <si>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</si>
  <si>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</si>
  <si>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</si>
  <si>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</si>
  <si>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</si>
  <si>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</si>
  <si>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</si>
  <si>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</si>
  <si>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</si>
  <si>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</si>
  <si>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</si>
  <si>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</si>
  <si>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</si>
  <si>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</si>
  <si>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</si>
  <si>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</si>
  <si>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</si>
  <si>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</si>
  <si>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</si>
  <si>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</si>
  <si>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</si>
  <si>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</si>
  <si>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</si>
  <si>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</si>
  <si>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</si>
  <si>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</si>
  <si>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</si>
  <si>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</si>
  <si>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</si>
  <si>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</si>
  <si>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</si>
  <si>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</si>
  <si>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</si>
  <si>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</si>
  <si>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</si>
  <si>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</si>
  <si>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</si>
  <si>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</si>
  <si>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</si>
  <si>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</si>
  <si>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</si>
  <si>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</si>
  <si>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</si>
  <si>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</si>
  <si>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</si>
  <si>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</si>
  <si>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</si>
  <si>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</si>
  <si>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</si>
  <si>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</si>
  <si>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</si>
  <si>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</si>
  <si>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</si>
  <si>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</si>
  <si>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</si>
  <si>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</si>
  <si>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</si>
  <si>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</si>
  <si>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</si>
  <si>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</si>
  <si>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</si>
  <si>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</si>
  <si>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</si>
  <si>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</si>
  <si>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</si>
  <si>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</si>
  <si>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</si>
  <si>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</si>
  <si>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</si>
  <si>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</si>
  <si>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</si>
  <si>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</si>
  <si>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</si>
  <si>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</si>
  <si>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</si>
  <si>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</si>
  <si>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</si>
  <si>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</si>
  <si>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</si>
  <si>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</si>
  <si>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</si>
  <si>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</si>
  <si>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</si>
  <si>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</si>
  <si>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</si>
  <si>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</si>
  <si>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</si>
  <si>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</si>
  <si>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</si>
  <si>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</si>
  <si>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</si>
  <si>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</si>
  <si>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</si>
  <si>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</si>
  <si>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</si>
  <si>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</si>
  <si>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</si>
  <si>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</si>
  <si>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</si>
  <si>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</si>
  <si>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</si>
  <si>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</si>
  <si>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</si>
  <si>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</si>
  <si>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</si>
  <si>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</si>
  <si>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</si>
  <si>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</si>
  <si>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</si>
  <si>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</si>
  <si>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</si>
  <si>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</si>
  <si>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</si>
  <si>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</si>
  <si>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</si>
  <si>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</si>
  <si>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</si>
  <si>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</si>
  <si>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</si>
  <si>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</si>
  <si>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</si>
  <si>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</si>
  <si>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</si>
  <si>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</si>
  <si>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</si>
  <si>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</si>
  <si>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</si>
  <si>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</si>
  <si>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</si>
  <si>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</si>
  <si>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</si>
  <si>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</si>
  <si>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</si>
  <si>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</si>
  <si>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</si>
  <si>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</si>
  <si>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</si>
  <si>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</si>
  <si>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</si>
  <si>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</si>
  <si>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</si>
  <si>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</si>
  <si>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</si>
  <si>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</si>
  <si>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</si>
  <si>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</si>
  <si>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</si>
  <si>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</si>
  <si>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</si>
  <si>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</si>
  <si>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</si>
  <si>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</si>
  <si>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</si>
  <si>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</si>
  <si>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</si>
  <si>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</si>
  <si>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</si>
  <si>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</si>
  <si>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</si>
  <si>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</si>
  <si>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</si>
  <si>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</si>
  <si>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</si>
  <si>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</si>
  <si>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</si>
  <si>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</si>
  <si>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</si>
  <si>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</si>
  <si>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</si>
  <si>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</si>
  <si>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</si>
  <si>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</si>
  <si>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</si>
  <si>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</si>
  <si>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</si>
  <si>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</si>
  <si>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</si>
  <si>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</si>
  <si>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</si>
  <si>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</si>
  <si>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</si>
  <si>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</si>
  <si>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</si>
  <si>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</si>
  <si>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</si>
  <si>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</si>
  <si>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</si>
  <si>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</si>
  <si>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</si>
  <si>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</si>
  <si>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</si>
  <si>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</si>
  <si>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</si>
  <si>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</si>
  <si>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</si>
  <si>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</si>
  <si>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</si>
  <si>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</si>
  <si>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</si>
  <si>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</si>
  <si>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</si>
  <si>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</si>
  <si>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</si>
  <si>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</si>
  <si>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</si>
  <si>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</si>
  <si>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</si>
  <si>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</si>
  <si>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</si>
  <si>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</si>
  <si>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</si>
  <si>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</si>
  <si>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</si>
  <si>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</si>
  <si>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</si>
  <si>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</si>
  <si>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</si>
  <si>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</si>
  <si>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</si>
  <si>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</si>
  <si>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</si>
  <si>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</si>
  <si>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</si>
  <si>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</si>
  <si>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</si>
  <si>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</si>
  <si>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</si>
  <si>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</si>
  <si>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</si>
  <si>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</si>
  <si>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</si>
  <si>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</si>
  <si>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</si>
  <si>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</si>
  <si>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</si>
  <si>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</si>
  <si>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</si>
  <si>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</si>
  <si>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</si>
  <si>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</si>
  <si>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</si>
  <si>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</si>
  <si>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</si>
  <si>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</si>
  <si>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</si>
  <si>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</si>
  <si>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</si>
  <si>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</si>
  <si>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</si>
  <si>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</si>
  <si>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</si>
  <si>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</si>
  <si>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</si>
  <si>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</si>
  <si>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</si>
  <si>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</si>
  <si>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</si>
  <si>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</si>
  <si>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</si>
  <si>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</si>
  <si>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</si>
  <si>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</si>
  <si>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</si>
  <si>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</si>
  <si>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</si>
  <si>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</si>
  <si>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</si>
  <si>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</si>
  <si>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</si>
  <si>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</si>
  <si>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</si>
  <si>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</si>
  <si>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</si>
  <si>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</si>
  <si>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</si>
  <si>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</si>
  <si>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</si>
  <si>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</si>
  <si>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</si>
  <si>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</si>
  <si>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</si>
  <si>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</si>
  <si>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</si>
  <si>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</si>
  <si>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</si>
  <si>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</si>
  <si>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</si>
  <si>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</si>
  <si>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</si>
  <si>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</si>
  <si>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</si>
  <si>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</si>
  <si>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</si>
  <si>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</si>
  <si>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</si>
  <si>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</si>
  <si>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</si>
  <si>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</si>
  <si>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</si>
  <si>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</si>
  <si>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</si>
  <si>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</si>
  <si>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</si>
  <si>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</si>
  <si>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</si>
  <si>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</si>
  <si>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</si>
  <si>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</si>
  <si>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</si>
  <si>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</si>
  <si>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</si>
  <si>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</si>
  <si>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</si>
  <si>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</si>
  <si>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</si>
  <si>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</si>
  <si>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</si>
  <si>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</si>
  <si>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</si>
  <si>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</si>
  <si>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</si>
  <si>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</si>
  <si>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</si>
  <si>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</si>
  <si>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</si>
  <si>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</si>
  <si>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</si>
  <si>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</si>
  <si>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</si>
  <si>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</si>
  <si>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</si>
  <si>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</si>
  <si>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</si>
  <si>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</si>
  <si>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</si>
  <si>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</si>
  <si>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</si>
  <si>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</si>
  <si>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</si>
  <si>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</si>
  <si>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</si>
  <si>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</si>
  <si>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</si>
  <si>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</si>
  <si>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</si>
  <si>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</si>
  <si>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</si>
  <si>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</si>
  <si>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</si>
  <si>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</si>
  <si>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</si>
  <si>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</si>
  <si>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</si>
  <si>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</si>
  <si>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</si>
  <si>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</si>
  <si>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</si>
  <si>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</si>
  <si>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</si>
  <si>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</si>
  <si>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</si>
  <si>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</si>
  <si>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</si>
  <si>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</si>
  <si>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</si>
  <si>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</si>
  <si>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</si>
  <si>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</si>
  <si>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</si>
  <si>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</si>
  <si>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</si>
  <si>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</si>
  <si>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</si>
  <si>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</si>
  <si>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</si>
  <si>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</si>
  <si>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</si>
  <si>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</si>
  <si>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</si>
  <si>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</si>
  <si>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</si>
  <si>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</si>
  <si>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</si>
  <si>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</si>
  <si>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</si>
  <si>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</si>
  <si>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</si>
  <si>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</si>
  <si>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</si>
  <si>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</si>
  <si>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</si>
  <si>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</si>
  <si>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</si>
  <si>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</si>
  <si>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</si>
  <si>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</si>
  <si>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</si>
  <si>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</si>
  <si>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</si>
  <si>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</si>
  <si>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</si>
  <si>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</si>
  <si>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</si>
  <si>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</si>
  <si>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</si>
  <si>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</si>
  <si>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</si>
  <si>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</si>
  <si>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</si>
  <si>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</si>
  <si>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</si>
  <si>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</si>
  <si>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</si>
  <si>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</si>
  <si>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</si>
  <si>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</si>
  <si>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</si>
  <si>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</si>
  <si>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</si>
  <si>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</si>
  <si>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</si>
  <si>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</si>
  <si>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</si>
  <si>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</si>
  <si>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</si>
  <si>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</si>
  <si>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</si>
  <si>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</si>
  <si>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</si>
  <si>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</si>
  <si>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</si>
  <si>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</si>
  <si>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</si>
  <si>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</si>
  <si>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</si>
  <si>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</si>
  <si>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</si>
  <si>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</si>
  <si>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</si>
  <si>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</si>
  <si>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</si>
  <si>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</si>
  <si>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</si>
  <si>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</si>
  <si>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</si>
  <si>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</si>
  <si>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</si>
  <si>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</si>
  <si>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</si>
  <si>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</si>
  <si>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</si>
  <si>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</si>
  <si>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</si>
  <si>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</si>
  <si>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</si>
  <si>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</si>
  <si>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</si>
  <si>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</si>
  <si>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</si>
  <si>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</si>
  <si>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</si>
  <si>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</si>
  <si>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</si>
  <si>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</si>
  <si>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</si>
  <si>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</si>
  <si>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</si>
  <si>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</si>
  <si>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</si>
  <si>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</si>
  <si>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</si>
  <si>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</si>
  <si>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</si>
  <si>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</si>
  <si>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</si>
  <si>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</si>
  <si>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</si>
  <si>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</si>
  <si>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</si>
  <si>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</si>
  <si>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</si>
  <si>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</si>
  <si>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</si>
  <si>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</si>
  <si>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</si>
  <si>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</si>
  <si>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</si>
  <si>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</si>
  <si>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</si>
  <si>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</si>
  <si>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</si>
  <si>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</si>
  <si>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</si>
  <si>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</si>
  <si>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</si>
  <si>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</si>
  <si>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</si>
  <si>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</si>
  <si>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</si>
  <si>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</si>
  <si>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</si>
  <si>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</si>
  <si>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</si>
  <si>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</si>
  <si>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</si>
  <si>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</si>
  <si>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</si>
  <si>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</si>
  <si>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</si>
  <si>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</si>
  <si>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</si>
  <si>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</si>
  <si>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</si>
  <si>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</si>
  <si>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</si>
  <si>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</si>
  <si>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</si>
  <si>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</si>
  <si>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</si>
  <si>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</si>
  <si>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</si>
  <si>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</si>
  <si>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</si>
  <si>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</si>
  <si>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</si>
  <si>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</si>
  <si>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</si>
  <si>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</si>
  <si>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</si>
  <si>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</si>
  <si>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</si>
  <si>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</si>
  <si>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</si>
  <si>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</si>
  <si>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</si>
  <si>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</si>
  <si>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</si>
  <si>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</si>
  <si>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</si>
  <si>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</si>
  <si>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</si>
  <si>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</si>
  <si>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</si>
  <si>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</si>
  <si>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</si>
  <si>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</si>
  <si>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</si>
  <si>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</si>
  <si>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</si>
  <si>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</si>
  <si>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</si>
  <si>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</si>
  <si>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</si>
  <si>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</si>
  <si>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</si>
  <si>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</si>
  <si>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</si>
  <si>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</si>
  <si>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</si>
  <si>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</si>
  <si>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</si>
  <si>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</si>
  <si>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</si>
  <si>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</si>
  <si>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</si>
  <si>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</si>
  <si>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</si>
  <si>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</si>
  <si>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</si>
  <si>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</si>
  <si>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</si>
  <si>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</si>
  <si>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</si>
  <si>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</si>
  <si>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</si>
  <si>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</si>
  <si>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</si>
  <si>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</si>
  <si>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</si>
  <si>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</si>
  <si>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</si>
  <si>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</si>
  <si>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</si>
  <si>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</si>
  <si>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</si>
  <si>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</si>
  <si>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</si>
  <si>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</si>
  <si>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</si>
  <si>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</si>
  <si>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</si>
  <si>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</si>
  <si>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</si>
  <si>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</si>
  <si>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</si>
  <si>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</si>
  <si>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</si>
  <si>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</si>
  <si>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</si>
  <si>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</si>
  <si>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</si>
  <si>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</si>
  <si>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</si>
  <si>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</si>
  <si>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</si>
  <si>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</si>
  <si>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</si>
  <si>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</si>
  <si>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</si>
  <si>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</si>
  <si>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</si>
  <si>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</si>
  <si>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</si>
  <si>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</si>
  <si>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</si>
  <si>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</si>
  <si>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</si>
  <si>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</si>
  <si>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</si>
  <si>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</si>
  <si>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</si>
  <si>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</si>
  <si>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</si>
  <si>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</si>
  <si>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</si>
  <si>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</si>
  <si>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</si>
  <si>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</si>
  <si>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</si>
  <si>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</si>
  <si>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</si>
  <si>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</si>
  <si>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</si>
  <si>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</si>
  <si>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</si>
  <si>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</si>
  <si>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</si>
  <si>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</si>
  <si>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</si>
  <si>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</si>
  <si>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</si>
  <si>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</si>
  <si>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</si>
  <si>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</si>
  <si>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</si>
  <si>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</si>
  <si>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</si>
  <si>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</si>
  <si>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</si>
  <si>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</si>
  <si>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</si>
  <si>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</si>
  <si>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</si>
  <si>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</si>
  <si>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</si>
  <si>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</si>
  <si>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</si>
  <si>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</si>
  <si>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</si>
  <si>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</si>
  <si>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</si>
  <si>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</si>
  <si>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</si>
  <si>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</si>
  <si>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</si>
  <si>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</si>
  <si>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</si>
  <si>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</si>
  <si>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</si>
  <si>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</si>
  <si>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</si>
  <si>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</si>
  <si>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</si>
  <si>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</si>
  <si>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</si>
  <si>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</si>
  <si>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</si>
  <si>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</si>
  <si>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</si>
  <si>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</si>
  <si>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</si>
  <si>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</si>
  <si>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</si>
  <si>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</si>
  <si>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</si>
  <si>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</si>
  <si>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</si>
  <si>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</si>
  <si>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</si>
  <si>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</si>
  <si>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</si>
  <si>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</si>
  <si>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</si>
  <si>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</si>
  <si>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</si>
  <si>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</si>
  <si>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</si>
  <si>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</si>
  <si>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</si>
  <si>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</si>
  <si>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</si>
  <si>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</si>
  <si>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</si>
  <si>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</si>
  <si>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</si>
  <si>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</si>
  <si>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</si>
  <si>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</si>
  <si>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</si>
  <si>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</si>
  <si>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</si>
  <si>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</si>
  <si>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</si>
  <si>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</si>
  <si>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</si>
  <si>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</si>
  <si>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</si>
  <si>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</si>
  <si>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</si>
  <si>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</si>
  <si>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</si>
  <si>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</si>
  <si>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</si>
  <si>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</si>
  <si>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</si>
  <si>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</si>
  <si>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</si>
  <si>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</si>
  <si>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</si>
  <si>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</si>
  <si>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</si>
  <si>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</si>
  <si>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</si>
  <si>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</si>
  <si>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</si>
  <si>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</si>
  <si>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</si>
  <si>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</si>
  <si>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</si>
  <si>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</si>
  <si>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</si>
  <si>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</si>
  <si>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</si>
  <si>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</si>
  <si>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</si>
  <si>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</si>
  <si>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</si>
  <si>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</si>
  <si>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</si>
  <si>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</si>
  <si>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</si>
  <si>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</si>
  <si>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</si>
  <si>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</si>
  <si>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</si>
  <si>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</si>
  <si>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</si>
  <si>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</si>
  <si>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</si>
  <si>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</si>
  <si>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</si>
  <si>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</si>
  <si>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</si>
  <si>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</si>
  <si>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</si>
  <si>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</si>
  <si>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</si>
  <si>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</si>
  <si>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</si>
  <si>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</si>
  <si>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</si>
  <si>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</si>
  <si>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</si>
  <si>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</si>
  <si>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</si>
  <si>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</si>
  <si>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</si>
  <si>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</si>
  <si>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</si>
  <si>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</si>
  <si>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</si>
  <si>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</si>
  <si>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</si>
  <si>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</si>
  <si>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</si>
  <si>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</si>
  <si>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</si>
  <si>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</si>
  <si>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</si>
  <si>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</si>
  <si>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</si>
  <si>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</si>
  <si>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</si>
  <si>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</si>
  <si>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</si>
  <si>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</si>
  <si>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</si>
  <si>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</si>
  <si>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</si>
  <si>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</si>
  <si>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</si>
  <si>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</si>
  <si>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</si>
  <si>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</si>
  <si>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</si>
  <si>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</si>
  <si>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</si>
  <si>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</si>
  <si>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</si>
  <si>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</si>
  <si>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</si>
  <si>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</si>
  <si>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</si>
  <si>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</si>
  <si>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</si>
  <si>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</si>
  <si>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</si>
  <si>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</si>
  <si>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</si>
  <si>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</si>
  <si>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</si>
  <si>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</si>
  <si>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</si>
  <si>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</si>
  <si>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</si>
  <si>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</si>
  <si>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</si>
  <si>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</si>
  <si>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</si>
  <si>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</si>
  <si>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</si>
  <si>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</si>
  <si>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</si>
  <si>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</si>
  <si>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</si>
  <si>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</si>
  <si>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</si>
  <si>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</si>
  <si>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</si>
  <si>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</si>
  <si>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</si>
  <si>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</si>
  <si>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</si>
  <si>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</si>
  <si>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</si>
  <si>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</si>
  <si>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</si>
  <si>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</si>
  <si>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</si>
  <si>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</si>
  <si>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</si>
  <si>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</si>
  <si>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</si>
  <si>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</si>
  <si>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</si>
  <si>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</si>
  <si>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</si>
  <si>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</si>
  <si>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</si>
  <si>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</si>
  <si>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</si>
  <si>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</si>
  <si>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</si>
  <si>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</si>
  <si>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</si>
  <si>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</si>
  <si>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</si>
  <si>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</si>
  <si>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</si>
  <si>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</si>
  <si>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</si>
  <si>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</si>
  <si>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</si>
  <si>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</si>
  <si>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</si>
  <si>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</si>
  <si>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</si>
  <si>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</si>
  <si>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</si>
  <si>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</si>
  <si>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</si>
  <si>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</si>
  <si>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</si>
  <si>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</si>
  <si>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</si>
  <si>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</si>
  <si>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</si>
  <si>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</si>
  <si>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</si>
  <si>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</si>
  <si>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</si>
  <si>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</si>
  <si>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</si>
  <si>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</si>
  <si>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</si>
  <si>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</si>
  <si>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</si>
  <si>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</si>
  <si>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</si>
  <si>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</si>
  <si>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</si>
  <si>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</si>
  <si>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</si>
  <si>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</si>
  <si>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</si>
  <si>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</si>
  <si>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</si>
  <si>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</si>
  <si>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</si>
  <si>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</si>
  <si>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</si>
  <si>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</si>
  <si>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</si>
  <si>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</si>
  <si>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</si>
  <si>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</si>
  <si>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</si>
  <si>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</si>
  <si>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</si>
  <si>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</si>
  <si>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</si>
  <si>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</si>
  <si>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</si>
  <si>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</si>
  <si>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</si>
  <si>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</si>
  <si>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</si>
  <si>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</si>
  <si>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</si>
  <si>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</si>
  <si>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</si>
  <si>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</si>
  <si>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</si>
  <si>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</si>
  <si>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</si>
  <si>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</si>
  <si>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</si>
  <si>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</si>
  <si>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</si>
  <si>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</si>
  <si>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</si>
  <si>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</si>
  <si>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</si>
  <si>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</si>
  <si>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</si>
  <si>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</si>
  <si>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</si>
  <si>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</si>
  <si>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</si>
  <si>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</si>
  <si>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</si>
  <si>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</si>
  <si>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</si>
  <si>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</si>
  <si>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</si>
  <si>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</si>
  <si>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</si>
  <si>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</si>
  <si>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</si>
  <si>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</si>
  <si>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</si>
  <si>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</si>
  <si>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</si>
  <si>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</si>
  <si>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</si>
  <si>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</si>
  <si>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</si>
  <si>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</si>
  <si>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</si>
  <si>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</si>
  <si>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</si>
  <si>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</si>
  <si>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</si>
  <si>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</si>
  <si>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</si>
  <si>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</si>
  <si>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</si>
  <si>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</si>
  <si>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</si>
  <si>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</si>
  <si>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</si>
  <si>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</si>
  <si>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</si>
  <si>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</si>
  <si>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</si>
  <si>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</si>
  <si>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</si>
  <si>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</si>
  <si>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</si>
  <si>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</si>
  <si>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</si>
  <si>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</si>
  <si>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</si>
  <si>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</si>
  <si>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</si>
  <si>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</si>
  <si>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</si>
  <si>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</si>
  <si>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</si>
  <si>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</si>
  <si>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</si>
  <si>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</si>
  <si>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</si>
  <si>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</si>
  <si>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</si>
  <si>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</si>
  <si>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</si>
  <si>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</si>
  <si>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</si>
  <si>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</si>
  <si>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</si>
  <si>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</si>
  <si>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</si>
  <si>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</si>
  <si>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</si>
  <si>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</si>
  <si>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</si>
  <si>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</si>
  <si>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</si>
  <si>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</si>
  <si>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</si>
  <si>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</si>
  <si>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</si>
  <si>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</si>
  <si>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</si>
  <si>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</si>
  <si>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</si>
  <si>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</si>
  <si>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</si>
  <si>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</si>
  <si>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</si>
  <si>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</si>
  <si>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</si>
  <si>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</si>
  <si>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</si>
  <si>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</si>
  <si>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</si>
  <si>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</si>
  <si>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</si>
  <si>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</si>
  <si>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</si>
  <si>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</si>
  <si>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</si>
  <si>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</si>
  <si>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</si>
  <si>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</si>
  <si>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</si>
  <si>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</si>
  <si>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</si>
  <si>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</si>
  <si>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</si>
  <si>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</si>
  <si>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</si>
  <si>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</si>
  <si>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</si>
  <si>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</si>
  <si>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</si>
  <si>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</si>
  <si>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</si>
  <si>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</si>
  <si>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</si>
  <si>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</si>
  <si>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</si>
  <si>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</si>
  <si>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</si>
  <si>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</si>
  <si>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</si>
  <si>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</si>
  <si>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</si>
  <si>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</si>
  <si>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</si>
  <si>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</si>
  <si>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</si>
  <si>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</si>
  <si>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</si>
  <si>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</si>
  <si>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</si>
  <si>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</si>
  <si>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</si>
  <si>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</si>
  <si>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</si>
  <si>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</si>
  <si>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</si>
  <si>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</si>
  <si>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</si>
  <si>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</si>
  <si>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</si>
  <si>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</si>
  <si>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</si>
  <si>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</si>
  <si>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</si>
  <si>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</si>
  <si>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</si>
  <si>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</si>
  <si>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</si>
  <si>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</si>
  <si>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</si>
  <si>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</si>
  <si>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</si>
  <si>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</si>
  <si>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</si>
  <si>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</si>
  <si>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</si>
  <si>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</si>
  <si>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</si>
  <si>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</si>
  <si>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</si>
  <si>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</si>
  <si>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</si>
  <si>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</si>
  <si>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</si>
  <si>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</si>
  <si>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</si>
  <si>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</si>
  <si>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</si>
  <si>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</si>
  <si>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</si>
  <si>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</si>
  <si>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</si>
  <si>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</si>
  <si>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</si>
  <si>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</si>
  <si>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</si>
  <si>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</si>
  <si>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</si>
  <si>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</si>
  <si>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</si>
  <si>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</si>
  <si>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</si>
  <si>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</si>
  <si>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</si>
  <si>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</si>
  <si>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</si>
  <si>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</si>
  <si>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</si>
  <si>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</si>
  <si>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</si>
  <si>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</si>
  <si>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</si>
  <si>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</si>
  <si>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</si>
  <si>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</si>
  <si>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</si>
  <si>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</si>
  <si>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</si>
  <si>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</si>
  <si>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</si>
  <si>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</si>
  <si>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</si>
  <si>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</si>
  <si>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</si>
  <si>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</si>
  <si>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</si>
  <si>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</si>
  <si>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</si>
  <si>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</si>
  <si>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</si>
  <si>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</si>
  <si>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</si>
  <si>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</si>
  <si>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</si>
  <si>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</si>
  <si>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</si>
  <si>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</si>
  <si>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</si>
  <si>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</si>
  <si>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</si>
  <si>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</si>
  <si>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</si>
  <si>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</si>
  <si>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</si>
  <si>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</si>
  <si>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</si>
  <si>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</si>
  <si>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</si>
  <si>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</si>
  <si>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</si>
  <si>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</si>
  <si>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</si>
  <si>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</si>
  <si>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</si>
  <si>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</si>
  <si>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</si>
  <si>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</si>
  <si>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</si>
  <si>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</si>
  <si>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</si>
  <si>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</si>
  <si>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</si>
  <si>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</si>
  <si>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</si>
  <si>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</si>
  <si>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</si>
  <si>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</si>
  <si>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</si>
  <si>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</si>
  <si>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</si>
  <si>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</si>
  <si>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</si>
  <si>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</si>
  <si>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</si>
  <si>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</si>
  <si>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</si>
  <si>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</si>
  <si>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</si>
  <si>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</si>
  <si>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</si>
  <si>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</si>
  <si>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</si>
  <si>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</si>
  <si>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</si>
  <si>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</si>
  <si>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</si>
  <si>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</si>
  <si>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</si>
  <si>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</si>
  <si>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</si>
  <si>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</si>
  <si>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</si>
  <si>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</si>
  <si>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</si>
  <si>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</si>
  <si>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</si>
  <si>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</si>
  <si>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</si>
  <si>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</si>
  <si>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</si>
  <si>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</si>
  <si>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</si>
  <si>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</si>
  <si>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</si>
  <si>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</si>
  <si>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</si>
  <si>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</si>
  <si>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</si>
  <si>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</si>
  <si>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</si>
  <si>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</si>
  <si>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</si>
  <si>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</si>
  <si>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</si>
  <si>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</si>
  <si>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</si>
  <si>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</si>
  <si>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</si>
  <si>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</si>
  <si>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</si>
  <si>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</si>
  <si>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</si>
  <si>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</si>
  <si>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</si>
  <si>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</si>
  <si>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</si>
  <si>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</si>
  <si>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</si>
  <si>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</si>
  <si>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</si>
  <si>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</si>
  <si>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</si>
  <si>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</si>
  <si>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</si>
  <si>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</si>
  <si>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</si>
  <si>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</si>
  <si>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</si>
  <si>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</si>
  <si>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</si>
  <si>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</si>
  <si>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</si>
  <si>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</si>
  <si>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</si>
  <si>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</si>
  <si>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</si>
  <si>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</si>
  <si>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</si>
  <si>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</si>
  <si>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</si>
  <si>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</si>
  <si>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</si>
  <si>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</si>
  <si>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</si>
  <si>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</si>
  <si>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</si>
  <si>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</si>
  <si>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</si>
  <si>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</si>
  <si>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</si>
  <si>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</si>
  <si>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</si>
  <si>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</si>
  <si>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</si>
  <si>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</si>
  <si>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</si>
  <si>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</si>
  <si>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</si>
  <si>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</si>
  <si>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</si>
  <si>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</si>
  <si>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</si>
  <si>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</si>
  <si>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</si>
  <si>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</si>
  <si>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</si>
  <si>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</si>
  <si>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</si>
  <si>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</si>
  <si>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</si>
  <si>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</si>
  <si>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</si>
  <si>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</si>
  <si>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</si>
  <si>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</si>
  <si>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</si>
  <si>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</si>
  <si>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</si>
  <si>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</si>
  <si>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</si>
  <si>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</si>
  <si>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</si>
  <si>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</si>
  <si>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</si>
  <si>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</si>
  <si>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</si>
  <si>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</si>
  <si>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</si>
  <si>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</si>
  <si>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</si>
  <si>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</si>
  <si>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</si>
  <si>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</si>
  <si>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</si>
  <si>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</si>
  <si>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</si>
  <si>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</si>
  <si>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</si>
  <si>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</si>
  <si>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</si>
  <si>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</si>
  <si>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</si>
  <si>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</si>
  <si>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</si>
  <si>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</si>
  <si>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</si>
  <si>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</si>
  <si>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</si>
  <si>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</si>
  <si>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</si>
  <si>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</si>
  <si>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</si>
  <si>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</si>
  <si>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</si>
  <si>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</si>
  <si>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</si>
  <si>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</si>
  <si>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</si>
  <si>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</si>
  <si>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</si>
  <si>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</si>
  <si>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</si>
  <si>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</si>
  <si>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</si>
  <si>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</si>
  <si>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</si>
  <si>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</si>
  <si>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</si>
  <si>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</si>
  <si>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</si>
  <si>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</si>
  <si>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</si>
  <si>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</si>
  <si>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</si>
  <si>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</si>
  <si>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</si>
  <si>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</si>
  <si>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</si>
  <si>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</si>
  <si>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</si>
  <si>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</si>
  <si>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</si>
  <si>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</si>
  <si>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</si>
  <si>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</si>
  <si>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</si>
  <si>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</si>
  <si>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</si>
  <si>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</si>
  <si>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</si>
  <si>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</si>
  <si>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</si>
  <si>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</si>
  <si>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</si>
  <si>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</si>
  <si>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</si>
  <si>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</si>
  <si>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</si>
  <si>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</si>
  <si>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</si>
  <si>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</si>
  <si>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</si>
  <si>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</si>
  <si>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</si>
  <si>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</si>
  <si>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</si>
  <si>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</si>
  <si>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</si>
  <si>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</si>
  <si>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</si>
  <si>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</si>
  <si>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</si>
  <si>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</si>
  <si>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</si>
  <si>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</si>
  <si>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</si>
  <si>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</si>
  <si>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</si>
  <si>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</si>
  <si>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</si>
  <si>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</si>
  <si>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</si>
  <si>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</si>
  <si>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</si>
  <si>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</si>
  <si>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</si>
  <si>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</si>
  <si>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</si>
  <si>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</si>
  <si>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</si>
  <si>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</si>
  <si>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</si>
  <si>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</si>
  <si>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</si>
  <si>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</si>
  <si>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</si>
  <si>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</si>
  <si>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</si>
  <si>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</si>
  <si>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</si>
  <si>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</si>
  <si>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</si>
  <si>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</si>
  <si>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</si>
  <si>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</si>
  <si>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</si>
  <si>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</si>
  <si>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</si>
  <si>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</si>
  <si>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</si>
  <si>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</si>
  <si>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</si>
  <si>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</si>
  <si>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</si>
  <si>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</si>
  <si>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</si>
  <si>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</si>
  <si>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</si>
  <si>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</si>
  <si>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</si>
  <si>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</si>
  <si>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</si>
  <si>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</si>
  <si>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</si>
  <si>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</si>
  <si>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</si>
  <si>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</si>
  <si>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</si>
  <si>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</si>
  <si>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</si>
  <si>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</si>
  <si>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</si>
  <si>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</si>
  <si>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</si>
  <si>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</si>
  <si>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</si>
  <si>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</si>
  <si>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</si>
  <si>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</si>
  <si>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</si>
  <si>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</si>
  <si>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</si>
  <si>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</si>
  <si>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</si>
  <si>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</si>
  <si>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</si>
  <si>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</si>
  <si>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</si>
  <si>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</si>
  <si>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</si>
  <si>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</si>
  <si>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</si>
  <si>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</si>
  <si>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</si>
  <si>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</si>
  <si>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</si>
  <si>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</si>
  <si>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</si>
  <si>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</si>
  <si>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</si>
  <si>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</si>
  <si>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</si>
  <si>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</si>
  <si>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</si>
  <si>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</si>
  <si>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</si>
  <si>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</si>
  <si>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</si>
  <si>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</si>
  <si>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</si>
  <si>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</si>
  <si>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</si>
  <si>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</si>
  <si>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</si>
  <si>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</si>
  <si>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</si>
  <si>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</si>
  <si>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</si>
  <si>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</si>
  <si>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</si>
  <si>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</si>
  <si>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</si>
  <si>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</si>
  <si>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</si>
  <si>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</si>
  <si>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</si>
  <si>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</si>
  <si>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</si>
  <si>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</si>
  <si>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</si>
  <si>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</si>
  <si>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</si>
  <si>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</si>
  <si>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</si>
  <si>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</si>
  <si>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</si>
  <si>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</si>
  <si>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</si>
  <si>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</si>
  <si>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</si>
  <si>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</si>
  <si>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</si>
  <si>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</si>
  <si>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</si>
  <si>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</si>
  <si>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</si>
  <si>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</si>
  <si>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</si>
  <si>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</si>
  <si>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</si>
  <si>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</si>
  <si>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</si>
  <si>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</si>
  <si>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</si>
  <si>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</si>
  <si>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</si>
  <si>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</si>
  <si>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</si>
  <si>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</si>
  <si>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</si>
  <si>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</si>
  <si>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</si>
  <si>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</si>
  <si>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</si>
  <si>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</si>
  <si>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</si>
  <si>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</si>
  <si>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</si>
  <si>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</si>
  <si>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</si>
  <si>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</si>
  <si>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</si>
  <si>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</si>
  <si>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</si>
  <si>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</si>
  <si>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</si>
  <si>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</si>
  <si>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</si>
  <si>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</si>
  <si>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</si>
  <si>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</si>
  <si>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</si>
  <si>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</si>
  <si>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</si>
  <si>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</si>
  <si>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</si>
  <si>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</si>
  <si>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</si>
  <si>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</si>
  <si>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</si>
  <si>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</si>
  <si>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</si>
  <si>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</si>
  <si>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</si>
  <si>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</si>
  <si>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</si>
  <si>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</si>
  <si>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</si>
  <si>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</si>
  <si>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</si>
  <si>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</si>
  <si>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</si>
  <si>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</si>
  <si>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</si>
  <si>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</si>
  <si>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</si>
  <si>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</si>
  <si>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</si>
  <si>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</si>
  <si>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</si>
  <si>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</si>
  <si>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</si>
  <si>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</si>
  <si>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</si>
  <si>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</si>
  <si>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</si>
  <si>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</si>
  <si>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</si>
  <si>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</si>
  <si>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</si>
  <si>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</si>
  <si>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</si>
  <si>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</si>
  <si>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</si>
  <si>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</si>
  <si>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</si>
  <si>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</si>
  <si>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</si>
  <si>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</si>
  <si>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</si>
  <si>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</si>
  <si>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</si>
  <si>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</si>
  <si>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</si>
  <si>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</si>
  <si>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</si>
  <si>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</si>
  <si>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</si>
  <si>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</si>
  <si>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</si>
  <si>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</si>
  <si>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</si>
  <si>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</si>
  <si>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</si>
  <si>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</si>
  <si>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</si>
  <si>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</si>
  <si>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</si>
  <si>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</si>
  <si>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</si>
  <si>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</si>
  <si>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</si>
  <si>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</si>
  <si>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</si>
  <si>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</si>
  <si>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</si>
  <si>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</si>
  <si>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</si>
  <si>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</si>
  <si>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</si>
  <si>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</si>
  <si>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</si>
  <si>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</si>
  <si>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</si>
  <si>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</si>
  <si>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</si>
  <si>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</si>
  <si>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</si>
  <si>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</si>
  <si>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</si>
  <si>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</si>
  <si>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</si>
  <si>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</si>
  <si>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</si>
  <si>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</si>
  <si>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</si>
  <si>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</si>
  <si>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</si>
  <si>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</si>
  <si>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</si>
  <si>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</si>
  <si>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</si>
  <si>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</si>
  <si>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</si>
  <si>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</si>
  <si>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</si>
  <si>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</si>
  <si>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</si>
  <si>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</si>
  <si>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</si>
  <si>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</si>
  <si>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</si>
  <si>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</si>
  <si>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</si>
  <si>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</si>
  <si>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</si>
  <si>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</si>
  <si>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</si>
  <si>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</si>
  <si>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</si>
  <si>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</si>
  <si>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</si>
  <si>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</si>
  <si>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</si>
  <si>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</si>
  <si>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</si>
  <si>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</si>
  <si>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</si>
  <si>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</si>
  <si>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</si>
  <si>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</si>
  <si>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</si>
  <si>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</si>
  <si>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</si>
  <si>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</si>
  <si>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</si>
  <si>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</si>
  <si>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</si>
  <si>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</si>
  <si>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</si>
  <si>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</si>
  <si>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</si>
  <si>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</si>
  <si>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</si>
  <si>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</si>
  <si>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</si>
  <si>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</si>
  <si>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</si>
  <si>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</si>
  <si>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</si>
  <si>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</si>
  <si>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</si>
  <si>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</si>
  <si>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</si>
  <si>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</si>
  <si>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</si>
  <si>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</si>
  <si>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</si>
  <si>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</si>
  <si>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</si>
  <si>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</si>
  <si>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</si>
  <si>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</si>
  <si>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</si>
  <si>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</si>
  <si>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</si>
  <si>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</si>
  <si>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</si>
  <si>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</si>
  <si>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</si>
  <si>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</si>
  <si>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</si>
  <si>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</si>
  <si>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</si>
  <si>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</si>
  <si>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</si>
  <si>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</si>
  <si>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</si>
  <si>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</si>
  <si>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</si>
  <si>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</si>
  <si>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</si>
  <si>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</si>
  <si>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</si>
  <si>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</si>
  <si>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</si>
  <si>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</si>
  <si>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</si>
  <si>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</si>
  <si>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</si>
  <si>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</si>
  <si>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</si>
  <si>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</si>
  <si>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</si>
  <si>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</si>
  <si>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</si>
  <si>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</si>
  <si>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</si>
  <si>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</si>
  <si>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</si>
  <si>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</si>
  <si>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</si>
  <si>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</si>
  <si>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</si>
  <si>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</si>
  <si>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</si>
  <si>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</si>
  <si>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</si>
  <si>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</si>
  <si>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</si>
  <si>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</si>
  <si>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</si>
  <si>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</si>
  <si>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</si>
  <si>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</si>
  <si>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</si>
  <si>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</si>
  <si>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</si>
  <si>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</si>
  <si>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</si>
  <si>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</si>
  <si>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</si>
  <si>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</si>
  <si>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</si>
  <si>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</si>
  <si>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</si>
  <si>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</si>
  <si>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</si>
  <si>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</si>
  <si>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</si>
  <si>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</si>
  <si>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</si>
  <si>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</si>
  <si>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</si>
  <si>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</si>
  <si>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</si>
  <si>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</si>
  <si>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</si>
  <si>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</si>
  <si>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</si>
  <si>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</si>
  <si>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</si>
  <si>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</si>
  <si>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</si>
  <si>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</si>
  <si>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</si>
  <si>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</si>
  <si>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</si>
  <si>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</si>
  <si>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</si>
  <si>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</si>
  <si>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</si>
  <si>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</si>
  <si>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</si>
  <si>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</si>
  <si>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</si>
  <si>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</si>
  <si>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</si>
  <si>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</si>
  <si>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</si>
  <si>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</si>
  <si>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</si>
  <si>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</si>
  <si>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</si>
  <si>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</si>
  <si>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</si>
  <si>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</si>
  <si>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</si>
  <si>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</si>
  <si>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</si>
  <si>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</si>
  <si>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</si>
  <si>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</si>
  <si>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</si>
  <si>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</si>
  <si>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</si>
  <si>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</si>
  <si>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</si>
  <si>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</si>
  <si>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</si>
  <si>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</si>
  <si>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</si>
  <si>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</si>
  <si>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</si>
  <si>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</si>
  <si>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</si>
  <si>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</si>
  <si>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</si>
  <si>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</si>
  <si>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</si>
  <si>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</si>
  <si>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</si>
  <si>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</si>
  <si>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</si>
  <si>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</si>
  <si>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</si>
  <si>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</si>
  <si>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</si>
  <si>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</si>
  <si>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</si>
  <si>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</si>
  <si>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</si>
  <si>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</si>
  <si>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</si>
  <si>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</si>
  <si>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</si>
  <si>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</si>
  <si>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</si>
  <si>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</si>
  <si>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</si>
  <si>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</si>
  <si>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</si>
  <si>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</si>
  <si>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</si>
  <si>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</si>
  <si>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</si>
  <si>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</si>
  <si>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</si>
  <si>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</si>
  <si>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</si>
  <si>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</si>
  <si>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</si>
  <si>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</si>
  <si>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</si>
  <si>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</si>
  <si>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</si>
  <si>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</si>
  <si>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</si>
  <si>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</si>
  <si>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</si>
  <si>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</si>
  <si>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</si>
  <si>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</si>
  <si>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</si>
  <si>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</si>
  <si>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</si>
  <si>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</si>
  <si>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</si>
  <si>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</si>
  <si>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</si>
  <si>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</si>
  <si>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</si>
  <si>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</si>
  <si>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</si>
  <si>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</si>
  <si>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</si>
  <si>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</si>
  <si>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</si>
  <si>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</si>
  <si>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</si>
  <si>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</si>
  <si>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</si>
  <si>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</si>
  <si>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</si>
  <si>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</si>
  <si>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</si>
  <si>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</si>
  <si>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</si>
  <si>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</si>
  <si>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</si>
  <si>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</si>
  <si>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</si>
  <si>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</si>
  <si>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</si>
  <si>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</si>
  <si>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</si>
  <si>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</si>
  <si>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</si>
  <si>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</si>
  <si>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</si>
  <si>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</si>
  <si>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</si>
  <si>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</si>
  <si>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</si>
  <si>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</si>
  <si>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</si>
  <si>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</si>
  <si>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</si>
  <si>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</si>
  <si>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</si>
  <si>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</si>
  <si>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</si>
  <si>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</si>
  <si>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</si>
  <si>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</si>
  <si>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</si>
  <si>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</si>
  <si>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</si>
  <si>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</si>
  <si>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</si>
  <si>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</si>
  <si>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</si>
  <si>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</si>
  <si>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</si>
  <si>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</si>
  <si>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</si>
  <si>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</si>
  <si>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</si>
  <si>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</si>
  <si>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</si>
  <si>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</si>
  <si>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</si>
  <si>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</si>
  <si>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</si>
  <si>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</si>
  <si>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</si>
  <si>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</si>
  <si>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</si>
  <si>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</si>
  <si>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</si>
  <si>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</si>
  <si>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</si>
  <si>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</si>
  <si>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</si>
  <si>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</si>
  <si>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</si>
  <si>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</si>
  <si>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</si>
  <si>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</si>
  <si>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</si>
  <si>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</si>
  <si>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</si>
  <si>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</si>
  <si>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</si>
  <si>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</si>
  <si>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</si>
  <si>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</si>
  <si>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</si>
  <si>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</si>
  <si>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</si>
  <si>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</si>
  <si>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</si>
  <si>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</si>
  <si>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</si>
  <si>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</si>
  <si>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</si>
  <si>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</si>
  <si>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</si>
  <si>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</si>
  <si>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</si>
  <si>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</si>
  <si>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</si>
  <si>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</si>
  <si>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</si>
  <si>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</si>
  <si>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</si>
  <si>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</si>
  <si>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</si>
  <si>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</si>
  <si>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</si>
  <si>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</si>
  <si>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</si>
  <si>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</si>
  <si>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</si>
  <si>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</si>
  <si>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</si>
  <si>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</si>
  <si>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</si>
  <si>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</si>
  <si>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</si>
  <si>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</si>
  <si>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</si>
  <si>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</si>
  <si>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</si>
  <si>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</si>
  <si>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</si>
  <si>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</si>
  <si>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</si>
  <si>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</si>
  <si>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</si>
  <si>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</si>
  <si>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</si>
  <si>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</si>
  <si>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</si>
  <si>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</si>
  <si>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</si>
  <si>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</si>
  <si>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</si>
  <si>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</si>
  <si>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</si>
  <si>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</si>
  <si>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</si>
  <si>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</si>
  <si>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</si>
  <si>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</si>
  <si>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</si>
  <si>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</si>
  <si>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</si>
  <si>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</si>
  <si>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</si>
  <si>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</si>
  <si>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</si>
  <si>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</si>
  <si>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</si>
  <si>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</si>
  <si>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</si>
  <si>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</si>
  <si>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</si>
  <si>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</si>
  <si>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</si>
  <si>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</si>
  <si>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</si>
  <si>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</si>
  <si>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</si>
  <si>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</si>
  <si>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</si>
  <si>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</si>
  <si>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</si>
  <si>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</si>
  <si>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</si>
  <si>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</si>
  <si>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</si>
  <si>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</si>
  <si>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</si>
  <si>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</si>
  <si>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</si>
  <si>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</si>
  <si>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</si>
  <si>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</si>
  <si>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</si>
  <si>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</si>
  <si>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</si>
  <si>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</si>
  <si>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</si>
  <si>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</si>
  <si>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</si>
  <si>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</si>
  <si>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</si>
  <si>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</si>
  <si>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</si>
  <si>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</si>
  <si>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</si>
  <si>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</si>
  <si>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</si>
  <si>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</si>
  <si>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</si>
  <si>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</si>
  <si>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</si>
  <si>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</si>
  <si>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</si>
  <si>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</si>
  <si>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</si>
  <si>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</si>
  <si>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</si>
  <si>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</si>
  <si>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</si>
  <si>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</si>
  <si>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</si>
  <si>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</si>
  <si>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</si>
  <si>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</si>
  <si>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</si>
  <si>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</si>
  <si>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</si>
  <si>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</si>
  <si>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</si>
  <si>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</si>
  <si>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</si>
  <si>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</si>
  <si>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</si>
  <si>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</si>
  <si>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</si>
  <si>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</si>
  <si>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</si>
  <si>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</si>
  <si>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</si>
  <si>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</si>
  <si>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</si>
  <si>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</si>
  <si>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</si>
  <si>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</si>
  <si>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</si>
  <si>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</si>
  <si>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</si>
  <si>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</si>
  <si>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</si>
  <si>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</si>
  <si>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</si>
  <si>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</si>
  <si>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</si>
  <si>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</si>
  <si>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</si>
  <si>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</si>
  <si>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</si>
  <si>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</si>
  <si>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</si>
  <si>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</si>
  <si>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</si>
  <si>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</si>
  <si>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</si>
  <si>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</si>
  <si>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</si>
  <si>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</si>
  <si>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</si>
  <si>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</si>
  <si>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</si>
  <si>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</si>
  <si>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</si>
  <si>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</si>
  <si>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</si>
  <si>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</si>
  <si>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</si>
  <si>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</si>
  <si>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</si>
  <si>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</si>
  <si>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</si>
  <si>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</si>
  <si>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</si>
  <si>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</si>
  <si>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</si>
  <si>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</si>
  <si>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</si>
  <si>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</si>
  <si>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</si>
  <si>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</si>
  <si>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</si>
  <si>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</si>
  <si>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</si>
  <si>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</si>
  <si>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</si>
  <si>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</si>
  <si>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</si>
  <si>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</si>
  <si>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</si>
  <si>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</si>
  <si>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</si>
  <si>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</si>
  <si>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</si>
  <si>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</si>
  <si>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</si>
  <si>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</si>
  <si>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</si>
  <si>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</si>
  <si>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</si>
  <si>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</si>
  <si>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</si>
  <si>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</si>
  <si>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</si>
  <si>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</si>
  <si>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</si>
  <si>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</si>
  <si>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</si>
  <si>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</si>
  <si>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</si>
  <si>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</si>
  <si>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</si>
  <si>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</si>
  <si>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</si>
  <si>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</si>
  <si>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</si>
  <si>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</si>
  <si>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</si>
  <si>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</si>
  <si>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</si>
  <si>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</si>
  <si>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</si>
  <si>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</si>
  <si>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</si>
  <si>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</si>
  <si>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</si>
  <si>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</si>
  <si>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</si>
  <si>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</si>
  <si>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</si>
  <si>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</si>
  <si>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</si>
  <si>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</si>
  <si>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</si>
  <si>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</si>
  <si>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</si>
  <si>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</si>
  <si>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</si>
  <si>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</si>
  <si>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</si>
  <si>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</si>
  <si>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</si>
  <si>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</si>
  <si>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</si>
  <si>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</si>
  <si>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</si>
  <si>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</si>
  <si>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</si>
  <si>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</si>
  <si>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</si>
  <si>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</si>
  <si>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</si>
  <si>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</si>
  <si>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</si>
  <si>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</si>
  <si>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</si>
  <si>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</si>
  <si>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</si>
  <si>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</si>
  <si>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</si>
  <si>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</si>
  <si>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</si>
  <si>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</si>
  <si>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</si>
  <si>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</si>
  <si>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</si>
  <si>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</si>
  <si>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</si>
  <si>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</si>
  <si>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</si>
  <si>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</si>
  <si>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</si>
  <si>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</si>
  <si>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</si>
  <si>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</si>
  <si>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</si>
  <si>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</si>
  <si>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</si>
  <si>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</si>
  <si>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</si>
  <si>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</si>
  <si>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</si>
  <si>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</si>
  <si>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</si>
  <si>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</si>
  <si>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</si>
  <si>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</si>
  <si>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</si>
  <si>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</si>
  <si>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</si>
  <si>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</si>
  <si>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</si>
  <si>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</si>
  <si>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</si>
  <si>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</si>
  <si>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</si>
  <si>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</si>
  <si>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</si>
  <si>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</si>
  <si>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</si>
  <si>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</si>
  <si>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</si>
  <si>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</si>
  <si>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</si>
  <si>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</si>
  <si>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</si>
  <si>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</si>
  <si>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</si>
  <si>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</si>
  <si>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</si>
  <si>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</si>
  <si>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</si>
  <si>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</si>
  <si>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</si>
  <si>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</si>
  <si>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</si>
  <si>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</si>
  <si>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</si>
  <si>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</si>
  <si>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</si>
  <si>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</si>
  <si>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</si>
  <si>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</si>
  <si>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</si>
  <si>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</si>
  <si>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</si>
  <si>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</si>
  <si>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</si>
  <si>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</si>
  <si>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</si>
  <si>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</si>
  <si>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</si>
  <si>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</si>
  <si>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</si>
  <si>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</si>
  <si>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</si>
  <si>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</si>
  <si>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</si>
  <si>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</si>
  <si>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</si>
  <si>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</si>
  <si>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</si>
  <si>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</si>
  <si>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</si>
  <si>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</si>
  <si>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</si>
  <si>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</si>
  <si>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</si>
  <si>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</si>
  <si>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</si>
  <si>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</si>
  <si>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</si>
  <si>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</si>
  <si>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</si>
  <si>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</si>
  <si>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</si>
  <si>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</si>
  <si>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</si>
  <si>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</si>
  <si>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</si>
  <si>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</si>
  <si>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</si>
  <si>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</si>
  <si>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</si>
  <si>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</si>
  <si>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</si>
  <si>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</si>
  <si>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</si>
  <si>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</si>
  <si>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</si>
  <si>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</si>
  <si>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</si>
  <si>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</si>
  <si>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</si>
  <si>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</si>
  <si>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</si>
  <si>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</si>
  <si>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</si>
  <si>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</si>
  <si>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</si>
  <si>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</si>
  <si>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</si>
  <si>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</si>
  <si>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</si>
  <si>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</si>
  <si>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</si>
  <si>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</si>
  <si>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</si>
  <si>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</si>
  <si>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</si>
  <si>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</si>
  <si>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</si>
  <si>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</si>
  <si>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</si>
  <si>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</si>
  <si>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</si>
  <si>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</si>
  <si>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</si>
  <si>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</si>
  <si>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</si>
  <si>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</si>
  <si>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</si>
  <si>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</si>
  <si>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</si>
  <si>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</si>
  <si>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</si>
  <si>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</si>
  <si>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</si>
  <si>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</si>
  <si>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</si>
  <si>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</si>
  <si>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</si>
  <si>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</si>
  <si>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</si>
  <si>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</si>
  <si>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</si>
  <si>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</si>
  <si>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</si>
  <si>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</si>
  <si>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</si>
  <si>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</si>
  <si>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</si>
  <si>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</si>
  <si>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</si>
  <si>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</si>
  <si>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</si>
  <si>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</si>
  <si>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</si>
  <si>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</si>
  <si>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</si>
  <si>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</si>
  <si>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</si>
  <si>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</si>
  <si>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</si>
  <si>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</si>
  <si>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</si>
  <si>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</si>
  <si>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</si>
  <si>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</si>
  <si>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</si>
  <si>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</si>
  <si>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</si>
  <si>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</si>
  <si>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</si>
  <si>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</si>
  <si>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</si>
  <si>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</si>
  <si>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</si>
  <si>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</si>
  <si>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</si>
  <si>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</si>
  <si>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</si>
  <si>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</si>
  <si>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</si>
  <si>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</si>
  <si>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</si>
  <si>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</si>
  <si>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</si>
  <si>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</si>
  <si>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</si>
  <si>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</si>
  <si>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</si>
  <si>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</si>
  <si>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</si>
  <si>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</si>
  <si>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</si>
  <si>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</si>
  <si>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</si>
  <si>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</si>
  <si>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</si>
  <si>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</si>
  <si>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</si>
  <si>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</si>
  <si>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</si>
  <si>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</si>
  <si>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</si>
  <si>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</si>
  <si>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</si>
  <si>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</si>
  <si>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</si>
  <si>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</si>
  <si>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</si>
  <si>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</si>
  <si>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</si>
  <si>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</si>
  <si>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</si>
  <si>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</si>
  <si>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</si>
  <si>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</si>
  <si>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</si>
  <si>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</si>
  <si>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</si>
  <si>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</si>
  <si>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</si>
  <si>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</si>
  <si>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</si>
  <si>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</si>
  <si>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</si>
  <si>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</si>
  <si>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</si>
  <si>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</si>
  <si>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</si>
  <si>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</si>
  <si>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</si>
  <si>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</si>
  <si>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</si>
  <si>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</si>
  <si>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</si>
  <si>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</si>
  <si>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</si>
  <si>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</si>
  <si>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</si>
  <si>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</si>
  <si>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</si>
  <si>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</si>
  <si>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</si>
  <si>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</si>
  <si>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</si>
  <si>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</si>
  <si>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</si>
  <si>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</si>
  <si>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</si>
  <si>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</si>
  <si>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</si>
  <si>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</si>
  <si>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</si>
  <si>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</si>
  <si>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</si>
  <si>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</si>
  <si>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</si>
  <si>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</si>
  <si>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</si>
  <si>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</si>
  <si>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</si>
  <si>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</si>
  <si>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</si>
  <si>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</si>
  <si>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</si>
  <si>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</si>
  <si>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</si>
  <si>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</si>
  <si>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</si>
  <si>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</si>
  <si>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</si>
  <si>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</si>
  <si>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</si>
  <si>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</si>
  <si>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</si>
  <si>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</si>
  <si>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</si>
  <si>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</si>
  <si>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</si>
  <si>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</si>
  <si>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</si>
  <si>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</si>
  <si>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</si>
  <si>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</si>
  <si>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</si>
  <si>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</si>
  <si>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</si>
  <si>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</si>
  <si>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</si>
  <si>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</si>
  <si>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</si>
  <si>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</si>
  <si>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</si>
  <si>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</si>
  <si>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</si>
  <si>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</si>
  <si>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</si>
  <si>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</si>
  <si>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</si>
  <si>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</si>
  <si>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</si>
  <si>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</si>
  <si>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</si>
  <si>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</si>
  <si>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</si>
  <si>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</si>
  <si>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</si>
  <si>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</si>
  <si>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</si>
  <si>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</si>
  <si>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</si>
  <si>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</si>
  <si>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</si>
  <si>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</si>
  <si>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</si>
  <si>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</si>
  <si>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</si>
  <si>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</si>
  <si>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</si>
  <si>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</si>
  <si>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</si>
  <si>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</si>
  <si>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</si>
  <si>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</si>
  <si>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</si>
  <si>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</si>
  <si>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</si>
  <si>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</si>
  <si>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</si>
  <si>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</si>
  <si>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</si>
  <si>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</si>
  <si>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</si>
  <si>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</si>
  <si>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</si>
  <si>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</si>
  <si>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</si>
  <si>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</si>
  <si>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</si>
  <si>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</si>
  <si>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</si>
  <si>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</si>
  <si>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</si>
  <si>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</si>
  <si>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</si>
  <si>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</si>
  <si>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</si>
  <si>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</si>
  <si>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</si>
  <si>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</si>
  <si>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</si>
  <si>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</si>
  <si>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</si>
  <si>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</si>
  <si>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</si>
  <si>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</si>
  <si>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</si>
  <si>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</si>
  <si>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</si>
  <si>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</si>
  <si>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</si>
  <si>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</si>
  <si>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</si>
  <si>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</si>
  <si>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</si>
  <si>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</si>
  <si>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</si>
  <si>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</si>
  <si>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</si>
  <si>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</si>
  <si>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</si>
  <si>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</si>
  <si>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</si>
  <si>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</si>
  <si>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</si>
  <si>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</si>
  <si>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</si>
  <si>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</si>
  <si>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</si>
  <si>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</si>
  <si>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</si>
  <si>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</si>
  <si>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</si>
  <si>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</si>
  <si>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</si>
  <si>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</si>
  <si>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</si>
  <si>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</si>
  <si>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</si>
  <si>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</si>
  <si>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</si>
  <si>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</si>
  <si>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</si>
  <si>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</si>
  <si>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</si>
  <si>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</si>
  <si>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</si>
  <si>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</si>
  <si>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</si>
  <si>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</si>
  <si>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</si>
  <si>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</si>
  <si>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</si>
  <si>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</si>
  <si>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</si>
  <si>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</si>
  <si>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</si>
  <si>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</si>
  <si>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</si>
  <si>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</si>
  <si>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</si>
  <si>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</si>
  <si>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</si>
  <si>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</si>
  <si>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</si>
  <si>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</si>
  <si>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</si>
  <si>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</si>
  <si>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</si>
  <si>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</si>
  <si>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</si>
  <si>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</si>
  <si>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</si>
  <si>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</si>
  <si>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</si>
  <si>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</si>
  <si>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</si>
  <si>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</si>
  <si>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</si>
  <si>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</si>
  <si>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</si>
  <si>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</si>
  <si>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</si>
  <si>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</si>
  <si>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</si>
  <si>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</si>
  <si>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</si>
  <si>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</si>
  <si>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</si>
  <si>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</si>
  <si>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</si>
  <si>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</si>
  <si>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</si>
  <si>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</si>
  <si>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</si>
  <si>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</si>
  <si>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</si>
  <si>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</si>
  <si>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</si>
  <si>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</si>
  <si>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</si>
  <si>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</si>
  <si>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</si>
  <si>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</si>
  <si>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</si>
  <si>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</si>
  <si>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</si>
  <si>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</si>
  <si>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</si>
  <si>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</si>
  <si>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</si>
  <si>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</si>
  <si>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</si>
  <si>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</si>
  <si>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</si>
  <si>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</si>
  <si>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</si>
  <si>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</si>
  <si>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</si>
  <si>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</si>
  <si>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</si>
  <si>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</si>
  <si>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</si>
  <si>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</si>
  <si>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</si>
  <si>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</si>
  <si>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</si>
  <si>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</si>
  <si>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</si>
  <si>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</si>
  <si>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</si>
  <si>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</si>
  <si>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</si>
  <si>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</si>
  <si>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</si>
  <si>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</si>
  <si>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</si>
  <si>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</si>
  <si>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</si>
  <si>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</si>
  <si>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</si>
  <si>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</si>
  <si>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</si>
  <si>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</si>
  <si>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</si>
  <si>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</si>
  <si>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</si>
  <si>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</si>
  <si>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</si>
  <si>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</si>
  <si>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</si>
  <si>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</si>
  <si>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</si>
  <si>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</si>
  <si>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</si>
  <si>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</si>
  <si>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</si>
  <si>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</si>
  <si>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</si>
  <si>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</si>
  <si>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</si>
  <si>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</si>
  <si>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</si>
  <si>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</si>
  <si>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</si>
  <si>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</si>
  <si>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</si>
  <si>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</si>
  <si>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</si>
  <si>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</si>
  <si>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</si>
  <si>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</si>
  <si>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</si>
  <si>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</si>
  <si>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</si>
  <si>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</si>
  <si>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</si>
  <si>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</si>
  <si>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</si>
  <si>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</si>
  <si>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</si>
  <si>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</si>
  <si>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</si>
  <si>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</si>
  <si>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</si>
  <si>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</si>
  <si>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</si>
  <si>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</si>
  <si>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</si>
  <si>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</si>
  <si>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</si>
  <si>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</si>
  <si>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</si>
  <si>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</si>
  <si>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</si>
  <si>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</si>
  <si>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</si>
  <si>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</si>
  <si>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</si>
  <si>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</si>
  <si>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</si>
  <si>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</si>
  <si>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</si>
  <si>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</si>
  <si>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</si>
  <si>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</si>
  <si>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</si>
  <si>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</si>
  <si>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</si>
  <si>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</si>
  <si>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</si>
  <si>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</si>
  <si>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</si>
  <si>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</si>
  <si>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</si>
  <si>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</si>
  <si>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</si>
  <si>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</si>
  <si>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</si>
  <si>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</si>
  <si>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</si>
  <si>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</si>
  <si>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</si>
  <si>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</si>
  <si>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</si>
  <si>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</si>
  <si>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</si>
  <si>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</si>
  <si>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</si>
  <si>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</si>
  <si>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</si>
  <si>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</si>
  <si>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</si>
  <si>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</si>
  <si>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</si>
  <si>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</si>
  <si>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</si>
  <si>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</si>
  <si>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</si>
  <si>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</si>
  <si>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</si>
  <si>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</si>
  <si>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</si>
  <si>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</si>
  <si>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</si>
  <si>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</si>
  <si>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</si>
  <si>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</si>
  <si>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</si>
  <si>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</si>
  <si>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</si>
  <si>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</si>
  <si>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</si>
  <si>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</si>
  <si>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</si>
  <si>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</si>
  <si>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</si>
  <si>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</si>
  <si>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</si>
  <si>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</si>
  <si>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</si>
  <si>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</si>
  <si>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</si>
  <si>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</si>
  <si>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</si>
  <si>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</si>
  <si>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</si>
  <si>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</si>
  <si>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</si>
  <si>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</si>
  <si>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</si>
  <si>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</si>
  <si>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</si>
  <si>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</si>
  <si>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</si>
  <si>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</si>
  <si>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</si>
  <si>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</si>
  <si>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</si>
  <si>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</si>
  <si>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</si>
  <si>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</si>
  <si>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</si>
  <si>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</si>
  <si>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</si>
  <si>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</si>
  <si>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</si>
  <si>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</si>
  <si>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</si>
  <si>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</si>
  <si>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</si>
  <si>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</si>
  <si>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</si>
  <si>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</si>
  <si>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</si>
  <si>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</si>
  <si>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</si>
  <si>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</si>
  <si>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</si>
  <si>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</si>
  <si>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</si>
  <si>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</si>
  <si>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</si>
  <si>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</si>
  <si>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</si>
  <si>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</si>
  <si>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</si>
  <si>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</si>
  <si>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</si>
  <si>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</si>
  <si>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</si>
  <si>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</si>
  <si>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</si>
  <si>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</si>
  <si>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</si>
  <si>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</si>
  <si>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</si>
  <si>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</si>
  <si>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</si>
  <si>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</si>
  <si>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</si>
  <si>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</si>
  <si>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</si>
  <si>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</si>
  <si>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</si>
  <si>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</si>
  <si>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</si>
  <si>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</si>
  <si>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</si>
  <si>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</si>
  <si>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</si>
  <si>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</si>
  <si>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</si>
  <si>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</si>
  <si>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</si>
  <si>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</si>
  <si>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</si>
  <si>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</si>
  <si>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</si>
  <si>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</si>
  <si>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</si>
  <si>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</si>
  <si>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</si>
  <si>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</si>
  <si>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</si>
  <si>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</si>
  <si>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</si>
  <si>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</si>
  <si>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</si>
  <si>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</si>
  <si>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</si>
  <si>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</si>
  <si>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</si>
  <si>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</si>
  <si>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</si>
  <si>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</si>
  <si>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</si>
  <si>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</si>
  <si>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</si>
  <si>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</si>
  <si>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</si>
  <si>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</si>
  <si>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</si>
  <si>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</si>
  <si>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</si>
  <si>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</si>
  <si>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</si>
  <si>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</si>
  <si>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</si>
  <si>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</si>
  <si>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</si>
  <si>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</si>
  <si>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</si>
  <si>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</si>
  <si>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</si>
  <si>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</si>
  <si>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</si>
  <si>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</si>
  <si>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</si>
  <si>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</si>
  <si>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</si>
  <si>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</si>
  <si>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</si>
  <si>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</si>
  <si>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</si>
  <si>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</si>
  <si>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</si>
  <si>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</si>
  <si>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</si>
  <si>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</si>
  <si>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</si>
  <si>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</si>
  <si>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</si>
  <si>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</si>
  <si>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</si>
  <si>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</si>
  <si>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</si>
  <si>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</si>
  <si>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</si>
  <si>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</si>
  <si>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</si>
  <si>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</si>
  <si>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</si>
  <si>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</si>
  <si>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</si>
  <si>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</si>
  <si>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</si>
  <si>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</si>
  <si>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</si>
  <si>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</si>
  <si>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</si>
  <si>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</si>
  <si>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</si>
  <si>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</si>
  <si>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</si>
  <si>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</si>
  <si>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</si>
  <si>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</si>
  <si>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</si>
  <si>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</si>
  <si>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</si>
  <si>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</si>
  <si>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</si>
  <si>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</si>
  <si>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</si>
  <si>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</si>
  <si>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</si>
  <si>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</si>
  <si>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</si>
  <si>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</si>
  <si>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</si>
  <si>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</si>
  <si>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</si>
  <si>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</si>
  <si>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</si>
  <si>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</si>
  <si>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</si>
  <si>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</si>
  <si>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</si>
  <si>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</si>
  <si>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</si>
  <si>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</si>
  <si>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</si>
  <si>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</si>
  <si>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</si>
  <si>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</si>
  <si>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</si>
  <si>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</si>
  <si>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</si>
  <si>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</si>
  <si>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</si>
  <si>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</si>
  <si>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</si>
  <si>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</si>
  <si>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</si>
  <si>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</si>
  <si>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</si>
  <si>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</si>
  <si>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</si>
  <si>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</si>
  <si>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</si>
  <si>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</si>
  <si>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</si>
  <si>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</si>
  <si>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</si>
  <si>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</si>
  <si>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</si>
  <si>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</si>
  <si>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</si>
  <si>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</si>
  <si>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</si>
  <si>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</si>
  <si>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</si>
  <si>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</si>
  <si>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</si>
  <si>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</si>
  <si>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</si>
  <si>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</si>
  <si>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</si>
  <si>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</si>
  <si>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</si>
  <si>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</si>
  <si>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</si>
  <si>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</si>
  <si>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</si>
  <si>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</si>
  <si>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</si>
  <si>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</si>
  <si>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</si>
  <si>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</si>
  <si>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</si>
  <si>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</si>
  <si>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</si>
  <si>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</si>
  <si>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</si>
  <si>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</si>
  <si>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</si>
  <si>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</si>
  <si>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</si>
  <si>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</si>
  <si>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</si>
  <si>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</si>
  <si>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</si>
  <si>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</si>
  <si>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</si>
  <si>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</si>
  <si>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</si>
  <si>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</si>
  <si>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</si>
  <si>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</si>
  <si>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</si>
  <si>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</si>
  <si>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</si>
  <si>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</si>
  <si>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</si>
  <si>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</si>
  <si>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</si>
  <si>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</si>
  <si>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</si>
  <si>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</si>
  <si>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</si>
  <si>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</si>
  <si>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</si>
  <si>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</si>
  <si>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</si>
  <si>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</si>
  <si>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</si>
  <si>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</si>
  <si>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</si>
  <si>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</si>
  <si>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</si>
  <si>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</si>
  <si>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</si>
  <si>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</si>
  <si>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</si>
  <si>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</si>
  <si>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</si>
  <si>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</si>
  <si>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</si>
  <si>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</si>
  <si>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</si>
  <si>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</si>
  <si>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</si>
  <si>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</si>
  <si>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</si>
  <si>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</si>
  <si>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</si>
  <si>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</si>
  <si>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</si>
  <si>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</si>
  <si>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</si>
  <si>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</si>
  <si>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</si>
  <si>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</si>
  <si>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</si>
  <si>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</si>
  <si>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</si>
  <si>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</si>
  <si>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</si>
  <si>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</si>
  <si>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</si>
  <si>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</si>
  <si>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</si>
  <si>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</si>
  <si>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</si>
  <si>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</si>
  <si>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</si>
  <si>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</si>
  <si>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</si>
  <si>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</si>
  <si>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</si>
  <si>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</si>
  <si>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</si>
  <si>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</si>
  <si>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</si>
  <si>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</si>
  <si>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</si>
  <si>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</si>
  <si>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</si>
  <si>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</si>
  <si>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</si>
  <si>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</si>
  <si>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</si>
  <si>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</si>
  <si>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</si>
  <si>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</si>
  <si>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</si>
  <si>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</si>
  <si>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</si>
  <si>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</si>
  <si>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</si>
  <si>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</si>
  <si>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</si>
  <si>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</si>
  <si>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</si>
  <si>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</si>
  <si>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</si>
  <si>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</si>
  <si>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</si>
  <si>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</si>
  <si>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</si>
  <si>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</si>
  <si>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</si>
  <si>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</si>
  <si>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</si>
  <si>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</si>
  <si>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</si>
  <si>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</si>
  <si>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</si>
  <si>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</si>
  <si>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</si>
  <si>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</si>
  <si>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</si>
  <si>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</si>
  <si>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</si>
  <si>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</si>
  <si>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</si>
  <si>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</si>
  <si>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</si>
  <si>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</si>
  <si>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</si>
  <si>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</si>
  <si>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</si>
  <si>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</si>
  <si>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</si>
  <si>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</si>
  <si>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</si>
  <si>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</si>
  <si>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</si>
  <si>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</si>
  <si>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</si>
  <si>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</si>
  <si>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</si>
  <si>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</si>
  <si>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</si>
  <si>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</si>
  <si>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</si>
  <si>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</si>
  <si>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</si>
  <si>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</si>
  <si>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</si>
  <si>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</si>
  <si>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</si>
  <si>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</si>
  <si>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</si>
  <si>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</si>
  <si>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</si>
  <si>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</si>
  <si>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</si>
  <si>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</si>
  <si>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</si>
  <si>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</si>
  <si>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</si>
  <si>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</si>
  <si>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</si>
  <si>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</si>
  <si>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</si>
  <si>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</si>
  <si>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</si>
  <si>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</si>
  <si>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</si>
  <si>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</si>
  <si>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</si>
  <si>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</si>
  <si>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</si>
  <si>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</si>
  <si>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</si>
  <si>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</si>
  <si>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</si>
  <si>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</si>
  <si>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</si>
  <si>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</si>
  <si>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</si>
  <si>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</si>
  <si>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</si>
  <si>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</si>
  <si>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</si>
  <si>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</si>
  <si>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</si>
  <si>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</si>
  <si>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</si>
  <si>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</si>
  <si>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</si>
  <si>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</si>
  <si>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</si>
  <si>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</si>
  <si>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</si>
  <si>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</si>
  <si>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</si>
  <si>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</si>
  <si>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</si>
  <si>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</si>
  <si>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</si>
  <si>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</si>
  <si>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</si>
  <si>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</si>
  <si>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</si>
  <si>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</si>
  <si>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</si>
  <si>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</si>
  <si>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</si>
  <si>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</si>
  <si>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</si>
  <si>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</si>
  <si>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</si>
  <si>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</si>
  <si>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</si>
  <si>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</si>
  <si>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</si>
  <si>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</si>
  <si>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</si>
  <si>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</si>
  <si>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</si>
  <si>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</si>
  <si>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</si>
  <si>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</si>
  <si>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</si>
  <si>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</si>
  <si>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</si>
  <si>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</si>
  <si>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</si>
  <si>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</si>
  <si>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</si>
  <si>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</si>
  <si>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</si>
  <si>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</si>
  <si>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</si>
  <si>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</si>
  <si>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</si>
  <si>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</si>
  <si>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</si>
  <si>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</si>
  <si>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</si>
  <si>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</si>
  <si>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</si>
  <si>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</si>
  <si>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</si>
  <si>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</si>
  <si>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</si>
  <si>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</si>
  <si>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</si>
  <si>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</si>
  <si>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</si>
  <si>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</si>
  <si>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</si>
  <si>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</si>
  <si>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</si>
  <si>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</si>
  <si>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</si>
  <si>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</si>
  <si>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</si>
  <si>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</si>
  <si>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</si>
  <si>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</si>
  <si>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</si>
  <si>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</si>
  <si>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</si>
  <si>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</si>
  <si>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</si>
  <si>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</si>
  <si>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</si>
  <si>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</si>
  <si>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</si>
  <si>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</si>
  <si>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</si>
  <si>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</si>
  <si>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</si>
  <si>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</si>
  <si>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</si>
  <si>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</si>
  <si>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</si>
  <si>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</si>
  <si>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</si>
  <si>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</si>
  <si>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</si>
  <si>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</si>
  <si>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</si>
  <si>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</si>
  <si>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</si>
  <si>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</si>
  <si>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</si>
  <si>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</si>
  <si>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</si>
  <si>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</si>
  <si>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</si>
  <si>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</si>
  <si>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</si>
  <si>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</si>
  <si>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</si>
  <si>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</si>
  <si>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</si>
  <si>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</si>
  <si>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</si>
  <si>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</si>
  <si>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</si>
  <si>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</si>
  <si>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</si>
  <si>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</si>
  <si>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</si>
  <si>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</si>
  <si>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</si>
  <si>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</si>
  <si>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</si>
  <si>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</si>
  <si>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</si>
  <si>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</si>
  <si>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</si>
  <si>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</si>
  <si>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</si>
  <si>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</si>
  <si>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</si>
  <si>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</si>
  <si>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</si>
  <si>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</si>
  <si>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</si>
  <si>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</si>
  <si>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</si>
  <si>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</si>
  <si>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</si>
  <si>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</si>
  <si>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</si>
  <si>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</si>
  <si>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</si>
  <si>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</si>
  <si>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</si>
  <si>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</si>
  <si>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</si>
  <si>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</si>
  <si>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</si>
  <si>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</si>
  <si>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</si>
  <si>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</si>
  <si>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</si>
  <si>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</si>
  <si>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</si>
  <si>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</si>
  <si>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</si>
  <si>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</si>
  <si>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</si>
  <si>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</si>
  <si>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</si>
  <si>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</si>
  <si>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</si>
  <si>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</si>
  <si>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</si>
  <si>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</si>
  <si>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</si>
  <si>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</si>
  <si>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</si>
  <si>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</si>
  <si>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</si>
  <si>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</si>
  <si>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</si>
  <si>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</si>
  <si>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</si>
  <si>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</si>
  <si>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</si>
  <si>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</si>
  <si>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</si>
  <si>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</si>
  <si>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</si>
  <si>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</si>
  <si>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</si>
  <si>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</si>
  <si>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</si>
  <si>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</si>
  <si>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</si>
  <si>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</si>
  <si>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</si>
  <si>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</si>
  <si>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</si>
  <si>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</si>
  <si>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</si>
  <si>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</si>
  <si>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</si>
  <si>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</si>
  <si>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</si>
  <si>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</si>
  <si>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</si>
  <si>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</si>
  <si>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</si>
  <si>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</si>
  <si>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</si>
  <si>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</si>
  <si>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</si>
  <si>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</si>
  <si>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</si>
  <si>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</si>
  <si>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</si>
  <si>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</si>
  <si>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</si>
  <si>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</si>
  <si>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</si>
  <si>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</si>
  <si>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</si>
  <si>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</si>
  <si>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</si>
  <si>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</si>
  <si>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</si>
  <si>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</si>
  <si>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</si>
  <si>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</si>
  <si>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</si>
  <si>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</si>
  <si>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</si>
  <si>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</si>
  <si>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</si>
  <si>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</si>
  <si>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</si>
  <si>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</si>
  <si>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</si>
  <si>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</si>
  <si>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</si>
  <si>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</si>
  <si>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</si>
  <si>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</si>
  <si>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</si>
  <si>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</si>
  <si>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</si>
  <si>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</si>
  <si>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</si>
  <si>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</si>
  <si>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</si>
  <si>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</si>
  <si>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</si>
  <si>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</si>
  <si>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</si>
  <si>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</si>
  <si>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</si>
  <si>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</si>
  <si>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</si>
  <si>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</si>
  <si>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</si>
  <si>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</si>
  <si>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</si>
  <si>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</si>
  <si>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</si>
  <si>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</si>
  <si>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</si>
  <si>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</si>
  <si>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</si>
  <si>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</si>
  <si>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</si>
  <si>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</si>
  <si>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</si>
  <si>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</si>
  <si>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</si>
  <si>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</si>
  <si>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</si>
  <si>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</si>
  <si>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</si>
  <si>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</si>
  <si>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</si>
  <si>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</si>
  <si>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</si>
  <si>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</si>
  <si>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</si>
  <si>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</si>
  <si>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</si>
  <si>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</si>
  <si>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</si>
  <si>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</si>
  <si>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</si>
  <si>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</si>
  <si>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</si>
  <si>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</si>
  <si>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</si>
  <si>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</si>
  <si>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</si>
  <si>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</si>
  <si>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</si>
  <si>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</si>
  <si>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</si>
  <si>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</si>
  <si>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</si>
  <si>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</si>
  <si>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</si>
  <si>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</si>
  <si>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</si>
  <si>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</si>
  <si>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</si>
  <si>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</si>
  <si>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</si>
  <si>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</si>
  <si>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</si>
  <si>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</si>
  <si>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</si>
  <si>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</si>
  <si>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</si>
  <si>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</si>
  <si>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</si>
  <si>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</si>
  <si>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</si>
  <si>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</si>
  <si>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</si>
  <si>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</si>
  <si>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</si>
  <si>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</si>
  <si>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</si>
  <si>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</si>
  <si>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</si>
  <si>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</si>
  <si>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</si>
  <si>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</si>
  <si>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</si>
  <si>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</si>
  <si>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</si>
  <si>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</si>
  <si>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</si>
  <si>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</si>
  <si>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</si>
  <si>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</si>
  <si>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</si>
  <si>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</si>
  <si>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</si>
  <si>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</si>
  <si>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</si>
  <si>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</si>
  <si>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</si>
  <si>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</si>
  <si>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</si>
  <si>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</si>
  <si>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</si>
  <si>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</si>
  <si>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</si>
  <si>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</si>
  <si>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</si>
  <si>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</si>
  <si>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</si>
  <si>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</si>
  <si>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</si>
  <si>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</si>
  <si>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</si>
  <si>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</si>
  <si>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</si>
  <si>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</si>
  <si>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</si>
  <si>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</si>
  <si>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</si>
  <si>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</si>
  <si>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</si>
  <si>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</si>
  <si>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</si>
  <si>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</si>
  <si>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</si>
  <si>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</si>
  <si>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</si>
  <si>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</si>
  <si>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</si>
  <si>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</si>
  <si>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</si>
  <si>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</si>
  <si>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</si>
  <si>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</si>
  <si>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</si>
  <si>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</si>
  <si>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</si>
  <si>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</si>
  <si>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</si>
  <si>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</si>
  <si>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</si>
  <si>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</si>
  <si>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</si>
  <si>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</si>
  <si>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</si>
  <si>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</si>
  <si>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</si>
  <si>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</si>
  <si>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</si>
  <si>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</si>
  <si>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</si>
  <si>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</si>
  <si>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</si>
  <si>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</si>
  <si>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</si>
  <si>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</si>
  <si>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</si>
  <si>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</si>
  <si>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</si>
  <si>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</si>
  <si>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</si>
  <si>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</si>
  <si>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</si>
  <si>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</si>
  <si>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</si>
  <si>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</si>
  <si>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</si>
  <si>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</si>
  <si>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</si>
  <si>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</si>
  <si>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</si>
  <si>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</si>
  <si>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</si>
  <si>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</si>
  <si>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</si>
  <si>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</si>
  <si>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</si>
  <si>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</si>
  <si>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</si>
  <si>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</si>
  <si>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</si>
  <si>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</si>
  <si>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</si>
  <si>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</si>
  <si>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</si>
  <si>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</si>
  <si>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</si>
  <si>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</si>
  <si>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</si>
  <si>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</si>
  <si>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</si>
  <si>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</si>
  <si>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</si>
  <si>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</si>
  <si>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</si>
  <si>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</si>
  <si>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</si>
  <si>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</si>
  <si>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</si>
  <si>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</si>
  <si>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</si>
  <si>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</si>
  <si>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</si>
  <si>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</si>
  <si>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</si>
  <si>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</si>
  <si>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</si>
  <si>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</si>
  <si>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</si>
  <si>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</si>
  <si>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</si>
  <si>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</si>
  <si>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</si>
  <si>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</si>
  <si>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</si>
  <si>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</si>
  <si>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</si>
  <si>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</si>
  <si>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</si>
  <si>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</si>
  <si>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</si>
  <si>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</si>
  <si>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</si>
  <si>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</si>
  <si>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</si>
  <si>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</si>
  <si>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</si>
  <si>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</si>
  <si>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</si>
  <si>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</si>
  <si>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</si>
  <si>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</si>
  <si>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</si>
  <si>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</si>
  <si>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</si>
  <si>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</si>
  <si>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</si>
  <si>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</si>
  <si>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</si>
  <si>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</si>
  <si>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</si>
  <si>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</si>
  <si>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</si>
  <si>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</si>
  <si>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</si>
  <si>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</si>
  <si>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</si>
  <si>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</si>
  <si>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</si>
  <si>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</si>
  <si>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</si>
  <si>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</si>
  <si>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</si>
  <si>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</si>
  <si>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</si>
  <si>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</si>
  <si>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</si>
  <si>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</si>
  <si>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</si>
  <si>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</si>
  <si>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</si>
  <si>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</si>
  <si>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</si>
  <si>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</si>
  <si>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</si>
  <si>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</si>
  <si>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</si>
  <si>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</si>
  <si>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</si>
  <si>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</si>
  <si>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</si>
  <si>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</si>
  <si>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</si>
  <si>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</si>
  <si>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</si>
  <si>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</si>
  <si>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</si>
  <si>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</si>
  <si>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</si>
  <si>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</si>
  <si>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</si>
  <si>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</si>
  <si>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</si>
  <si>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</si>
  <si>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</si>
  <si>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</si>
  <si>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</si>
  <si>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</si>
  <si>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</si>
  <si>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</si>
  <si>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</si>
  <si>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</si>
  <si>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</si>
  <si>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</si>
  <si>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</si>
  <si>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</si>
  <si>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</si>
  <si>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</si>
  <si>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</si>
  <si>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</si>
  <si>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</si>
  <si>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</si>
  <si>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</si>
  <si>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</si>
  <si>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</si>
  <si>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</si>
  <si>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</si>
  <si>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</si>
  <si>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</si>
  <si>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</si>
  <si>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</si>
  <si>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</si>
  <si>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</si>
  <si>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</si>
  <si>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</si>
  <si>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</si>
  <si>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</si>
  <si>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</si>
  <si>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</si>
  <si>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</si>
  <si>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</si>
  <si>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</si>
  <si>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</si>
  <si>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</si>
  <si>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</si>
  <si>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</si>
  <si>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</si>
  <si>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</si>
  <si>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</si>
  <si>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</si>
  <si>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</si>
  <si>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</si>
  <si>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</si>
  <si>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</si>
  <si>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</si>
  <si>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</si>
  <si>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</si>
  <si>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</si>
  <si>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</si>
  <si>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</si>
  <si>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</si>
  <si>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</si>
  <si>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</si>
  <si>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</si>
  <si>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</si>
  <si>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</si>
  <si>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</si>
  <si>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</si>
  <si>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</si>
  <si>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</si>
  <si>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</si>
  <si>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</si>
  <si>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</si>
  <si>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</si>
  <si>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</si>
  <si>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</si>
  <si>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</si>
  <si>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</si>
  <si>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</si>
  <si>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</si>
  <si>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</si>
  <si>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</si>
  <si>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</si>
  <si>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</si>
  <si>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</si>
  <si>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</si>
  <si>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</si>
  <si>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</si>
  <si>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</si>
  <si>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</si>
  <si>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</si>
  <si>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</si>
  <si>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</si>
  <si>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</si>
  <si>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</si>
  <si>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</si>
  <si>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</si>
  <si>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</si>
  <si>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</si>
  <si>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</si>
  <si>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</si>
  <si>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</si>
  <si>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</si>
  <si>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</si>
  <si>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</si>
  <si>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</si>
  <si>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</si>
  <si>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</si>
  <si>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</si>
  <si>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</si>
  <si>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</si>
  <si>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</si>
  <si>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</si>
  <si>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</si>
  <si>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</si>
  <si>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</si>
  <si>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</si>
  <si>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</si>
  <si>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</si>
  <si>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</si>
  <si>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</si>
  <si>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</si>
  <si>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</si>
  <si>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</si>
  <si>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</si>
  <si>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</si>
  <si>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</si>
  <si>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</si>
  <si>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</si>
  <si>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</si>
  <si>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</si>
  <si>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</si>
  <si>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</si>
  <si>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</si>
  <si>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</si>
  <si>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</si>
  <si>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</si>
  <si>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</si>
  <si>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</si>
  <si>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</si>
  <si>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</si>
  <si>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</si>
  <si>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</si>
  <si>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</si>
  <si>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</si>
  <si>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</si>
  <si>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</si>
  <si>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</si>
  <si>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</si>
  <si>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</si>
  <si>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</si>
  <si>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</si>
  <si>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</si>
  <si>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</si>
  <si>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</si>
  <si>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</si>
  <si>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</si>
  <si>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</si>
  <si>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</si>
  <si>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</si>
  <si>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</si>
  <si>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</si>
  <si>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</si>
  <si>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</si>
  <si>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</si>
  <si>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</si>
  <si>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</si>
  <si>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</si>
  <si>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</si>
  <si>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</si>
  <si>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</si>
  <si>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</si>
  <si>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</si>
  <si>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</si>
  <si>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</si>
  <si>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</si>
  <si>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</si>
  <si>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</si>
  <si>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</si>
  <si>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</si>
  <si>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</si>
  <si>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</si>
  <si>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</si>
  <si>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</si>
  <si>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</si>
  <si>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</si>
  <si>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</si>
  <si>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</si>
  <si>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</si>
  <si>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</si>
  <si>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</si>
  <si>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</si>
  <si>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</si>
  <si>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</si>
  <si>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</si>
  <si>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</si>
  <si>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</si>
  <si>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</si>
  <si>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</si>
  <si>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</si>
  <si>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</si>
  <si>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</si>
  <si>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</si>
  <si>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</si>
  <si>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</si>
  <si>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</si>
  <si>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</si>
  <si>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</si>
  <si>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</si>
  <si>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</si>
  <si>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</si>
  <si>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</si>
  <si>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</si>
  <si>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</si>
  <si>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</si>
  <si>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</si>
  <si>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</si>
  <si>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</si>
  <si>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</si>
  <si>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</si>
  <si>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</si>
  <si>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</si>
  <si>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</si>
  <si>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</si>
  <si>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</si>
  <si>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</si>
  <si>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</si>
  <si>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</si>
  <si>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</si>
  <si>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</si>
  <si>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</si>
  <si>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</si>
  <si>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</si>
  <si>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</si>
  <si>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</si>
  <si>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</si>
  <si>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</si>
  <si>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</si>
  <si>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</si>
  <si>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</si>
  <si>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</si>
  <si>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</si>
  <si>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</si>
  <si>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</si>
  <si>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</si>
  <si>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</si>
  <si>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</si>
  <si>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</si>
  <si>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</si>
  <si>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</si>
  <si>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</si>
  <si>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</si>
  <si>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</si>
  <si>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</si>
  <si>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</si>
  <si>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</si>
  <si>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</si>
  <si>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</si>
  <si>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</si>
  <si>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</si>
  <si>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</si>
  <si>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</si>
  <si>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</si>
  <si>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</si>
  <si>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</si>
  <si>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</si>
  <si>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</si>
  <si>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</si>
  <si>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</si>
  <si>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</si>
  <si>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</si>
  <si>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</si>
  <si>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</si>
  <si>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</si>
  <si>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</si>
  <si>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</si>
  <si>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</si>
  <si>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</si>
  <si>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</si>
  <si>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</si>
  <si>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</si>
  <si>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</si>
  <si>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</si>
  <si>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</si>
  <si>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</si>
  <si>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</si>
  <si>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</si>
  <si>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</si>
  <si>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</si>
  <si>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</si>
  <si>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</si>
  <si>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</si>
  <si>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</si>
  <si>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</si>
  <si>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</si>
  <si>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</si>
  <si>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</si>
  <si>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</si>
  <si>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</si>
  <si>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</si>
  <si>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</si>
  <si>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</si>
  <si>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</si>
  <si>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</si>
  <si>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</si>
  <si>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</si>
  <si>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</si>
  <si>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</si>
  <si>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</si>
  <si>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</si>
  <si>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</si>
  <si>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</si>
  <si>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</si>
  <si>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</si>
  <si>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</si>
  <si>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</si>
  <si>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</si>
  <si>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</si>
  <si>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</si>
  <si>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</si>
  <si>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</si>
  <si>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</si>
  <si>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</si>
  <si>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</si>
  <si>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</si>
  <si>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</si>
  <si>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</si>
  <si>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</si>
  <si>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</si>
  <si>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</si>
  <si>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</si>
  <si>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</si>
  <si>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</si>
  <si>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</si>
  <si>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</si>
  <si>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</si>
  <si>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</si>
  <si>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</si>
  <si>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</si>
  <si>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</si>
  <si>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</si>
  <si>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</si>
  <si>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</si>
  <si>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</si>
  <si>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</si>
  <si>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</si>
  <si>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</si>
  <si>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</si>
  <si>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</si>
  <si>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</si>
  <si>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</si>
  <si>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</si>
  <si>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</si>
  <si>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</si>
  <si>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</si>
  <si>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</si>
  <si>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</si>
  <si>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</si>
  <si>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</si>
  <si>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</si>
  <si>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</si>
  <si>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</si>
  <si>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</si>
  <si>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</si>
  <si>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</si>
  <si>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</si>
  <si>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</si>
  <si>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</si>
  <si>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</si>
  <si>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</si>
  <si>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</si>
  <si>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</si>
  <si>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</si>
  <si>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</si>
  <si>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</si>
  <si>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</si>
  <si>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</si>
  <si>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</si>
  <si>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</si>
  <si>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</si>
  <si>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</si>
  <si>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</si>
  <si>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</si>
  <si>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</si>
  <si>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</si>
  <si>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</si>
  <si>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</si>
  <si>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</si>
  <si>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</si>
  <si>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</si>
  <si>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</si>
  <si>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</si>
  <si>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</si>
  <si>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</si>
  <si>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</si>
  <si>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</si>
  <si>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</si>
  <si>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</si>
  <si>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</si>
  <si>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</si>
  <si>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</si>
  <si>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</si>
  <si>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</si>
  <si>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</si>
  <si>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</si>
  <si>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</si>
  <si>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</si>
  <si>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</si>
  <si>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</si>
  <si>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</si>
  <si>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</si>
  <si>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</si>
  <si>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</si>
  <si>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</si>
  <si>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</si>
  <si>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</si>
  <si>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</si>
  <si>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</si>
  <si>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</si>
  <si>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</si>
  <si>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</si>
  <si>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</si>
  <si>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</si>
  <si>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</si>
  <si>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</si>
  <si>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</si>
  <si>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</si>
  <si>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</si>
  <si>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</si>
  <si>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</si>
  <si>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</si>
  <si>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</si>
  <si>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</si>
  <si>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</si>
  <si>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</si>
  <si>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</si>
  <si>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</si>
  <si>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</si>
  <si>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</si>
  <si>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</si>
  <si>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</si>
  <si>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</si>
  <si>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</si>
  <si>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</si>
  <si>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</si>
  <si>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</si>
  <si>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</si>
  <si>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</si>
  <si>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</si>
  <si>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</si>
  <si>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</si>
  <si>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</si>
  <si>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</si>
  <si>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</si>
  <si>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</si>
  <si>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</si>
  <si>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</si>
  <si>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</si>
  <si>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</si>
  <si>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</si>
  <si>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</si>
  <si>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</si>
  <si>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</si>
  <si>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</si>
  <si>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</si>
  <si>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</si>
  <si>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</si>
  <si>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</si>
  <si>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</si>
  <si>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</si>
  <si>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</si>
  <si>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</si>
  <si>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</si>
  <si>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</si>
  <si>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</si>
  <si>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</si>
  <si>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</si>
  <si>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</si>
  <si>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</si>
  <si>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</si>
  <si>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</si>
  <si>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</si>
  <si>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</si>
  <si>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</si>
  <si>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</si>
  <si>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</si>
  <si>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</si>
  <si>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</si>
  <si>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</si>
  <si>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</si>
  <si>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</si>
  <si>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</si>
  <si>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</si>
  <si>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</si>
  <si>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</si>
  <si>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</si>
  <si>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</si>
  <si>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</si>
  <si>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</si>
  <si>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</si>
  <si>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</si>
  <si>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</si>
  <si>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</si>
  <si>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</si>
  <si>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</si>
  <si>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</si>
  <si>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</si>
  <si>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</si>
  <si>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</si>
  <si>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</si>
  <si>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</si>
  <si>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</si>
  <si>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</si>
  <si>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</si>
  <si>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</si>
  <si>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</si>
  <si>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</si>
  <si>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</si>
  <si>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</si>
  <si>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</si>
  <si>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</si>
  <si>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</si>
  <si>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</si>
  <si>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</si>
  <si>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</si>
  <si>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</si>
  <si>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</si>
  <si>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</si>
  <si>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</si>
  <si>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</si>
  <si>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</si>
  <si>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</si>
  <si>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</si>
  <si>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</si>
  <si>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</si>
  <si>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</si>
  <si>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</si>
  <si>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</si>
  <si>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</si>
  <si>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</si>
  <si>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</si>
  <si>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</si>
  <si>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</si>
  <si>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</si>
  <si>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</si>
  <si>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</si>
  <si>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</si>
  <si>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</si>
  <si>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</si>
  <si>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</si>
  <si>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</si>
  <si>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</si>
  <si>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</si>
  <si>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</si>
  <si>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</si>
  <si>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</si>
  <si>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</si>
  <si>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</si>
  <si>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</si>
  <si>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</si>
  <si>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</si>
  <si>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</si>
  <si>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</si>
  <si>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</si>
  <si>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</si>
  <si>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</si>
  <si>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</si>
  <si>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</si>
  <si>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</si>
  <si>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</si>
  <si>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</si>
  <si>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</si>
  <si>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</si>
  <si>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</si>
  <si>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</si>
  <si>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</si>
  <si>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</si>
  <si>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</si>
  <si>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</si>
  <si>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</si>
  <si>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</si>
  <si>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</si>
  <si>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</si>
  <si>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</si>
  <si>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</si>
  <si>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</si>
  <si>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</si>
  <si>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</si>
  <si>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</si>
  <si>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</si>
  <si>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</si>
  <si>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</si>
  <si>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</si>
  <si>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</si>
  <si>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</si>
  <si>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</si>
  <si>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</si>
  <si>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</si>
  <si>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</si>
  <si>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</si>
  <si>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</si>
  <si>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</si>
  <si>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</si>
  <si>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</si>
  <si>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</si>
  <si>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</si>
  <si>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</si>
  <si>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</si>
  <si>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</si>
  <si>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</si>
  <si>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</si>
  <si>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</si>
  <si>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</si>
  <si>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</si>
  <si>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</si>
  <si>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</si>
  <si>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</si>
  <si>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</si>
  <si>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</si>
  <si>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</si>
  <si>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</si>
  <si>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</si>
  <si>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</si>
  <si>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</si>
  <si>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</si>
  <si>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</si>
  <si>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</si>
  <si>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</si>
  <si>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</si>
  <si>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</si>
  <si>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</si>
  <si>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</si>
  <si>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</si>
  <si>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</si>
  <si>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</si>
  <si>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</si>
  <si>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</si>
  <si>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</si>
  <si>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</si>
  <si>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</si>
  <si>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</si>
  <si>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</si>
  <si>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</si>
  <si>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</si>
  <si>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</si>
  <si>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</si>
  <si>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</si>
  <si>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</si>
  <si>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</si>
  <si>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</si>
  <si>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</si>
  <si>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</si>
  <si>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</si>
  <si>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</si>
  <si>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</si>
  <si>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</si>
  <si>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</si>
  <si>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</si>
  <si>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</si>
  <si>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</si>
  <si>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</si>
  <si>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</si>
  <si>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</si>
  <si>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</si>
  <si>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</si>
  <si>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</si>
  <si>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</si>
  <si>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</si>
  <si>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</si>
  <si>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</si>
  <si>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</si>
  <si>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</si>
  <si>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</si>
  <si>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</si>
  <si>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</si>
  <si>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</si>
  <si>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</si>
  <si>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</si>
  <si>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</si>
  <si>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</si>
  <si>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</si>
  <si>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</si>
  <si>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</si>
  <si>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</si>
  <si>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</si>
  <si>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</si>
  <si>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</si>
  <si>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</si>
  <si>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</si>
  <si>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</si>
  <si>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</si>
  <si>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</si>
  <si>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</si>
  <si>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</si>
  <si>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</si>
  <si>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</si>
  <si>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</si>
  <si>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</si>
  <si>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</si>
  <si>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</si>
  <si>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</si>
  <si>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</si>
  <si>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</si>
  <si>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</si>
  <si>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</si>
  <si>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</si>
  <si>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</si>
  <si>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</si>
  <si>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</si>
  <si>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</si>
  <si>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</si>
  <si>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</si>
  <si>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</si>
  <si>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</si>
  <si>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</si>
  <si>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</si>
  <si>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</si>
  <si>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</si>
  <si>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</si>
  <si>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</si>
  <si>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</si>
  <si>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</si>
  <si>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</si>
  <si>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</si>
  <si>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</si>
  <si>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</si>
  <si>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</si>
  <si>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</si>
  <si>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</si>
  <si>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</si>
  <si>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</si>
  <si>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</si>
  <si>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</si>
  <si>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</si>
  <si>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</si>
  <si>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</si>
  <si>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</si>
  <si>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</si>
  <si>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</si>
  <si>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</si>
  <si>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</si>
  <si>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</si>
  <si>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</si>
  <si>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</si>
  <si>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</si>
  <si>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</si>
  <si>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</si>
  <si>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</si>
  <si>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</si>
  <si>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</si>
  <si>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</si>
  <si>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</si>
  <si>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</si>
  <si>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</si>
  <si>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</si>
  <si>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</si>
  <si>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</si>
  <si>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</si>
  <si>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</si>
  <si>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</si>
  <si>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</si>
  <si>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</si>
  <si>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</si>
  <si>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</si>
  <si>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</si>
  <si>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</si>
  <si>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</si>
  <si>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</si>
  <si>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</si>
  <si>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</si>
  <si>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</si>
  <si>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</si>
  <si>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</si>
  <si>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</si>
  <si>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</si>
  <si>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</si>
  <si>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</si>
  <si>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</si>
  <si>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</si>
  <si>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</si>
  <si>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</si>
  <si>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</si>
  <si>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</si>
  <si>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</si>
  <si>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</si>
  <si>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</si>
  <si>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</si>
  <si>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</si>
  <si>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</si>
  <si>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</si>
  <si>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</si>
  <si>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</si>
  <si>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</si>
  <si>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</si>
  <si>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</si>
  <si>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</si>
  <si>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</si>
  <si>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</si>
  <si>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</si>
  <si>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</si>
  <si>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</si>
  <si>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</si>
  <si>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</si>
  <si>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</si>
  <si>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</si>
  <si>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</si>
  <si>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</si>
  <si>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</si>
  <si>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</si>
  <si>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</si>
  <si>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</si>
  <si>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</si>
  <si>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</si>
  <si>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</si>
  <si>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</si>
  <si>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</si>
  <si>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</si>
  <si>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</si>
  <si>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</si>
  <si>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</si>
  <si>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</si>
  <si>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</si>
  <si>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</si>
  <si>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</si>
  <si>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</si>
  <si>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</si>
  <si>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</si>
  <si>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</si>
  <si>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</si>
  <si>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</si>
  <si>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</si>
  <si>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</si>
  <si>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</si>
  <si>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</si>
  <si>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</si>
  <si>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</si>
  <si>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</si>
  <si>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</si>
  <si>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</si>
  <si>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</si>
  <si>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</si>
  <si>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</si>
  <si>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</si>
  <si>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</si>
  <si>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</si>
  <si>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</si>
  <si>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</si>
  <si>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</si>
  <si>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</si>
  <si>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</si>
  <si>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</si>
  <si>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</si>
  <si>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</si>
  <si>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</si>
  <si>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</si>
  <si>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</si>
  <si>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</si>
  <si>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</si>
  <si>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</si>
  <si>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</si>
  <si>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</si>
  <si>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</si>
  <si>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</si>
  <si>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</si>
  <si>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</si>
  <si>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</si>
  <si>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</si>
  <si>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</si>
  <si>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</si>
  <si>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</si>
  <si>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</si>
  <si>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</si>
  <si>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</si>
  <si>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</si>
  <si>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</si>
  <si>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</si>
  <si>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</si>
  <si>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</si>
  <si>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</si>
  <si>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</si>
  <si>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</si>
  <si>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</si>
  <si>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</si>
  <si>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</si>
  <si>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</si>
  <si>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</si>
  <si>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</si>
  <si>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</si>
  <si>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</si>
  <si>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</si>
  <si>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</si>
  <si>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</si>
  <si>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</si>
  <si>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</si>
  <si>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</si>
  <si>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</si>
  <si>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</si>
  <si>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</si>
  <si>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</si>
  <si>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</si>
  <si>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</si>
  <si>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</si>
  <si>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</si>
  <si>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</si>
  <si>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</si>
  <si>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</si>
  <si>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</si>
  <si>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</si>
  <si>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</si>
  <si>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</si>
  <si>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</si>
  <si>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</si>
  <si>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</si>
  <si>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</si>
  <si>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</si>
  <si>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</si>
  <si>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</si>
  <si>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</si>
  <si>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</si>
  <si>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</si>
  <si>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</si>
  <si>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</si>
  <si>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</si>
  <si>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</si>
  <si>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</si>
  <si>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</si>
  <si>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</si>
  <si>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</si>
  <si>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</si>
  <si>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</si>
  <si>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</si>
  <si>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</si>
  <si>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</si>
  <si>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</si>
  <si>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</si>
  <si>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</si>
  <si>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</si>
  <si>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</si>
  <si>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</si>
  <si>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</si>
  <si>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</si>
  <si>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</si>
  <si>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</si>
  <si>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</si>
  <si>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</si>
  <si>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</si>
  <si>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</si>
  <si>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</si>
  <si>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</si>
  <si>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</si>
  <si>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</si>
  <si>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</si>
  <si>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</si>
  <si>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</si>
  <si>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</si>
  <si>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</si>
  <si>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</si>
  <si>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</si>
  <si>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</si>
  <si>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</si>
  <si>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</si>
  <si>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</si>
  <si>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</si>
  <si>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</si>
  <si>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</si>
  <si>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</si>
  <si>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</si>
  <si>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</si>
  <si>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</si>
  <si>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</si>
  <si>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</si>
  <si>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</si>
  <si>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</si>
  <si>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</si>
  <si>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</si>
  <si>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</si>
  <si>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</si>
  <si>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</si>
  <si>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</si>
  <si>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</si>
  <si>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</si>
  <si>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</si>
  <si>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</si>
  <si>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</si>
  <si>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</si>
  <si>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</si>
  <si>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</si>
  <si>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</si>
  <si>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</si>
  <si>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</si>
  <si>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</si>
  <si>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</si>
  <si>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</si>
  <si>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</si>
  <si>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</si>
  <si>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</si>
  <si>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</si>
  <si>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</si>
  <si>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</si>
  <si>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</si>
  <si>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</si>
  <si>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</si>
  <si>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</si>
  <si>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</si>
  <si>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</si>
  <si>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</si>
  <si>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</si>
  <si>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</si>
  <si>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</si>
  <si>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</si>
  <si>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</si>
  <si>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</si>
  <si>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</si>
  <si>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</si>
  <si>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</si>
  <si>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</si>
  <si>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</si>
  <si>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</si>
  <si>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</si>
  <si>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</si>
  <si>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</si>
  <si>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</si>
  <si>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</si>
  <si>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</si>
  <si>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</si>
  <si>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</si>
  <si>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</si>
  <si>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</si>
  <si>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</si>
  <si>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</si>
  <si>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</si>
  <si>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</si>
  <si>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</si>
  <si>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</si>
  <si>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</si>
  <si>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</si>
  <si>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</si>
  <si>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</si>
  <si>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</si>
  <si>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</si>
  <si>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</si>
  <si>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</si>
  <si>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</si>
  <si>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</si>
  <si>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</si>
  <si>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</si>
  <si>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</si>
  <si>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</si>
  <si>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</si>
  <si>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</si>
  <si>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</si>
  <si>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</si>
  <si>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</si>
  <si>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</si>
  <si>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</si>
  <si>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</si>
  <si>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</si>
  <si>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</si>
  <si>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</si>
  <si>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</si>
  <si>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</si>
  <si>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</si>
  <si>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</si>
  <si>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</si>
  <si>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</si>
  <si>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</si>
  <si>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</si>
  <si>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</si>
  <si>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</si>
  <si>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</si>
  <si>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</si>
  <si>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</si>
  <si>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</si>
  <si>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</si>
  <si>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</si>
  <si>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</si>
  <si>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</si>
  <si>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</si>
  <si>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</si>
  <si>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</si>
  <si>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</si>
  <si>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</si>
  <si>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</si>
  <si>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</si>
  <si>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</si>
  <si>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</si>
  <si>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</si>
  <si>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</si>
  <si>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</si>
  <si>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</si>
  <si>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</si>
  <si>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</si>
  <si>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</si>
  <si>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</si>
  <si>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</si>
  <si>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</si>
  <si>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</si>
  <si>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</si>
  <si>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</si>
  <si>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</si>
  <si>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</si>
  <si>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</si>
  <si>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</si>
  <si>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</si>
  <si>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</si>
  <si>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</si>
  <si>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</si>
  <si>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</si>
  <si>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</si>
  <si>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</si>
  <si>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</si>
  <si>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</si>
  <si>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</si>
  <si>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</si>
  <si>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</si>
  <si>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</si>
  <si>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</si>
  <si>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</si>
  <si>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</si>
  <si>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</si>
  <si>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</si>
  <si>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</si>
  <si>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</si>
  <si>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</si>
  <si>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</si>
  <si>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</si>
  <si>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</si>
  <si>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</si>
  <si>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</si>
  <si>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</si>
  <si>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</si>
  <si>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</si>
  <si>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</si>
  <si>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</si>
  <si>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</si>
  <si>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</si>
  <si>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</si>
  <si>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</si>
  <si>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</si>
  <si>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</si>
  <si>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</si>
  <si>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</si>
  <si>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</si>
  <si>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</si>
  <si>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</si>
  <si>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</si>
  <si>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</si>
  <si>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</si>
  <si>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</si>
  <si>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</si>
  <si>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</si>
  <si>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</si>
  <si>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</si>
  <si>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</si>
  <si>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</si>
  <si>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</si>
  <si>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</si>
  <si>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</si>
  <si>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</si>
  <si>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</si>
  <si>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</si>
  <si>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</si>
  <si>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</si>
  <si>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</si>
  <si>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</si>
  <si>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</si>
  <si>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</si>
  <si>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</si>
  <si>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</si>
  <si>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</si>
  <si>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</si>
  <si>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</si>
  <si>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</si>
  <si>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</si>
  <si>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</si>
  <si>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</si>
  <si>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</si>
  <si>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</si>
  <si>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</si>
  <si>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</si>
  <si>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</si>
  <si>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</si>
  <si>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</si>
  <si>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</si>
  <si>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</si>
  <si>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</si>
  <si>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</si>
  <si>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</si>
  <si>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</si>
  <si>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</si>
  <si>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</si>
  <si>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</si>
  <si>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</si>
  <si>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</si>
  <si>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</si>
  <si>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</si>
  <si>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</si>
  <si>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</si>
  <si>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</si>
  <si>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</si>
  <si>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</si>
  <si>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</si>
  <si>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</si>
  <si>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</si>
  <si>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</si>
  <si>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</si>
  <si>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</si>
  <si>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</si>
  <si>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</si>
  <si>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</si>
  <si>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</si>
  <si>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</si>
  <si>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</si>
  <si>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</si>
  <si>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</si>
  <si>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</si>
  <si>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</si>
  <si>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</si>
  <si>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</si>
  <si>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</si>
  <si>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</si>
  <si>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</si>
  <si>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</si>
  <si>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</si>
  <si>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</si>
  <si>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</si>
  <si>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</si>
  <si>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</si>
  <si>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</si>
  <si>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</si>
  <si>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</si>
  <si>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</si>
  <si>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</si>
  <si>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</si>
  <si>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</si>
  <si>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</si>
  <si>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</si>
  <si>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</si>
  <si>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</si>
  <si>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</si>
  <si>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</si>
  <si>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</si>
  <si>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</si>
  <si>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</si>
  <si>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</si>
  <si>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</si>
  <si>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</si>
  <si>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</si>
  <si>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</si>
  <si>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</si>
  <si>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</si>
  <si>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</si>
  <si>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</si>
  <si>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</si>
  <si>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</si>
  <si>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</si>
  <si>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</si>
  <si>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</si>
  <si>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</si>
  <si>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</si>
  <si>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</si>
  <si>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</si>
  <si>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</si>
  <si>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</si>
  <si>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</si>
  <si>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</si>
  <si>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</si>
  <si>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</si>
  <si>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</si>
  <si>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</si>
  <si>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</si>
  <si>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</si>
  <si>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</si>
  <si>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</si>
  <si>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</si>
  <si>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</si>
  <si>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</si>
  <si>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</si>
  <si>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</si>
  <si>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</si>
  <si>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</si>
  <si>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</si>
  <si>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</si>
  <si>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</si>
  <si>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</si>
  <si>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</si>
  <si>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</si>
  <si>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</si>
  <si>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</si>
  <si>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</si>
  <si>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</si>
  <si>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</si>
  <si>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</si>
  <si>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</si>
  <si>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</si>
  <si>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</si>
  <si>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</si>
  <si>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</si>
  <si>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</si>
  <si>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</si>
  <si>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</si>
  <si>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</si>
  <si>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</si>
  <si>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</si>
  <si>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</si>
  <si>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</si>
  <si>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</si>
  <si>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</si>
  <si>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</si>
  <si>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</si>
  <si>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</si>
  <si>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</si>
  <si>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</si>
  <si>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</si>
  <si>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</si>
  <si>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</si>
  <si>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</si>
  <si>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</si>
  <si>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</si>
  <si>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</si>
  <si>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</si>
  <si>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</si>
  <si>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</si>
  <si>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</si>
  <si>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</si>
  <si>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</si>
  <si>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</si>
  <si>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</si>
  <si>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</si>
  <si>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</si>
  <si>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</si>
  <si>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</si>
  <si>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</si>
  <si>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</si>
  <si>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</si>
  <si>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</si>
  <si>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</si>
  <si>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</si>
  <si>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</si>
  <si>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</si>
  <si>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</si>
  <si>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</si>
  <si>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</si>
  <si>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</si>
  <si>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</si>
  <si>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</si>
  <si>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</si>
  <si>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</si>
  <si>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</si>
  <si>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</si>
  <si>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</si>
  <si>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</si>
  <si>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</si>
  <si>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</si>
  <si>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</si>
  <si>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</si>
  <si>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</si>
  <si>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</si>
  <si>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</si>
  <si>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</si>
  <si>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</si>
  <si>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</si>
  <si>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</si>
  <si>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</si>
  <si>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</si>
  <si>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</si>
  <si>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</si>
  <si>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</si>
  <si>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</si>
  <si>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</si>
  <si>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</si>
  <si>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</si>
  <si>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</si>
  <si>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</si>
  <si>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</si>
  <si>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</si>
  <si>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</si>
  <si>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</si>
  <si>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</si>
  <si>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</si>
  <si>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</si>
  <si>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</si>
  <si>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</si>
  <si>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</si>
  <si>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</si>
  <si>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</si>
  <si>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</si>
  <si>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</si>
  <si>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</si>
  <si>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</si>
  <si>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</si>
  <si>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</si>
  <si>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</si>
  <si>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</si>
  <si>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</si>
  <si>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</si>
  <si>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</si>
  <si>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</si>
  <si>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</si>
  <si>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</si>
  <si>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</si>
  <si>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</si>
  <si>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</si>
  <si>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</si>
  <si>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</si>
  <si>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</si>
  <si>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</si>
  <si>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</si>
  <si>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</si>
  <si>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</si>
  <si>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</si>
  <si>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</si>
  <si>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</si>
  <si>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</si>
  <si>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</si>
  <si>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</si>
  <si>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</si>
  <si>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</si>
  <si>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</si>
  <si>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</si>
  <si>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</si>
  <si>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</si>
  <si>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</si>
  <si>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</si>
  <si>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</si>
  <si>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</si>
  <si>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</si>
  <si>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</si>
  <si>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</si>
  <si>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</si>
  <si>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</si>
  <si>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</si>
  <si>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</si>
  <si>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</si>
  <si>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</si>
  <si>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</si>
  <si>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</si>
  <si>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</si>
  <si>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</si>
  <si>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</si>
  <si>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</si>
  <si>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</si>
  <si>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</si>
  <si>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</si>
  <si>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</si>
  <si>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</si>
  <si>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</si>
  <si>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</si>
  <si>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</si>
  <si>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</si>
  <si>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</si>
  <si>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</si>
  <si>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</si>
  <si>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</si>
  <si>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</si>
  <si>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</si>
  <si>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</si>
  <si>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</si>
  <si>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</si>
  <si>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</si>
  <si>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</si>
  <si>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</si>
  <si>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</si>
  <si>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</si>
  <si>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</si>
  <si>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</si>
  <si>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</si>
  <si>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</si>
  <si>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</si>
  <si>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</si>
  <si>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</si>
  <si>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</si>
  <si>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</si>
  <si>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</si>
  <si>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</si>
  <si>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</si>
  <si>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</si>
  <si>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</si>
  <si>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</si>
  <si>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</si>
  <si>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</si>
  <si>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</si>
  <si>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</si>
  <si>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</si>
  <si>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</si>
  <si>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</si>
  <si>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</si>
  <si>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</si>
  <si>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</si>
  <si>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</si>
  <si>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</si>
  <si>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</si>
  <si>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</si>
  <si>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</si>
  <si>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</si>
  <si>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</si>
  <si>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</si>
  <si>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</si>
  <si>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</si>
  <si>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</si>
  <si>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</si>
  <si>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</si>
  <si>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</si>
  <si>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</si>
  <si>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</si>
  <si>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</si>
  <si>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</si>
  <si>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</si>
  <si>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</si>
  <si>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</si>
  <si>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</si>
  <si>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</si>
  <si>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</si>
  <si>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</si>
  <si>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</si>
  <si>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</si>
  <si>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</si>
  <si>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</si>
  <si>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</si>
  <si>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</si>
  <si>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</si>
  <si>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</si>
  <si>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</si>
  <si>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</si>
  <si>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</si>
  <si>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</si>
  <si>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</si>
  <si>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</si>
  <si>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</si>
  <si>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</si>
  <si>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</si>
  <si>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</si>
  <si>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</si>
  <si>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</si>
  <si>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</si>
  <si>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</si>
  <si>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</si>
  <si>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</si>
  <si>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</si>
  <si>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</si>
  <si>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</si>
  <si>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</si>
  <si>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</si>
  <si>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</si>
  <si>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</si>
  <si>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</si>
  <si>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</si>
  <si>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</si>
  <si>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</si>
  <si>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</si>
  <si>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</si>
  <si>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</si>
  <si>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</si>
  <si>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</si>
  <si>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</si>
  <si>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</si>
  <si>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</si>
  <si>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</si>
  <si>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</si>
  <si>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</si>
  <si>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</si>
  <si>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</si>
  <si>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</si>
  <si>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</si>
  <si>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</si>
  <si>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</si>
  <si>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</si>
  <si>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</si>
  <si>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</si>
  <si>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</si>
  <si>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</si>
  <si>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</si>
  <si>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</si>
  <si>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</si>
  <si>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</si>
  <si>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</si>
  <si>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</si>
  <si>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</si>
  <si>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</si>
  <si>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</si>
  <si>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</si>
  <si>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</si>
  <si>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</si>
  <si>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</si>
  <si>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</si>
  <si>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</si>
  <si>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</si>
  <si>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</si>
  <si>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</si>
  <si>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</si>
  <si>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</si>
  <si>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</si>
  <si>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</si>
  <si>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</si>
  <si>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</si>
  <si>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</si>
  <si>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</si>
  <si>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</si>
  <si>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</si>
  <si>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</si>
  <si>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</si>
  <si>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</si>
  <si>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</si>
  <si>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</si>
  <si>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</si>
  <si>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</si>
  <si>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</si>
  <si>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</si>
  <si>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</si>
  <si>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</si>
  <si>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</si>
  <si>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</si>
  <si>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</si>
  <si>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</si>
  <si>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</si>
  <si>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</si>
  <si>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</si>
  <si>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</si>
  <si>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</si>
  <si>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</si>
  <si>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</si>
  <si>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</si>
  <si>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</si>
  <si>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</si>
  <si>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</si>
  <si>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</si>
  <si>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</si>
  <si>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</si>
  <si>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</si>
  <si>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</si>
  <si>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</si>
  <si>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</si>
  <si>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</si>
  <si>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</si>
  <si>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</si>
  <si>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</si>
  <si>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</si>
  <si>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</si>
  <si>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</si>
  <si>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</si>
  <si>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</si>
  <si>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</si>
  <si>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</si>
  <si>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</si>
  <si>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</si>
  <si>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</si>
  <si>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</si>
  <si>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</si>
  <si>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</si>
  <si>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</si>
  <si>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</si>
  <si>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</si>
  <si>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</si>
  <si>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</si>
  <si>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</si>
  <si>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</si>
  <si>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</si>
  <si>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</si>
  <si>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</si>
  <si>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</si>
  <si>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</si>
  <si>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</si>
  <si>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</si>
  <si>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</si>
  <si>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</si>
  <si>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</si>
  <si>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</si>
  <si>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</si>
  <si>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</si>
  <si>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</si>
  <si>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</si>
  <si>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</si>
  <si>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</si>
  <si>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</si>
  <si>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</si>
  <si>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</si>
  <si>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</si>
  <si>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</si>
  <si>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</si>
  <si>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</si>
  <si>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</si>
  <si>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</si>
  <si>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</si>
  <si>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</si>
  <si>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</si>
  <si>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</si>
  <si>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</si>
  <si>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</si>
  <si>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</si>
  <si>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</si>
  <si>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</si>
  <si>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</si>
  <si>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</si>
  <si>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</si>
  <si>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</si>
  <si>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</si>
  <si>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</si>
  <si>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</si>
  <si>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</si>
  <si>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</si>
  <si>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</si>
  <si>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</si>
  <si>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</si>
  <si>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</si>
  <si>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</si>
  <si>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</si>
  <si>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</si>
  <si>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</si>
  <si>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</si>
  <si>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</si>
  <si>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</si>
  <si>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</si>
  <si>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</si>
  <si>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</si>
  <si>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</si>
  <si>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</si>
  <si>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</si>
  <si>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</si>
  <si>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</si>
  <si>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</si>
  <si>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</si>
  <si>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</si>
  <si>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</si>
  <si>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</si>
  <si>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</si>
  <si>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</si>
  <si>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</si>
  <si>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</si>
  <si>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</si>
  <si>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</si>
  <si>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</si>
  <si>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</si>
  <si>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</si>
  <si>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</si>
  <si>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</si>
  <si>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</si>
  <si>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</si>
  <si>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</si>
  <si>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</si>
  <si>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</si>
  <si>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</si>
  <si>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</si>
  <si>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</si>
  <si>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</si>
  <si>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</si>
  <si>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</si>
  <si>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</si>
  <si>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</si>
  <si>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</si>
  <si>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</si>
  <si>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</si>
  <si>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</si>
  <si>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</si>
  <si>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</si>
  <si>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</si>
  <si>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</si>
  <si>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</si>
  <si>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</si>
  <si>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</si>
  <si>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</si>
  <si>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</si>
  <si>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</si>
  <si>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</si>
  <si>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</si>
  <si>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</si>
  <si>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</si>
  <si>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</si>
  <si>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</si>
  <si>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</si>
  <si>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</si>
  <si>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</si>
  <si>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</si>
  <si>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</si>
  <si>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</si>
  <si>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</si>
  <si>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</si>
  <si>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</si>
  <si>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</si>
  <si>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</si>
  <si>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</si>
  <si>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</si>
  <si>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</si>
  <si>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</si>
  <si>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</si>
  <si>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</si>
  <si>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</si>
  <si>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</si>
  <si>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</si>
  <si>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</si>
  <si>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</si>
  <si>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</si>
  <si>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</si>
  <si>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</si>
  <si>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</si>
  <si>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</si>
  <si>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</si>
  <si>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</si>
  <si>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</si>
  <si>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</si>
  <si>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</si>
  <si>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</si>
  <si>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</si>
  <si>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</si>
  <si>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</si>
  <si>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</si>
  <si>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</si>
  <si>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</si>
  <si>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</si>
  <si>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</si>
  <si>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</si>
  <si>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</si>
  <si>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</si>
  <si>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</si>
  <si>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</si>
  <si>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</si>
  <si>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</si>
  <si>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</si>
  <si>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</si>
  <si>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</si>
  <si>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</si>
  <si>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</si>
  <si>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</si>
  <si>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</si>
  <si>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</si>
  <si>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</si>
  <si>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</si>
  <si>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</si>
  <si>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</si>
  <si>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</si>
  <si>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</si>
  <si>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</si>
  <si>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</si>
  <si>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</si>
  <si>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</si>
  <si>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</si>
  <si>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</si>
  <si>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</si>
  <si>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</si>
  <si>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</si>
  <si>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</si>
  <si>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</si>
  <si>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</si>
  <si>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</si>
  <si>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</si>
  <si>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</si>
  <si>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</si>
  <si>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</si>
  <si>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</si>
  <si>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</si>
  <si>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</si>
  <si>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</si>
  <si>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</si>
  <si>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</si>
  <si>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</si>
  <si>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</si>
  <si>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</si>
  <si>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</si>
  <si>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</si>
  <si>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</si>
  <si>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</si>
  <si>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</si>
  <si>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</si>
  <si>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</si>
  <si>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</si>
  <si>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</si>
  <si>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</si>
  <si>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</si>
  <si>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</si>
  <si>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</si>
  <si>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</si>
  <si>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</si>
  <si>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</si>
  <si>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</si>
  <si>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</si>
  <si>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</si>
  <si>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</si>
  <si>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</si>
  <si>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</si>
  <si>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</si>
  <si>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</si>
  <si>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</si>
  <si>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</si>
  <si>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</si>
  <si>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</si>
  <si>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</si>
  <si>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</si>
  <si>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</si>
  <si>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</si>
  <si>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</si>
  <si>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</si>
  <si>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</si>
  <si>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</si>
  <si>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</si>
  <si>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</si>
  <si>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</si>
  <si>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</si>
  <si>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</si>
  <si>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</si>
  <si>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</si>
  <si>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</si>
  <si>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</si>
  <si>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</si>
  <si>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</si>
  <si>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</si>
  <si>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</si>
  <si>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</si>
  <si>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</si>
  <si>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</si>
  <si>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</si>
  <si>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</si>
  <si>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</si>
  <si>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</si>
  <si>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</si>
  <si>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</si>
  <si>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</si>
  <si>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</si>
  <si>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</si>
  <si>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</si>
  <si>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</si>
  <si>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</si>
  <si>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</si>
  <si>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</si>
  <si>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</si>
  <si>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</si>
  <si>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</si>
  <si>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</si>
  <si>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</si>
  <si>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</si>
  <si>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</si>
  <si>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</si>
  <si>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</si>
  <si>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</si>
  <si>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</si>
  <si>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</si>
  <si>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</si>
  <si>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</si>
  <si>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</si>
  <si>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</si>
  <si>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</si>
  <si>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</si>
  <si>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</si>
  <si>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</si>
  <si>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</si>
  <si>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</si>
  <si>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</si>
  <si>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</si>
  <si>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</si>
  <si>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</si>
  <si>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</si>
  <si>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</si>
  <si>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</si>
  <si>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</si>
  <si>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</si>
  <si>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</si>
  <si>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</si>
  <si>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</si>
  <si>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</si>
  <si>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</si>
  <si>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</si>
  <si>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</si>
  <si>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</si>
  <si>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</si>
  <si>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</si>
  <si>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</si>
  <si>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</si>
  <si>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</si>
  <si>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</si>
  <si>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</si>
  <si>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</si>
  <si>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</si>
  <si>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</si>
  <si>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</si>
  <si>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</si>
  <si>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</si>
  <si>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</si>
  <si>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</si>
  <si>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</si>
  <si>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</si>
  <si>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</si>
  <si>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</si>
  <si>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</si>
  <si>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</si>
  <si>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</si>
  <si>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</si>
  <si>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</si>
  <si>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</si>
  <si>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</si>
  <si>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</si>
  <si>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</si>
  <si>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</si>
  <si>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</si>
  <si>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</si>
  <si>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</si>
  <si>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</si>
  <si>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</si>
  <si>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</si>
  <si>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</si>
  <si>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</si>
  <si>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</si>
  <si>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</si>
  <si>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</si>
  <si>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</si>
  <si>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</si>
  <si>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</si>
  <si>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</si>
  <si>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</si>
  <si>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</si>
  <si>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</si>
  <si>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</si>
  <si>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</si>
  <si>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</si>
  <si>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</si>
  <si>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</si>
  <si>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</si>
  <si>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</si>
  <si>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</si>
  <si>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</si>
  <si>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</si>
  <si>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</si>
  <si>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</si>
  <si>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</si>
  <si>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</si>
  <si>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</si>
  <si>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</si>
  <si>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</si>
  <si>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</si>
  <si>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</si>
  <si>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</si>
  <si>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</si>
  <si>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</si>
  <si>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</si>
  <si>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</si>
  <si>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</si>
  <si>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</si>
  <si>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</si>
  <si>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</si>
  <si>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</si>
  <si>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</si>
  <si>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</si>
  <si>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</si>
  <si>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</si>
  <si>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</si>
  <si>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</si>
  <si>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</si>
  <si>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</si>
  <si>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</si>
  <si>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</si>
  <si>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</si>
  <si>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</si>
  <si>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</si>
  <si>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</si>
  <si>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</si>
  <si>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</si>
  <si>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</si>
  <si>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</si>
  <si>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</si>
  <si>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</si>
  <si>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</si>
  <si>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</si>
  <si>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</si>
  <si>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</si>
  <si>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</si>
  <si>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</si>
  <si>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</si>
  <si>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</si>
  <si>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</si>
  <si>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</si>
  <si>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</si>
  <si>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</si>
  <si>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</si>
  <si>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</si>
  <si>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</si>
  <si>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</si>
  <si>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</si>
  <si>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</si>
  <si>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</si>
  <si>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</si>
  <si>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</si>
  <si>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</si>
  <si>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</si>
  <si>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</si>
  <si>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</si>
  <si>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</si>
  <si>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</si>
  <si>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</si>
  <si>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</si>
  <si>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</si>
  <si>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</si>
  <si>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</si>
  <si>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</si>
  <si>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</si>
  <si>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</si>
  <si>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</si>
  <si>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</si>
  <si>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</si>
  <si>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</si>
  <si>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</si>
  <si>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</si>
  <si>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</si>
  <si>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</si>
  <si>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</si>
  <si>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</si>
  <si>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</si>
  <si>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</si>
  <si>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</si>
  <si>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</si>
  <si>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</si>
  <si>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</si>
  <si>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</si>
  <si>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</si>
  <si>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</si>
  <si>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</si>
  <si>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</si>
  <si>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</si>
  <si>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</si>
  <si>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</si>
  <si>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</si>
  <si>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</si>
  <si>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</si>
  <si>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</si>
  <si>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</si>
  <si>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</si>
  <si>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</si>
  <si>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</si>
  <si>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</si>
  <si>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</si>
  <si>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</si>
  <si>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</si>
  <si>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</si>
  <si>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</si>
  <si>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</si>
  <si>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</si>
  <si>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</si>
  <si>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</si>
  <si>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</si>
  <si>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</si>
  <si>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</si>
  <si>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</si>
  <si>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</si>
  <si>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</si>
  <si>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</si>
  <si>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</si>
  <si>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</si>
  <si>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</si>
  <si>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</si>
  <si>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</si>
  <si>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</si>
  <si>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</si>
  <si>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</si>
  <si>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</si>
  <si>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</si>
  <si>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</si>
  <si>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</si>
  <si>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</si>
  <si>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</si>
  <si>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</si>
  <si>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</si>
  <si>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</si>
  <si>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</si>
  <si>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</si>
  <si>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</si>
  <si>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</si>
  <si>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</si>
  <si>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</si>
  <si>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</si>
  <si>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</si>
  <si>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</si>
  <si>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</si>
  <si>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</si>
  <si>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</si>
  <si>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</si>
  <si>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</si>
  <si>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</si>
  <si>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</si>
  <si>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</si>
  <si>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</si>
  <si>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</si>
  <si>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</si>
  <si>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</si>
  <si>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</si>
  <si>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</si>
  <si>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</si>
  <si>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</si>
  <si>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</si>
  <si>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</si>
  <si>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</si>
  <si>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</si>
  <si>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</si>
  <si>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</si>
  <si>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</si>
  <si>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</si>
  <si>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</si>
  <si>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</si>
  <si>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</si>
  <si>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</si>
  <si>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</si>
  <si>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</si>
  <si>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</si>
  <si>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</si>
  <si>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</si>
  <si>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</si>
  <si>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</si>
  <si>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</si>
  <si>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</si>
  <si>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</si>
  <si>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</si>
  <si>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</si>
  <si>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</si>
  <si>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</si>
  <si>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</si>
  <si>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</si>
  <si>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</si>
  <si>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</si>
  <si>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</si>
  <si>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</si>
  <si>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</si>
  <si>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</si>
  <si>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</si>
  <si>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</si>
  <si>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</si>
  <si>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</si>
  <si>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</si>
  <si>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</si>
  <si>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</si>
  <si>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</si>
  <si>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</si>
  <si>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</si>
  <si>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</si>
  <si>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</si>
  <si>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</si>
  <si>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</si>
  <si>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</si>
  <si>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</si>
  <si>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</si>
  <si>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</si>
  <si>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</si>
  <si>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</si>
  <si>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</si>
  <si>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</si>
  <si>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</si>
  <si>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</si>
  <si>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</si>
  <si>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</si>
  <si>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</si>
  <si>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</si>
  <si>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</si>
  <si>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</si>
  <si>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</si>
  <si>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</si>
  <si>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</si>
  <si>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</si>
  <si>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</si>
  <si>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</si>
  <si>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</si>
  <si>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</si>
  <si>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</si>
  <si>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</si>
  <si>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</si>
  <si>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</si>
  <si>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</si>
  <si>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</si>
  <si>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</si>
  <si>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</si>
  <si>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</si>
  <si>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</si>
  <si>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</si>
  <si>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</si>
  <si>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</si>
  <si>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</si>
  <si>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</si>
  <si>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</si>
  <si>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</si>
  <si>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</si>
  <si>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</si>
  <si>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</si>
  <si>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</si>
  <si>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</si>
  <si>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</si>
  <si>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</si>
  <si>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</si>
  <si>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</si>
  <si>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</si>
  <si>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</si>
  <si>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</si>
  <si>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</si>
  <si>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</si>
  <si>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</si>
  <si>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</si>
  <si>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</si>
  <si>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</si>
  <si>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</si>
  <si>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</si>
  <si>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</si>
  <si>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</si>
  <si>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</si>
  <si>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</si>
  <si>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</si>
  <si>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</si>
  <si>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</si>
  <si>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</si>
  <si>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</si>
  <si>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</si>
  <si>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</si>
  <si>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</si>
  <si>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</si>
  <si>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</si>
  <si>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</si>
  <si>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</si>
  <si>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</si>
  <si>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</si>
  <si>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</si>
  <si>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</si>
  <si>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</si>
  <si>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</si>
  <si>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</si>
  <si>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</si>
  <si>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</si>
  <si>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</si>
  <si>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</si>
  <si>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</si>
  <si>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</si>
  <si>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</si>
  <si>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</si>
  <si>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</si>
  <si>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</si>
  <si>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</si>
  <si>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</si>
  <si>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</si>
  <si>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</si>
  <si>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</si>
  <si>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</si>
  <si>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</si>
  <si>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</si>
  <si>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</si>
  <si>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</si>
  <si>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</si>
  <si>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</si>
  <si>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</si>
  <si>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</si>
  <si>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</si>
  <si>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</si>
  <si>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</si>
  <si>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</si>
  <si>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</si>
  <si>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</si>
  <si>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</si>
  <si>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</si>
  <si>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</si>
  <si>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</si>
  <si>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</si>
  <si>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</si>
  <si>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</si>
  <si>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</si>
  <si>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</si>
  <si>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</si>
  <si>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</si>
  <si>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</si>
  <si>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</si>
  <si>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</si>
  <si>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</si>
  <si>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</si>
  <si>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</si>
  <si>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</si>
  <si>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</si>
  <si>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</si>
  <si>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</si>
  <si>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</si>
  <si>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</si>
  <si>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</si>
  <si>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</si>
  <si>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</si>
  <si>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</si>
  <si>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</si>
  <si>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</si>
  <si>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</si>
  <si>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</si>
  <si>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</si>
  <si>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</si>
  <si>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</si>
  <si>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</si>
  <si>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</si>
  <si>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</si>
  <si>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</si>
  <si>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</si>
  <si>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</si>
  <si>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</si>
  <si>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</si>
  <si>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</si>
  <si>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</si>
  <si>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</si>
  <si>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</si>
  <si>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</si>
  <si>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</si>
  <si>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</si>
  <si>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</si>
  <si>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</si>
  <si>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</si>
  <si>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</si>
  <si>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</si>
  <si>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</si>
  <si>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</si>
  <si>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</si>
  <si>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</si>
  <si>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</si>
  <si>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</si>
  <si>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</si>
  <si>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</si>
  <si>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</si>
  <si>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</si>
  <si>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</si>
  <si>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</si>
  <si>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</si>
  <si>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</si>
  <si>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</si>
  <si>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</si>
  <si>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</si>
  <si>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</si>
  <si>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</si>
  <si>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</si>
  <si>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</si>
  <si>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</si>
  <si>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</si>
  <si>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</si>
  <si>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</si>
  <si>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</si>
  <si>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</si>
  <si>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</si>
  <si>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</si>
  <si>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</si>
  <si>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</si>
  <si>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</si>
  <si>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</si>
  <si>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</si>
  <si>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</si>
  <si>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</si>
  <si>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</si>
  <si>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</si>
  <si>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</si>
  <si>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</si>
  <si>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</si>
  <si>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</si>
  <si>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</si>
  <si>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</si>
  <si>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</si>
  <si>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</si>
  <si>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</si>
  <si>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</si>
  <si>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</si>
  <si>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</si>
  <si>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</si>
  <si>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</si>
  <si>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</si>
  <si>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</si>
  <si>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</si>
  <si>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</si>
  <si>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</si>
  <si>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</si>
  <si>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</si>
  <si>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</si>
  <si>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</si>
  <si>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</si>
  <si>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</si>
  <si>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</si>
  <si>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</si>
  <si>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</si>
  <si>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</si>
  <si>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</si>
  <si>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</si>
  <si>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</si>
  <si>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</si>
  <si>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</si>
  <si>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</si>
  <si>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</si>
  <si>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</si>
  <si>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</si>
  <si>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</si>
  <si>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</si>
  <si>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</si>
  <si>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</si>
  <si>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</si>
  <si>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</si>
  <si>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</si>
  <si>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</si>
  <si>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</si>
  <si>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</si>
  <si>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</si>
  <si>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</si>
  <si>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</si>
  <si>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</si>
  <si>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</si>
  <si>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</si>
  <si>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</si>
  <si>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</si>
  <si>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</si>
  <si>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</si>
  <si>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</si>
  <si>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</si>
  <si>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</si>
  <si>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</si>
  <si>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</si>
  <si>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</si>
  <si>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</si>
  <si>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</si>
  <si>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</si>
  <si>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</si>
  <si>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</si>
  <si>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</si>
  <si>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</si>
  <si>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</si>
  <si>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</si>
  <si>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</si>
  <si>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</si>
  <si>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</si>
  <si>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</si>
  <si>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</si>
  <si>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</si>
  <si>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</si>
  <si>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</si>
  <si>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</si>
  <si>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</si>
  <si>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</si>
  <si>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</si>
  <si>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</si>
  <si>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</si>
  <si>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</si>
  <si>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</si>
  <si>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</si>
  <si>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</si>
  <si>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</si>
  <si>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</si>
  <si>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</si>
  <si>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</si>
  <si>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</si>
  <si>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</si>
  <si>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</si>
  <si>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</si>
  <si>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</si>
  <si>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</si>
  <si>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</si>
  <si>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</si>
  <si>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</si>
  <si>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</si>
  <si>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</si>
  <si>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</si>
  <si>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</si>
  <si>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</si>
  <si>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</si>
  <si>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</si>
  <si>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</si>
  <si>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</si>
  <si>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</si>
  <si>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</si>
  <si>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</si>
  <si>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</si>
  <si>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</si>
  <si>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</si>
  <si>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</si>
  <si>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</si>
  <si>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</si>
  <si>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</si>
  <si>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</si>
  <si>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</si>
  <si>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</si>
  <si>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</si>
  <si>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</si>
  <si>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</si>
  <si>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</si>
  <si>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</si>
  <si>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</si>
  <si>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</si>
  <si>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</si>
  <si>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</si>
  <si>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</si>
  <si>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</si>
  <si>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</si>
  <si>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</si>
  <si>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</si>
  <si>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</si>
  <si>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</si>
  <si>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</si>
  <si>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</si>
  <si>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</si>
  <si>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</si>
  <si>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</si>
  <si>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</si>
  <si>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</si>
  <si>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</si>
  <si>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</si>
  <si>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</si>
  <si>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</si>
  <si>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</si>
  <si>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</si>
  <si>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</si>
  <si>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</si>
  <si>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</si>
  <si>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</si>
  <si>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</si>
  <si>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</si>
  <si>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</si>
  <si>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</si>
  <si>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</si>
  <si>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</si>
  <si>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</si>
  <si>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</si>
  <si>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</si>
  <si>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</si>
  <si>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</si>
  <si>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</si>
  <si>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</si>
  <si>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</si>
  <si>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</si>
  <si>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</si>
  <si>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</si>
  <si>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</si>
  <si>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</si>
  <si>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</si>
  <si>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</si>
  <si>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</si>
  <si>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</si>
  <si>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</si>
  <si>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</si>
  <si>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</si>
  <si>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</si>
  <si>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</si>
  <si>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</si>
  <si>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</si>
  <si>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</si>
  <si>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</si>
  <si>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</si>
  <si>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</si>
  <si>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</si>
  <si>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</si>
  <si>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</si>
  <si>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</si>
  <si>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</si>
  <si>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</si>
  <si>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</si>
  <si>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</si>
  <si>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</si>
  <si>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</si>
  <si>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</si>
  <si>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</si>
  <si>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</si>
  <si>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</si>
  <si>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</si>
  <si>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</si>
  <si>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</si>
  <si>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</si>
  <si>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</si>
  <si>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</si>
  <si>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</si>
  <si>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</si>
  <si>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</si>
  <si>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</si>
  <si>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</si>
  <si>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</si>
  <si>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</si>
  <si>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</si>
  <si>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</si>
  <si>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</si>
  <si>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</si>
  <si>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</si>
  <si>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</si>
  <si>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</si>
  <si>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</si>
  <si>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</si>
  <si>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</si>
  <si>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</si>
  <si>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</si>
  <si>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</si>
  <si>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</si>
  <si>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</si>
  <si>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</si>
  <si>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</si>
  <si>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</si>
  <si>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</si>
  <si>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</si>
  <si>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</si>
  <si>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</si>
  <si>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</si>
  <si>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</si>
  <si>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</si>
  <si>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</si>
  <si>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</si>
  <si>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</si>
  <si>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</si>
  <si>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</si>
  <si>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</si>
  <si>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</si>
  <si>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</si>
  <si>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</si>
  <si>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</si>
  <si>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</si>
  <si>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</si>
  <si>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</si>
  <si>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</si>
  <si>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</si>
  <si>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</si>
  <si>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</si>
  <si>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</si>
  <si>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</si>
  <si>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</si>
  <si>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</si>
  <si>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</si>
  <si>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</si>
  <si>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</si>
  <si>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</si>
  <si>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</si>
  <si>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</si>
  <si>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</si>
  <si>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</si>
  <si>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</si>
  <si>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</si>
  <si>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</si>
  <si>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</si>
  <si>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</si>
  <si>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</si>
  <si>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</si>
  <si>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</si>
  <si>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</si>
  <si>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</si>
  <si>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</si>
  <si>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</si>
  <si>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</si>
  <si>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</si>
  <si>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</si>
  <si>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</si>
  <si>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</si>
  <si>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</si>
  <si>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</si>
  <si>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</si>
  <si>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</si>
  <si>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</si>
  <si>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</si>
  <si>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</si>
  <si>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</si>
  <si>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</si>
  <si>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</si>
  <si>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</si>
  <si>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</si>
  <si>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</si>
  <si>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</si>
  <si>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</si>
  <si>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</si>
  <si>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</si>
  <si>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</si>
  <si>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</si>
  <si>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</si>
  <si>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</si>
  <si>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</si>
  <si>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</si>
  <si>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</si>
  <si>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</si>
  <si>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</si>
  <si>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</si>
  <si>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</si>
  <si>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</si>
  <si>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</si>
  <si>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</si>
  <si>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</si>
  <si>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</si>
  <si>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</si>
  <si>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</si>
  <si>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</si>
  <si>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</si>
  <si>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</si>
  <si>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</si>
  <si>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</si>
  <si>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</si>
  <si>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</si>
  <si>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</si>
  <si>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</si>
  <si>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</si>
  <si>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</si>
  <si>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</si>
  <si>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</si>
  <si>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</si>
  <si>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</si>
  <si>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</si>
  <si>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</si>
  <si>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</si>
  <si>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</si>
  <si>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</si>
  <si>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</si>
  <si>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</si>
  <si>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</si>
  <si>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</si>
  <si>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</si>
  <si>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</si>
  <si>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</si>
  <si>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</si>
  <si>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</si>
  <si>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</si>
  <si>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</si>
  <si>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</si>
  <si>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</si>
  <si>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</si>
  <si>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</si>
  <si>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</si>
  <si>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</si>
  <si>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</si>
  <si>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</si>
  <si>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</si>
  <si>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</si>
  <si>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</si>
  <si>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</si>
  <si>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</si>
  <si>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</si>
  <si>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</si>
  <si>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</si>
  <si>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</si>
  <si>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</si>
  <si>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</si>
  <si>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</si>
  <si>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</si>
  <si>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</si>
  <si>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</si>
  <si>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</si>
  <si>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</si>
  <si>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</si>
  <si>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</si>
  <si>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</si>
  <si>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</si>
  <si>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</si>
  <si>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</si>
  <si>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</si>
  <si>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</si>
  <si>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</si>
  <si>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</si>
  <si>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</si>
  <si>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</si>
  <si>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</si>
  <si>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</si>
  <si>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</si>
  <si>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</si>
  <si>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</si>
  <si>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</si>
  <si>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</si>
  <si>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</si>
  <si>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</si>
  <si>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</si>
  <si>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</si>
  <si>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</si>
  <si>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</si>
  <si>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</si>
  <si>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</si>
  <si>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</si>
  <si>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</si>
  <si>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</si>
  <si>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</si>
  <si>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</si>
  <si>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</si>
  <si>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</si>
  <si>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</si>
  <si>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</si>
  <si>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</si>
  <si>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</si>
  <si>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</si>
  <si>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</si>
  <si>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</si>
  <si>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</si>
  <si>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</si>
  <si>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</si>
  <si>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</si>
  <si>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</si>
  <si>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</si>
  <si>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</si>
  <si>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</si>
  <si>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</si>
  <si>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</si>
  <si>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</si>
  <si>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</si>
  <si>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</si>
  <si>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</si>
  <si>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</si>
  <si>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</si>
  <si>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</si>
  <si>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</si>
  <si>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</si>
  <si>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</si>
  <si>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</si>
  <si>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</si>
  <si>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</si>
  <si>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</si>
  <si>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</si>
  <si>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</si>
  <si>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</si>
  <si>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</si>
  <si>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</si>
  <si>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</si>
  <si>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</si>
  <si>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</si>
  <si>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</si>
  <si>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</si>
  <si>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</si>
  <si>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</si>
  <si>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</si>
  <si>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</si>
  <si>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</si>
  <si>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</si>
  <si>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</si>
  <si>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</si>
  <si>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</si>
  <si>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</si>
  <si>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</si>
  <si>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</si>
  <si>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</si>
  <si>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</si>
  <si>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</si>
  <si>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</si>
  <si>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</si>
  <si>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</si>
  <si>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</si>
  <si>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</si>
  <si>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</si>
  <si>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</si>
  <si>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</si>
  <si>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</si>
  <si>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</si>
  <si>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</si>
  <si>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</si>
  <si>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</si>
  <si>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</si>
  <si>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</si>
  <si>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</si>
  <si>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</si>
  <si>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</si>
  <si>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</si>
  <si>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</si>
  <si>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</si>
  <si>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</si>
  <si>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</si>
  <si>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</si>
  <si>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</si>
  <si>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</si>
  <si>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</si>
  <si>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</si>
  <si>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</si>
  <si>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</si>
  <si>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</si>
  <si>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</si>
  <si>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</si>
  <si>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</si>
  <si>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</si>
  <si>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</si>
  <si>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</si>
  <si>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</si>
  <si>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</si>
  <si>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</si>
  <si>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</si>
  <si>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</si>
  <si>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</si>
  <si>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</si>
  <si>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</si>
  <si>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</si>
  <si>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</si>
  <si>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</si>
  <si>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</si>
  <si>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</si>
  <si>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</si>
  <si>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</si>
  <si>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</si>
  <si>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</si>
  <si>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</si>
  <si>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</si>
  <si>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</si>
  <si>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</si>
  <si>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</si>
  <si>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</si>
  <si>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</si>
  <si>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</si>
  <si>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</si>
  <si>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</si>
  <si>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</si>
  <si>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</si>
  <si>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</si>
  <si>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</si>
  <si>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</si>
  <si>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</si>
  <si>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</si>
  <si>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</si>
  <si>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</si>
  <si>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</si>
  <si>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</si>
  <si>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</si>
  <si>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</si>
  <si>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</si>
  <si>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</si>
  <si>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</si>
  <si>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</si>
  <si>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</si>
  <si>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</si>
  <si>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</si>
  <si>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</si>
  <si>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</si>
  <si>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</si>
  <si>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</si>
  <si>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</si>
  <si>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</si>
  <si>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</si>
  <si>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</si>
  <si>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</si>
  <si>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</si>
  <si>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</si>
  <si>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</si>
  <si>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</si>
  <si>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</si>
  <si>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</si>
  <si>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</si>
  <si>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</si>
  <si>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</si>
  <si>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</si>
  <si>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</si>
  <si>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</si>
  <si>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</si>
  <si>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</si>
  <si>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</si>
  <si>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</si>
  <si>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</si>
  <si>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</si>
  <si>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</si>
  <si>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</si>
  <si>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</si>
  <si>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</si>
  <si>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</si>
  <si>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</si>
  <si>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</si>
  <si>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</si>
  <si>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</si>
  <si>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</si>
  <si>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</si>
  <si>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</si>
  <si>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</si>
  <si>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</si>
  <si>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</si>
  <si>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</si>
  <si>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</si>
  <si>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</si>
  <si>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</si>
  <si>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</si>
  <si>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</si>
  <si>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</si>
  <si>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</si>
  <si>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</si>
  <si>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</si>
  <si>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</si>
  <si>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</si>
  <si>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</si>
  <si>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</si>
  <si>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</si>
  <si>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</si>
  <si>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</si>
  <si>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</si>
  <si>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</si>
  <si>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</si>
  <si>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</si>
  <si>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</si>
  <si>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</si>
  <si>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</si>
  <si>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</si>
  <si>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</si>
  <si>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</si>
  <si>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</si>
  <si>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</si>
  <si>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</si>
  <si>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</si>
  <si>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</si>
  <si>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</si>
  <si>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</si>
  <si>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</si>
  <si>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</si>
  <si>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</si>
  <si>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</si>
  <si>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</si>
  <si>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</si>
  <si>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</si>
  <si>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</si>
  <si>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</si>
  <si>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</si>
  <si>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</si>
  <si>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</si>
  <si>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</si>
  <si>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</si>
  <si>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</si>
  <si>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</si>
  <si>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</si>
  <si>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</si>
  <si>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</si>
  <si>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</si>
  <si>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</si>
  <si>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</si>
  <si>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</si>
  <si>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</si>
  <si>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</si>
  <si>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</si>
  <si>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</si>
  <si>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</si>
  <si>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</si>
  <si>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</si>
  <si>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</si>
  <si>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</si>
  <si>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</si>
  <si>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</si>
  <si>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</si>
  <si>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</si>
  <si>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</si>
  <si>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</si>
  <si>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</si>
  <si>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</si>
  <si>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</si>
  <si>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</si>
  <si>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</si>
  <si>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</si>
  <si>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</si>
  <si>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</si>
  <si>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</si>
  <si>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</si>
  <si>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</si>
  <si>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</si>
  <si>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</si>
  <si>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</si>
  <si>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</si>
  <si>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</si>
  <si>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</si>
  <si>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</si>
  <si>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</si>
  <si>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</si>
  <si>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</si>
  <si>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</si>
  <si>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</si>
  <si>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</si>
  <si>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</si>
  <si>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</si>
  <si>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</si>
  <si>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</si>
  <si>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</si>
  <si>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</si>
  <si>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</si>
  <si>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</si>
  <si>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</si>
  <si>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</si>
  <si>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</si>
  <si>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</si>
  <si>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</si>
  <si>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</si>
  <si>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</si>
  <si>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</si>
  <si>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</si>
  <si>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</si>
  <si>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</si>
  <si>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</si>
  <si>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</si>
  <si>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</si>
  <si>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</si>
  <si>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</si>
  <si>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</si>
  <si>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</si>
  <si>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</si>
  <si>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</si>
  <si>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</si>
  <si>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</si>
  <si>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</si>
  <si>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</si>
  <si>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</si>
  <si>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</si>
  <si>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</si>
  <si>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</si>
  <si>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</si>
  <si>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</si>
  <si>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</si>
  <si>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</si>
  <si>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</si>
  <si>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</si>
  <si>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</si>
  <si>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</si>
  <si>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</si>
  <si>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</si>
  <si>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</si>
  <si>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</si>
  <si>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</si>
  <si>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</si>
  <si>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</si>
  <si>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</si>
  <si>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</si>
  <si>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</si>
  <si>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</si>
  <si>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</si>
  <si>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</si>
  <si>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</si>
  <si>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</si>
  <si>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</si>
  <si>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</si>
  <si>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</si>
  <si>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</si>
  <si>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</si>
  <si>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</si>
  <si>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</si>
  <si>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</si>
  <si>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</si>
  <si>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</si>
  <si>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</si>
  <si>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</si>
  <si>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</si>
  <si>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</si>
  <si>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</si>
  <si>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</si>
  <si>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</si>
  <si>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</si>
  <si>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</si>
  <si>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</si>
  <si>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</si>
  <si>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</si>
  <si>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</si>
  <si>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</si>
  <si>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</si>
  <si>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</si>
  <si>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</si>
  <si>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</si>
  <si>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</si>
  <si>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</si>
  <si>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</si>
  <si>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</si>
  <si>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</si>
  <si>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</si>
  <si>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</si>
  <si>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</si>
  <si>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</si>
  <si>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</si>
  <si>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</si>
  <si>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</si>
  <si>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</si>
  <si>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</si>
  <si>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</si>
  <si>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</si>
  <si>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</si>
  <si>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</si>
  <si>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</si>
  <si>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</si>
  <si>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</si>
  <si>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</si>
  <si>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</si>
  <si>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</si>
  <si>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</si>
  <si>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</si>
  <si>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</si>
  <si>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</si>
  <si>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</si>
  <si>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</si>
  <si>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</si>
  <si>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</si>
  <si>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</si>
  <si>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</si>
  <si>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</si>
  <si>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</si>
  <si>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</si>
  <si>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</si>
  <si>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</si>
  <si>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</si>
  <si>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</si>
  <si>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</si>
  <si>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</si>
  <si>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</si>
  <si>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</si>
  <si>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</si>
  <si>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</si>
  <si>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</si>
  <si>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</si>
  <si>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</si>
  <si>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</si>
  <si>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</si>
  <si>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</si>
  <si>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</si>
  <si>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</si>
  <si>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</si>
  <si>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</si>
  <si>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</si>
  <si>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</si>
  <si>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</si>
  <si>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</si>
  <si>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</si>
  <si>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</si>
  <si>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</si>
  <si>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</si>
  <si>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</si>
  <si>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</si>
  <si>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</si>
  <si>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</si>
  <si>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</si>
  <si>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</si>
  <si>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</si>
  <si>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</si>
  <si>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</si>
  <si>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</si>
  <si>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</si>
  <si>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</si>
  <si>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</si>
  <si>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</si>
  <si>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</si>
  <si>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</si>
  <si>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</si>
  <si>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</si>
  <si>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</si>
  <si>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</si>
  <si>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</si>
  <si>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</si>
  <si>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</si>
  <si>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</si>
  <si>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</si>
  <si>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</si>
  <si>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</si>
  <si>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</si>
  <si>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</si>
  <si>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</si>
  <si>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</si>
  <si>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</si>
  <si>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</si>
  <si>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</si>
  <si>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</si>
  <si>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</si>
  <si>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</si>
  <si>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</si>
  <si>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</si>
  <si>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</si>
  <si>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</si>
  <si>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</si>
  <si>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</si>
  <si>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</si>
  <si>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</si>
  <si>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</si>
  <si>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</si>
  <si>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</si>
  <si>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</si>
  <si>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</si>
  <si>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</si>
  <si>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</si>
  <si>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</si>
  <si>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</si>
  <si>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</si>
  <si>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</si>
  <si>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</si>
  <si>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</si>
  <si>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</si>
  <si>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</si>
  <si>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</si>
  <si>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</si>
  <si>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</si>
  <si>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</si>
  <si>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</si>
  <si>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</si>
  <si>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</si>
  <si>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</si>
  <si>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</si>
  <si>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</si>
  <si>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</si>
  <si>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</si>
  <si>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</si>
  <si>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</si>
  <si>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</si>
  <si>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</si>
  <si>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</si>
  <si>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</si>
  <si>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</si>
  <si>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</si>
  <si>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</si>
  <si>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</si>
  <si>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</si>
  <si>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</si>
  <si>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</si>
  <si>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</si>
  <si>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</si>
  <si>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</si>
  <si>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</si>
  <si>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</si>
  <si>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</si>
  <si>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</si>
  <si>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</si>
  <si>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</si>
  <si>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</si>
  <si>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</si>
  <si>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</si>
  <si>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</si>
  <si>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</si>
  <si>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</si>
  <si>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</si>
  <si>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</si>
  <si>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</si>
  <si>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</si>
  <si>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</si>
  <si>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</si>
  <si>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</si>
  <si>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</si>
  <si>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</si>
  <si>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</si>
  <si>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</si>
  <si>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</si>
  <si>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</si>
  <si>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</si>
  <si>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</si>
  <si>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</si>
  <si>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</si>
  <si>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</si>
  <si>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</si>
  <si>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</si>
  <si>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</si>
  <si>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</si>
  <si>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</si>
  <si>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</si>
  <si>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</si>
  <si>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</si>
  <si>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</si>
  <si>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</si>
  <si>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</si>
  <si>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</si>
  <si>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</si>
  <si>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</si>
  <si>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</si>
  <si>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</si>
  <si>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</si>
  <si>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</si>
  <si>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</si>
  <si>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</si>
  <si>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</si>
  <si>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</si>
  <si>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</si>
  <si>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</si>
  <si>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</si>
  <si>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</si>
  <si>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</si>
  <si>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</si>
  <si>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</si>
  <si>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</si>
  <si>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</si>
  <si>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</si>
  <si>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</si>
  <si>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</si>
  <si>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</si>
  <si>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</si>
  <si>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</si>
  <si>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</si>
  <si>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</si>
  <si>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</si>
  <si>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</si>
  <si>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</si>
  <si>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</si>
  <si>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</si>
  <si>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</si>
  <si>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</si>
  <si>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</si>
  <si>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</si>
  <si>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</si>
  <si>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</si>
  <si>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</si>
  <si>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</si>
  <si>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</si>
  <si>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</si>
  <si>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</si>
  <si>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</si>
  <si>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</si>
  <si>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</si>
  <si>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</si>
  <si>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</si>
  <si>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</si>
  <si>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</si>
  <si>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</si>
  <si>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</si>
  <si>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</si>
  <si>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</si>
  <si>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</si>
  <si>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</si>
  <si>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</si>
  <si>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</si>
  <si>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</si>
  <si>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</si>
  <si>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</si>
  <si>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</si>
  <si>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</si>
  <si>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</si>
  <si>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</si>
  <si>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</si>
  <si>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</si>
  <si>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</si>
  <si>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</si>
  <si>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</si>
  <si>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</si>
  <si>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</si>
  <si>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</si>
  <si>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</si>
  <si>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</si>
  <si>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</si>
  <si>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</si>
  <si>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</si>
  <si>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</si>
  <si>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</si>
  <si>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</si>
  <si>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</si>
  <si>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</si>
  <si>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</si>
  <si>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</si>
  <si>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</si>
  <si>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</si>
  <si>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</si>
  <si>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</si>
  <si>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</si>
  <si>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</si>
  <si>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</si>
  <si>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</si>
  <si>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</si>
  <si>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</si>
  <si>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</si>
  <si>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</si>
  <si>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</si>
  <si>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</si>
  <si>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</si>
  <si>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</si>
  <si>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</si>
  <si>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</si>
  <si>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</si>
  <si>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</si>
  <si>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</si>
  <si>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</si>
  <si>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</si>
  <si>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</si>
  <si>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</si>
  <si>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</si>
  <si>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</si>
  <si>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</si>
  <si>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</si>
  <si>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</si>
  <si>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</si>
  <si>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</si>
  <si>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</si>
  <si>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</si>
  <si>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</si>
  <si>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</si>
  <si>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</si>
  <si>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</si>
  <si>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</si>
  <si>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</si>
  <si>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</si>
  <si>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</si>
  <si>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</si>
  <si>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</si>
  <si>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</si>
  <si>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</si>
  <si>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</si>
  <si>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</si>
  <si>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</si>
  <si>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</si>
  <si>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</si>
  <si>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</si>
  <si>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</si>
  <si>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</si>
  <si>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</si>
  <si>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</si>
  <si>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</si>
  <si>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</si>
  <si>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</si>
  <si>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</si>
  <si>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</si>
  <si>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</si>
  <si>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</si>
  <si>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</si>
  <si>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</si>
  <si>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</si>
  <si>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</si>
  <si>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</si>
  <si>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</si>
  <si>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</si>
  <si>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</si>
  <si>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</si>
  <si>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</si>
  <si>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</si>
  <si>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</si>
  <si>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</si>
  <si>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</si>
  <si>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</si>
  <si>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</si>
  <si>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</si>
  <si>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</si>
  <si>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</si>
  <si>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</si>
  <si>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</si>
  <si>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</si>
  <si>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</si>
  <si>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</si>
  <si>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</si>
  <si>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</si>
  <si>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</si>
  <si>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</si>
  <si>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</si>
  <si>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</si>
  <si>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</si>
  <si>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</si>
  <si>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</si>
  <si>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</si>
  <si>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</si>
  <si>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</si>
  <si>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</si>
  <si>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</si>
  <si>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</si>
  <si>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</si>
  <si>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</si>
  <si>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</si>
  <si>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</si>
  <si>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</si>
  <si>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</si>
  <si>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</si>
  <si>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</si>
  <si>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</si>
  <si>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</si>
  <si>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</si>
  <si>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</si>
  <si>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</si>
  <si>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</si>
  <si>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</si>
  <si>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</si>
  <si>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</si>
  <si>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</si>
  <si>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</si>
  <si>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</si>
  <si>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</si>
  <si>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</si>
  <si>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</si>
  <si>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</si>
  <si>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</si>
  <si>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</si>
  <si>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</si>
  <si>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</si>
  <si>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</si>
  <si>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</si>
  <si>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</si>
  <si>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</si>
  <si>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</si>
  <si>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</si>
  <si>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</si>
  <si>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</si>
  <si>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</si>
  <si>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</si>
  <si>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</si>
  <si>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</si>
  <si>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</si>
  <si>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</si>
  <si>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</si>
  <si>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</si>
  <si>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</si>
  <si>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</si>
  <si>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</si>
  <si>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</si>
  <si>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</si>
  <si>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</si>
  <si>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</si>
  <si>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</si>
  <si>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</si>
  <si>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</si>
  <si>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</si>
  <si>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</si>
  <si>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</si>
  <si>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</si>
  <si>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</si>
  <si>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</si>
  <si>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</si>
  <si>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</si>
  <si>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</si>
  <si>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</si>
  <si>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</si>
  <si>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</si>
  <si>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</si>
  <si>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</si>
  <si>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</si>
  <si>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</si>
  <si>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</si>
  <si>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</si>
  <si>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</si>
  <si>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</si>
  <si>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</si>
  <si>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</si>
  <si>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</si>
  <si>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</si>
  <si>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</si>
  <si>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</si>
  <si>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</si>
  <si>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</si>
  <si>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</si>
  <si>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</si>
  <si>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</si>
  <si>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</si>
  <si>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</si>
  <si>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</si>
  <si>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</si>
  <si>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</si>
  <si>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</si>
  <si>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</si>
  <si>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</si>
  <si>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</si>
  <si>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</si>
  <si>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</si>
  <si>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</si>
  <si>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</si>
  <si>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</si>
  <si>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</si>
  <si>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</si>
  <si>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</si>
  <si>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</si>
  <si>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</si>
  <si>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</si>
  <si>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</si>
  <si>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</si>
  <si>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</si>
  <si>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</si>
  <si>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</si>
  <si>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</si>
  <si>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</si>
  <si>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</si>
  <si>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</si>
  <si>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</si>
  <si>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</si>
  <si>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</si>
  <si>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</si>
  <si>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</si>
  <si>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</si>
  <si>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</si>
  <si>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</si>
  <si>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</si>
  <si>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</si>
  <si>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</si>
  <si>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</si>
  <si>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</si>
  <si>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</si>
  <si>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</si>
  <si>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</si>
  <si>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</si>
  <si>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</si>
  <si>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</si>
  <si>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</si>
  <si>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</si>
  <si>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</si>
  <si>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</si>
  <si>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</si>
  <si>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</si>
  <si>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</si>
  <si>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</si>
  <si>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</si>
  <si>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</si>
  <si>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</si>
  <si>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</si>
  <si>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</si>
  <si>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</si>
  <si>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</si>
  <si>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</si>
  <si>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</si>
  <si>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</si>
  <si>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</si>
  <si>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</si>
  <si>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</si>
  <si>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</si>
  <si>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</si>
  <si>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</si>
  <si>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</si>
  <si>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</si>
  <si>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</si>
  <si>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</si>
  <si>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</si>
  <si>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</si>
  <si>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</si>
  <si>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</si>
  <si>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</si>
  <si>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</si>
  <si>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</si>
  <si>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</si>
  <si>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</si>
  <si>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</si>
  <si>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</si>
  <si>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</si>
  <si>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</si>
  <si>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</si>
  <si>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</si>
  <si>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</si>
  <si>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</si>
  <si>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</si>
  <si>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</si>
  <si>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</si>
  <si>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</si>
  <si>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</si>
  <si>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</si>
  <si>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</si>
  <si>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</si>
  <si>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</si>
  <si>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</si>
  <si>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</si>
  <si>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</si>
  <si>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</si>
  <si>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</si>
  <si>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</si>
  <si>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</si>
  <si>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</si>
  <si>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</si>
  <si>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</si>
  <si>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</si>
  <si>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</si>
  <si>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</si>
  <si>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</si>
  <si>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</si>
  <si>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</si>
  <si>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</si>
  <si>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</si>
  <si>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</si>
  <si>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</si>
  <si>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</si>
  <si>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</si>
  <si>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</si>
  <si>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</si>
  <si>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</si>
  <si>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</si>
  <si>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</si>
  <si>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</si>
  <si>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</si>
  <si>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</si>
  <si>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</si>
  <si>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</si>
  <si>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</si>
  <si>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</si>
  <si>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</si>
  <si>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</si>
  <si>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</si>
  <si>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</si>
  <si>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</si>
  <si>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</si>
  <si>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</si>
  <si>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</si>
  <si>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</si>
  <si>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</si>
  <si>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</si>
  <si>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</si>
  <si>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</si>
  <si>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</si>
  <si>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</si>
  <si>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</si>
  <si>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</si>
  <si>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</si>
  <si>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</si>
  <si>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</si>
  <si>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</si>
  <si>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</si>
  <si>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</si>
  <si>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</si>
  <si>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</si>
  <si>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</si>
  <si>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</si>
  <si>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</si>
  <si>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</si>
  <si>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</si>
  <si>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</si>
  <si>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</si>
  <si>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</si>
  <si>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</si>
  <si>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</si>
  <si>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</si>
  <si>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</si>
  <si>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</si>
  <si>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</si>
  <si>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</si>
  <si>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</si>
  <si>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</si>
  <si>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</si>
  <si>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</si>
  <si>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</si>
  <si>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</si>
  <si>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</si>
  <si>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</si>
  <si>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</si>
  <si>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</si>
  <si>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</si>
  <si>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</si>
  <si>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</si>
  <si>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</si>
  <si>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</si>
  <si>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</si>
  <si>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</si>
  <si>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</si>
  <si>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</si>
  <si>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</si>
  <si>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</si>
  <si>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</si>
  <si>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</si>
  <si>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</si>
  <si>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</si>
  <si>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</si>
  <si>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</si>
  <si>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</si>
  <si>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</si>
  <si>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</si>
  <si>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</si>
  <si>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</si>
  <si>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</si>
  <si>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</si>
  <si>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</si>
  <si>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</si>
  <si>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</si>
  <si>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</si>
  <si>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</si>
  <si>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</si>
  <si>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</si>
  <si>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</si>
  <si>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</si>
  <si>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</si>
  <si>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</si>
  <si>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</si>
  <si>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</si>
  <si>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</si>
  <si>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</si>
  <si>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</si>
  <si>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</si>
  <si>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</si>
  <si>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</si>
  <si>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</si>
  <si>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</si>
  <si>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</si>
  <si>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</si>
  <si>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</si>
  <si>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</si>
  <si>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</si>
  <si>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</si>
  <si>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</si>
  <si>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</si>
  <si>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</si>
  <si>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</si>
  <si>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</si>
  <si>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</si>
  <si>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</si>
  <si>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</si>
  <si>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</si>
  <si>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</si>
  <si>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</si>
  <si>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</si>
  <si>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</si>
  <si>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</si>
  <si>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</si>
  <si>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</si>
  <si>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</si>
  <si>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</si>
  <si>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</si>
  <si>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</si>
  <si>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</si>
  <si>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</si>
  <si>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</si>
  <si>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</si>
  <si>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</si>
  <si>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</si>
  <si>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</si>
  <si>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</si>
  <si>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</si>
  <si>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</si>
  <si>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</si>
  <si>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</si>
  <si>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</si>
  <si>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</si>
  <si>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</si>
  <si>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</si>
  <si>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</si>
  <si>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</si>
  <si>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</si>
  <si>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</si>
  <si>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</si>
  <si>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</si>
  <si>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</si>
  <si>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</si>
  <si>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</si>
  <si>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</si>
  <si>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</si>
  <si>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</si>
  <si>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</si>
  <si>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</si>
  <si>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</si>
  <si>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</si>
  <si>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</si>
  <si>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</si>
  <si>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</si>
  <si>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</si>
  <si>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</si>
  <si>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</si>
  <si>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</si>
  <si>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</si>
  <si>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</si>
  <si>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</si>
  <si>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</si>
  <si>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</si>
  <si>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</si>
  <si>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</si>
  <si>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</si>
  <si>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</si>
  <si>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</si>
  <si>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</si>
  <si>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</si>
  <si>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</si>
  <si>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</si>
  <si>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</si>
  <si>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</si>
  <si>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</si>
  <si>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</si>
  <si>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</si>
  <si>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</si>
  <si>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</si>
  <si>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</si>
  <si>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</si>
  <si>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</si>
  <si>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</si>
  <si>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</si>
  <si>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</si>
  <si>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</si>
  <si>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</si>
  <si>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</si>
  <si>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</si>
  <si>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</si>
  <si>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</si>
  <si>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</si>
  <si>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</si>
  <si>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</si>
  <si>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</si>
  <si>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</si>
  <si>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</si>
  <si>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</si>
  <si>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</si>
  <si>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</si>
  <si>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</si>
  <si>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</si>
  <si>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</si>
  <si>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</si>
  <si>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</si>
  <si>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</si>
  <si>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</si>
  <si>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</si>
  <si>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</si>
  <si>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</si>
  <si>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</si>
  <si>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</si>
  <si>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</si>
  <si>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</si>
  <si>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</si>
  <si>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</si>
  <si>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</si>
  <si>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</si>
  <si>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</si>
  <si>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</si>
  <si>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</si>
  <si>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</si>
  <si>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</si>
  <si>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</si>
  <si>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</si>
  <si>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</si>
  <si>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</si>
  <si>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</si>
  <si>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</si>
  <si>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</si>
  <si>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</si>
  <si>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</si>
  <si>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</si>
  <si>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</si>
  <si>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</si>
  <si>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</si>
  <si>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</si>
  <si>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</si>
  <si>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</si>
  <si>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</si>
  <si>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</si>
  <si>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</si>
  <si>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</si>
  <si>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</si>
  <si>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</si>
  <si>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</si>
  <si>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</si>
  <si>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</si>
  <si>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</si>
  <si>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</si>
  <si>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</si>
  <si>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</si>
  <si>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</si>
  <si>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</si>
  <si>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</si>
  <si>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</si>
  <si>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</si>
  <si>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</si>
  <si>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</si>
  <si>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</si>
  <si>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</si>
  <si>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</si>
  <si>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</si>
  <si>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</si>
  <si>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</si>
  <si>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</si>
  <si>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</si>
  <si>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</si>
  <si>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</si>
  <si>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</si>
  <si>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</si>
  <si>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</si>
  <si>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</si>
  <si>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</si>
  <si>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</si>
  <si>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</si>
  <si>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</si>
  <si>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</si>
  <si>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</si>
  <si>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</si>
  <si>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</si>
  <si>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</si>
  <si>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</si>
  <si>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</si>
  <si>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</si>
  <si>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</si>
  <si>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</si>
  <si>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</si>
  <si>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</si>
  <si>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</si>
  <si>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</si>
  <si>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</si>
  <si>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</si>
  <si>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</si>
  <si>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</si>
  <si>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</si>
  <si>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</si>
  <si>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</si>
  <si>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</si>
  <si>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</si>
  <si>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</si>
  <si>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</si>
  <si>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</si>
  <si>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</si>
  <si>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</si>
  <si>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</si>
  <si>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</si>
  <si>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</si>
  <si>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</si>
  <si>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</si>
  <si>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</si>
  <si>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</si>
  <si>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</si>
  <si>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</si>
  <si>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</si>
  <si>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</si>
  <si>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</si>
  <si>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</si>
  <si>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</si>
  <si>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</si>
  <si>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</si>
  <si>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</si>
  <si>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</si>
  <si>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</si>
  <si>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</si>
  <si>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</si>
  <si>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</si>
  <si>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</si>
  <si>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</si>
  <si>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</si>
  <si>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</si>
  <si>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</si>
  <si>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</si>
  <si>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</si>
  <si>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</si>
  <si>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</si>
  <si>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</si>
  <si>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</si>
  <si>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</si>
  <si>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</si>
  <si>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</si>
  <si>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</si>
  <si>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</si>
  <si>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</si>
  <si>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</si>
  <si>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</si>
  <si>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</si>
  <si>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</si>
  <si>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</si>
  <si>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</si>
  <si>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</si>
  <si>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</si>
  <si>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</si>
  <si>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</si>
  <si>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</si>
  <si>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</si>
  <si>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</si>
  <si>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</si>
  <si>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</si>
  <si>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</si>
  <si>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</si>
  <si>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</si>
  <si>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</si>
  <si>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</si>
  <si>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</si>
  <si>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</si>
  <si>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</si>
  <si>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</si>
  <si>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</si>
  <si>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</si>
  <si>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</si>
  <si>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</si>
  <si>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</si>
  <si>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</si>
  <si>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</si>
  <si>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</si>
  <si>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</si>
  <si>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</si>
  <si>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</si>
  <si>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</si>
  <si>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</si>
  <si>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</si>
  <si>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</si>
  <si>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</si>
  <si>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</si>
  <si>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</si>
  <si>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</si>
  <si>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</si>
  <si>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</si>
  <si>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</si>
  <si>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</si>
  <si>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</si>
  <si>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</si>
  <si>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</si>
  <si>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</si>
  <si>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</si>
  <si>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</si>
  <si>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</si>
  <si>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</si>
  <si>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</si>
  <si>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</si>
  <si>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</si>
  <si>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</si>
  <si>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</si>
  <si>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</si>
  <si>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</si>
  <si>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</si>
  <si>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</si>
  <si>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</si>
  <si>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</si>
  <si>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</si>
  <si>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</si>
  <si>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</si>
  <si>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</si>
  <si>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</si>
  <si>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</si>
  <si>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</si>
  <si>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</si>
  <si>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</si>
  <si>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</si>
  <si>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</si>
  <si>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</si>
  <si>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</si>
  <si>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</si>
  <si>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</si>
  <si>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</si>
  <si>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</si>
  <si>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</si>
  <si>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</si>
  <si>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</si>
  <si>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</si>
  <si>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</si>
  <si>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</si>
  <si>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</si>
  <si>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</si>
  <si>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</si>
  <si>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</si>
  <si>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</si>
  <si>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</si>
  <si>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</si>
  <si>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</si>
  <si>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</si>
  <si>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</si>
  <si>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</si>
  <si>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</si>
  <si>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</si>
  <si>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</si>
  <si>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</si>
  <si>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</si>
  <si>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</si>
  <si>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</si>
  <si>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</si>
  <si>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</si>
  <si>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</si>
  <si>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</si>
  <si>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</si>
  <si>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</si>
  <si>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</si>
  <si>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</si>
  <si>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</si>
  <si>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</si>
  <si>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</si>
  <si>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</si>
  <si>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</si>
  <si>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</si>
  <si>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</si>
  <si>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</si>
  <si>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</si>
  <si>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</si>
  <si>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</si>
  <si>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</si>
  <si>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</si>
  <si>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</si>
  <si>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</si>
  <si>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</si>
  <si>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</si>
  <si>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</si>
  <si>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</si>
  <si>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</si>
  <si>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</si>
  <si>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</si>
  <si>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</si>
  <si>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</si>
  <si>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</si>
  <si>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</si>
  <si>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</si>
  <si>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</si>
  <si>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</si>
  <si>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</si>
  <si>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</si>
  <si>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</si>
  <si>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</si>
  <si>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</si>
  <si>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</si>
  <si>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</si>
  <si>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</si>
  <si>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</si>
  <si>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</si>
  <si>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</si>
  <si>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</si>
  <si>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</si>
  <si>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</si>
  <si>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</si>
  <si>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</si>
  <si>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</si>
  <si>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</si>
  <si>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</si>
  <si>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</si>
  <si>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</si>
  <si>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</si>
  <si>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</si>
  <si>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</si>
  <si>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</si>
  <si>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</si>
  <si>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</si>
  <si>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</si>
  <si>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</si>
  <si>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</si>
  <si>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</si>
  <si>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</si>
  <si>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</si>
  <si>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</si>
  <si>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</si>
  <si>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</si>
  <si>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</si>
  <si>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</si>
  <si>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</si>
  <si>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</si>
  <si>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</si>
  <si>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</si>
  <si>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</si>
  <si>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</si>
  <si>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</si>
  <si>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</si>
  <si>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</si>
  <si>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</si>
  <si>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</si>
  <si>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</si>
  <si>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</si>
  <si>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</si>
  <si>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</si>
  <si>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</si>
  <si>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</si>
  <si>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</si>
  <si>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</si>
  <si>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</si>
  <si>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</si>
  <si>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</si>
  <si>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</si>
  <si>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</si>
  <si>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</si>
  <si>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</si>
  <si>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</si>
  <si>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</si>
  <si>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</si>
  <si>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</si>
  <si>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</si>
  <si>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</si>
  <si>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</si>
  <si>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</si>
  <si>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</si>
  <si>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</si>
  <si>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</si>
  <si>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</si>
  <si>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</si>
  <si>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</si>
  <si>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</si>
  <si>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</si>
  <si>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</si>
  <si>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</si>
  <si>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</si>
  <si>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</si>
  <si>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</si>
  <si>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</si>
  <si>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</si>
  <si>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</si>
  <si>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</si>
  <si>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</si>
  <si>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</si>
  <si>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</si>
  <si>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</si>
  <si>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</si>
  <si>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</si>
  <si>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</si>
  <si>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</si>
  <si>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</si>
  <si>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</si>
  <si>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</si>
  <si>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</si>
  <si>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</si>
  <si>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</si>
  <si>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</si>
  <si>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</si>
  <si>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</si>
  <si>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</si>
  <si>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</si>
  <si>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</si>
  <si>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</si>
  <si>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</si>
  <si>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</si>
  <si>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</si>
  <si>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</si>
  <si>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</si>
  <si>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</si>
  <si>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</si>
  <si>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</si>
  <si>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</si>
  <si>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Median Goal</t>
  </si>
  <si>
    <t>Mean Goal</t>
  </si>
  <si>
    <t>Mean Pledged</t>
  </si>
  <si>
    <t>Median Pledged</t>
  </si>
  <si>
    <t>Successful</t>
  </si>
  <si>
    <t>Failed</t>
  </si>
  <si>
    <t>Mean Backers Count</t>
  </si>
  <si>
    <t>Median Backers Count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</si>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</sst>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A5030B"/>
      <name val="Monaco"/>
      <family val="2"/>
    </font>
    <font>
      <sz val="20"/>
      <color rgb="FF2B2B2B"/>
      <name val="Arial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0" fontId="3" fillId="0" borderId="0" xfId="0" applyFont="1"/>
    <xf numFmtId="165" fontId="2" fillId="0" borderId="0" xfId="0" applyNumberFormat="1" applyFont="1"/>
    <xf numFmtId="165" fontId="0" fillId="0" borderId="0" xfId="0" applyNumberFormat="1"/>
    <xf numFmtId="1" fontId="2" fillId="0" borderId="0" xfId="0" applyNumberFormat="1" applyFont="1"/>
    <xf numFmtId="0" fontId="4" fillId="0" borderId="0" xfId="0" applyFont="1"/>
    <xf numFmtId="10" fontId="0" fillId="0" borderId="0" xfId="0" applyNumberFormat="1"/>
  </cellXfs>
  <cellStyles count="1">
    <cellStyle name="Normal" xfId="0" builtinId="0"/>
  </cellStyles>
  <dxfs count="5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</a:t>
            </a: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E2-C94B-A004-091C80126EA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FE2-C94B-A004-091C80126EA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FE2-C94B-A004-091C80126EA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FE2-C94B-A004-091C80126E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380815456"/>
        <c:axId val="1380817104"/>
      </c:barChart>
      <c:catAx>
        <c:axId val="13808154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817104"/>
        <c:crosses val="autoZero"/>
        <c:auto val="1"/>
        <c:lblAlgn val="ctr"/>
        <c:lblOffset val="100"/>
        <c:noMultiLvlLbl val="0"/>
      </c:catAx>
      <c:valAx>
        <c:axId val="1380817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81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854450478663092"/>
          <c:y val="2.4481761539950887E-2"/>
          <c:w val="0.68601336775360422"/>
          <c:h val="0.8843796320885171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EA-354C-B1E5-D92B8E8D44C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E8EA-354C-B1E5-D92B8E8D44C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E8EA-354C-B1E5-D92B8E8D44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419187360"/>
        <c:axId val="1419189008"/>
      </c:barChart>
      <c:catAx>
        <c:axId val="14191873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9189008"/>
        <c:crosses val="autoZero"/>
        <c:auto val="1"/>
        <c:lblAlgn val="ctr"/>
        <c:lblOffset val="100"/>
        <c:noMultiLvlLbl val="0"/>
      </c:catAx>
      <c:valAx>
        <c:axId val="1419189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9187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F2-4E4B-9244-7B2CC303357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F2-4E4B-9244-7B2CC303357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F2-4E4B-9244-7B2CC3033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2885616"/>
        <c:axId val="1873059040"/>
      </c:lineChart>
      <c:catAx>
        <c:axId val="187288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3059040"/>
        <c:crosses val="autoZero"/>
        <c:auto val="1"/>
        <c:lblAlgn val="ctr"/>
        <c:lblOffset val="100"/>
        <c:noMultiLvlLbl val="0"/>
      </c:catAx>
      <c:valAx>
        <c:axId val="187305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288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BE4-8644-B6C5-F689061589BC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BE4-8644-B6C5-F689061589BC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BE4-8644-B6C5-F689061589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6538224"/>
        <c:axId val="1436529696"/>
      </c:lineChart>
      <c:catAx>
        <c:axId val="1436538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6529696"/>
        <c:crosses val="autoZero"/>
        <c:auto val="1"/>
        <c:lblAlgn val="ctr"/>
        <c:lblOffset val="100"/>
        <c:noMultiLvlLbl val="0"/>
      </c:catAx>
      <c:valAx>
        <c:axId val="143652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6538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417434</xdr:colOff>
      <xdr:row>7</xdr:row>
      <xdr:rowOff>145737</xdr:rowOff>
    </xdr:from>
    <xdr:to>
      <xdr:col>5</xdr:col>
      <xdr:colOff>152678</xdr:colOff>
      <xdr:row>16</xdr:row>
      <xdr:rowOff>149136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966D6F-2E5A-044A-AC75-5D26F855E2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671364</xdr:colOff>
      <xdr:row>9</xdr:row>
      <xdr:rowOff>21709</xdr:rowOff>
    </xdr:from>
    <xdr:to>
      <xdr:col>7</xdr:col>
      <xdr:colOff>162820</xdr:colOff>
      <xdr:row>26</xdr:row>
      <xdr:rowOff>27244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9E6768-3D40-4544-AF0C-262455161B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3</xdr:row>
      <xdr:rowOff>127000</xdr:rowOff>
    </xdr:from>
    <xdr:to>
      <xdr:col>8</xdr:col>
      <xdr:colOff>1663700</xdr:colOff>
      <xdr:row>18</xdr:row>
      <xdr:rowOff>12700</xdr:rowOff>
    </xdr:to>
    <xdr:graphicFrame macro="">
      <xdr:nvGraphicFramePr>
        <xdr:cNvPr id="3" name="Theater Outcomes Based on Launch Date">
          <a:extLst>
            <a:ext uri="{FF2B5EF4-FFF2-40B4-BE49-F238E27FC236}">
              <a16:creationId xmlns:a16="http://schemas.microsoft.com/office/drawing/2014/main" id="{E37E108C-2937-FF47-B5B5-ACF5558A82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280458</xdr:colOff>
      <xdr:row>13</xdr:row>
      <xdr:rowOff>171803</xdr:rowOff>
    </xdr:from>
    <xdr:to>
      <xdr:col>6</xdr:col>
      <xdr:colOff>433916</xdr:colOff>
      <xdr:row>28</xdr:row>
      <xdr:rowOff>4586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527F2B1-3420-B447-961B-9B48930ED7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Squires" refreshedDate="44403.903700925926" createdVersion="7" refreshedVersion="7" minRefreshableVersion="3" recordCount="4114" xr:uid="{CCE390AE-8492-234D-8C34-6C60B707150D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Squires" refreshedDate="44411.546207638887" createdVersion="7" refreshedVersion="7" minRefreshableVersion="3" recordCount="4115" xr:uid="{53C6A7B5-4071-9840-B725-FD91896AB79C}">
  <cacheSource type="worksheet">
    <worksheetSource ref="A1:T1048576" sheet="Kickstarter"/>
  </cacheSource>
  <cacheFields count="20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Blank="1" containsMixedTypes="1" containsNumber="1" containsInteger="1" minValue="39756" maxValue="39756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14">
      <sharedItems containsBlank="1" count="10">
        <s v="2015"/>
        <s v="2017"/>
        <s v="2016"/>
        <s v="2014"/>
        <s v="2013"/>
        <s v="2012"/>
        <s v="2011"/>
        <s v="2010"/>
        <s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n v="137"/>
    <n v="63.92"/>
    <x v="0"/>
    <s v="television"/>
    <x v="0"/>
    <d v="2015-07-23T03:00:00"/>
    <x v="0"/>
  </r>
  <r>
    <x v="1"/>
    <x v="1"/>
    <s v="A Hannibal TV Show Fan Convention and Art Collective"/>
    <n v="10275"/>
    <n v="14653"/>
    <x v="0"/>
    <s v="US"/>
    <s v="USD"/>
    <n v="1488464683"/>
    <x v="1"/>
    <b v="0"/>
    <n v="79"/>
    <b v="1"/>
    <n v="143"/>
    <n v="185.48"/>
    <x v="0"/>
    <s v="television"/>
    <x v="1"/>
    <d v="2017-03-02T14:24:43"/>
    <x v="1"/>
  </r>
  <r>
    <x v="2"/>
    <x v="2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n v="105"/>
    <n v="15"/>
    <x v="0"/>
    <s v="television"/>
    <x v="2"/>
    <d v="2016-02-15T16:51:23"/>
    <x v="2"/>
  </r>
  <r>
    <x v="3"/>
    <x v="3"/>
    <s v="We already produced the *very* beginning of this story. Help us to see it through?"/>
    <n v="10000"/>
    <n v="10390"/>
    <x v="0"/>
    <s v="US"/>
    <s v="USD"/>
    <n v="1407414107"/>
    <x v="3"/>
    <b v="0"/>
    <n v="150"/>
    <b v="1"/>
    <n v="104"/>
    <n v="69.27"/>
    <x v="0"/>
    <s v="television"/>
    <x v="3"/>
    <d v="2014-08-07T12:21:47"/>
    <x v="3"/>
  </r>
  <r>
    <x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n v="123"/>
    <n v="190.55"/>
    <x v="0"/>
    <s v="television"/>
    <x v="4"/>
    <d v="2015-12-19T20:01:19"/>
    <x v="0"/>
  </r>
  <r>
    <x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n v="110"/>
    <n v="93.4"/>
    <x v="0"/>
    <s v="television"/>
    <x v="5"/>
    <d v="2016-07-29T05:35:00"/>
    <x v="2"/>
  </r>
  <r>
    <x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n v="106"/>
    <n v="146.88"/>
    <x v="0"/>
    <s v="television"/>
    <x v="6"/>
    <d v="2014-06-14T01:44:10"/>
    <x v="3"/>
  </r>
  <r>
    <x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n v="101"/>
    <n v="159.82"/>
    <x v="0"/>
    <s v="television"/>
    <x v="7"/>
    <d v="2016-07-05T01:07:47"/>
    <x v="2"/>
  </r>
  <r>
    <x v="8"/>
    <x v="8"/>
    <s v="Help us raise the funds to film our pilot episode!"/>
    <n v="3500"/>
    <n v="3501.52"/>
    <x v="0"/>
    <s v="US"/>
    <s v="USD"/>
    <n v="1460754000"/>
    <x v="8"/>
    <b v="0"/>
    <n v="12"/>
    <b v="1"/>
    <n v="100"/>
    <n v="291.79000000000002"/>
    <x v="0"/>
    <s v="television"/>
    <x v="8"/>
    <d v="2016-04-15T21:00:00"/>
    <x v="2"/>
  </r>
  <r>
    <x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n v="126"/>
    <n v="31.5"/>
    <x v="0"/>
    <s v="television"/>
    <x v="9"/>
    <d v="2016-04-17T02:29:04"/>
    <x v="2"/>
  </r>
  <r>
    <x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n v="101"/>
    <n v="158.68"/>
    <x v="0"/>
    <s v="television"/>
    <x v="10"/>
    <d v="2014-06-25T01:37:59"/>
    <x v="3"/>
  </r>
  <r>
    <x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n v="121"/>
    <n v="80.33"/>
    <x v="0"/>
    <s v="television"/>
    <x v="11"/>
    <d v="2016-08-22T03:00:00"/>
    <x v="2"/>
  </r>
  <r>
    <x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n v="165"/>
    <n v="59.96"/>
    <x v="0"/>
    <s v="television"/>
    <x v="12"/>
    <d v="2014-07-16T03:00:00"/>
    <x v="3"/>
  </r>
  <r>
    <x v="13"/>
    <x v="13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n v="160"/>
    <n v="109.78"/>
    <x v="0"/>
    <s v="television"/>
    <x v="13"/>
    <d v="2016-06-23T20:27:00"/>
    <x v="2"/>
  </r>
  <r>
    <x v="14"/>
    <x v="14"/>
    <s v="A highly charged post apocalyptic sci fi series that pulls no punches!"/>
    <n v="6000"/>
    <n v="6056"/>
    <x v="0"/>
    <s v="AU"/>
    <s v="AUD"/>
    <n v="1405259940"/>
    <x v="14"/>
    <b v="0"/>
    <n v="41"/>
    <b v="1"/>
    <n v="101"/>
    <n v="147.71"/>
    <x v="0"/>
    <s v="television"/>
    <x v="14"/>
    <d v="2014-07-13T13:59:00"/>
    <x v="3"/>
  </r>
  <r>
    <x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n v="107"/>
    <n v="21.76"/>
    <x v="0"/>
    <s v="television"/>
    <x v="15"/>
    <d v="2015-09-27T20:14:00"/>
    <x v="0"/>
  </r>
  <r>
    <x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n v="100"/>
    <n v="171.84"/>
    <x v="0"/>
    <s v="television"/>
    <x v="16"/>
    <d v="2014-06-16T05:30:00"/>
    <x v="3"/>
  </r>
  <r>
    <x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n v="101"/>
    <n v="41.94"/>
    <x v="0"/>
    <s v="television"/>
    <x v="17"/>
    <d v="2014-11-04T18:33:42"/>
    <x v="3"/>
  </r>
  <r>
    <x v="18"/>
    <x v="18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n v="106"/>
    <n v="93.26"/>
    <x v="0"/>
    <s v="television"/>
    <x v="18"/>
    <d v="2014-09-17T13:00:56"/>
    <x v="3"/>
  </r>
  <r>
    <x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n v="145"/>
    <n v="56.14"/>
    <x v="0"/>
    <s v="television"/>
    <x v="19"/>
    <d v="2015-07-20T19:35:34"/>
    <x v="0"/>
  </r>
  <r>
    <x v="20"/>
    <x v="20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n v="100"/>
    <n v="80.16"/>
    <x v="0"/>
    <s v="television"/>
    <x v="20"/>
    <d v="2015-09-13T18:11:52"/>
    <x v="0"/>
  </r>
  <r>
    <x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n v="109"/>
    <n v="199.9"/>
    <x v="0"/>
    <s v="television"/>
    <x v="21"/>
    <d v="2014-09-26T15:03:09"/>
    <x v="3"/>
  </r>
  <r>
    <x v="22"/>
    <x v="22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n v="117"/>
    <n v="51.25"/>
    <x v="0"/>
    <s v="television"/>
    <x v="22"/>
    <d v="2015-01-01T07:59:00"/>
    <x v="3"/>
  </r>
  <r>
    <x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n v="119"/>
    <n v="103.04"/>
    <x v="0"/>
    <s v="television"/>
    <x v="23"/>
    <d v="2015-04-30T15:20:00"/>
    <x v="0"/>
  </r>
  <r>
    <x v="24"/>
    <x v="24"/>
    <s v="STL Up Late is a weekly late night comedy talk show for St. Louis television."/>
    <n v="35000"/>
    <n v="38082.69"/>
    <x v="0"/>
    <s v="US"/>
    <s v="USD"/>
    <n v="1442345940"/>
    <x v="24"/>
    <b v="0"/>
    <n v="574"/>
    <b v="1"/>
    <n v="109"/>
    <n v="66.349999999999994"/>
    <x v="0"/>
    <s v="television"/>
    <x v="24"/>
    <d v="2015-09-15T19:39:00"/>
    <x v="0"/>
  </r>
  <r>
    <x v="25"/>
    <x v="25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n v="133"/>
    <n v="57.14"/>
    <x v="0"/>
    <s v="television"/>
    <x v="25"/>
    <d v="2016-01-09T00:36:01"/>
    <x v="0"/>
  </r>
  <r>
    <x v="26"/>
    <x v="26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n v="155"/>
    <n v="102.11"/>
    <x v="0"/>
    <s v="television"/>
    <x v="26"/>
    <d v="2014-08-17T12:22:24"/>
    <x v="3"/>
  </r>
  <r>
    <x v="27"/>
    <x v="27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n v="112"/>
    <n v="148.97"/>
    <x v="0"/>
    <s v="television"/>
    <x v="27"/>
    <d v="2014-11-16T04:57:13"/>
    <x v="3"/>
  </r>
  <r>
    <x v="28"/>
    <x v="28"/>
    <s v="John and Brian are on a quest to change people's lives and rehabilitate dogs."/>
    <n v="12000"/>
    <n v="12042"/>
    <x v="0"/>
    <s v="US"/>
    <s v="USD"/>
    <n v="1450307284"/>
    <x v="28"/>
    <b v="0"/>
    <n v="71"/>
    <b v="1"/>
    <n v="100"/>
    <n v="169.61"/>
    <x v="0"/>
    <s v="television"/>
    <x v="28"/>
    <d v="2015-12-16T23:08:04"/>
    <x v="0"/>
  </r>
  <r>
    <x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n v="123"/>
    <n v="31.62"/>
    <x v="0"/>
    <s v="television"/>
    <x v="29"/>
    <d v="2014-07-22T16:09:28"/>
    <x v="3"/>
  </r>
  <r>
    <x v="30"/>
    <x v="30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n v="101"/>
    <n v="76.45"/>
    <x v="0"/>
    <s v="television"/>
    <x v="30"/>
    <d v="2014-08-21T07:01:55"/>
    <x v="3"/>
  </r>
  <r>
    <x v="31"/>
    <x v="31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n v="100"/>
    <n v="13"/>
    <x v="0"/>
    <s v="television"/>
    <x v="31"/>
    <d v="2016-01-25T19:00:34"/>
    <x v="2"/>
  </r>
  <r>
    <x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n v="100"/>
    <n v="320.45"/>
    <x v="0"/>
    <s v="television"/>
    <x v="32"/>
    <d v="2016-05-13T03:59:00"/>
    <x v="2"/>
  </r>
  <r>
    <x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n v="102"/>
    <n v="83.75"/>
    <x v="0"/>
    <s v="television"/>
    <x v="33"/>
    <d v="2015-11-08T16:51:41"/>
    <x v="0"/>
  </r>
  <r>
    <x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n v="130"/>
    <n v="49.88"/>
    <x v="0"/>
    <s v="television"/>
    <x v="34"/>
    <d v="2014-08-05T07:43:21"/>
    <x v="3"/>
  </r>
  <r>
    <x v="35"/>
    <x v="35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n v="167"/>
    <n v="59.46"/>
    <x v="0"/>
    <s v="television"/>
    <x v="35"/>
    <d v="2015-04-28T00:00:00"/>
    <x v="0"/>
  </r>
  <r>
    <x v="36"/>
    <x v="36"/>
    <s v="A modern day priest makes an unusual discovery, setting off a chain of events."/>
    <n v="6000"/>
    <n v="8529"/>
    <x v="0"/>
    <s v="US"/>
    <s v="USD"/>
    <n v="1428128525"/>
    <x v="36"/>
    <b v="0"/>
    <n v="44"/>
    <b v="1"/>
    <n v="142"/>
    <n v="193.84"/>
    <x v="0"/>
    <s v="television"/>
    <x v="36"/>
    <d v="2015-04-04T06:22:05"/>
    <x v="0"/>
  </r>
  <r>
    <x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n v="183"/>
    <n v="159.51"/>
    <x v="0"/>
    <s v="television"/>
    <x v="37"/>
    <d v="2015-02-27T16:37:59"/>
    <x v="0"/>
  </r>
  <r>
    <x v="38"/>
    <x v="38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n v="110"/>
    <n v="41.68"/>
    <x v="0"/>
    <s v="television"/>
    <x v="38"/>
    <d v="2013-05-11T01:22:24"/>
    <x v="4"/>
  </r>
  <r>
    <x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n v="131"/>
    <n v="150.9"/>
    <x v="0"/>
    <s v="television"/>
    <x v="39"/>
    <d v="2014-05-25T22:59:00"/>
    <x v="3"/>
  </r>
  <r>
    <x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n v="101"/>
    <n v="126.69"/>
    <x v="0"/>
    <s v="television"/>
    <x v="40"/>
    <d v="2014-06-19T04:00:00"/>
    <x v="3"/>
  </r>
  <r>
    <x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n v="100"/>
    <n v="105.26"/>
    <x v="0"/>
    <s v="television"/>
    <x v="41"/>
    <d v="2014-10-05T13:39:14"/>
    <x v="3"/>
  </r>
  <r>
    <x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n v="142"/>
    <n v="117.51"/>
    <x v="0"/>
    <s v="television"/>
    <x v="42"/>
    <d v="2014-12-28T15:20:26"/>
    <x v="3"/>
  </r>
  <r>
    <x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n v="309"/>
    <n v="117.36"/>
    <x v="0"/>
    <s v="television"/>
    <x v="43"/>
    <d v="2014-07-13T00:00:00"/>
    <x v="3"/>
  </r>
  <r>
    <x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n v="100"/>
    <n v="133.33000000000001"/>
    <x v="0"/>
    <s v="television"/>
    <x v="44"/>
    <d v="2014-10-07T02:22:17"/>
    <x v="3"/>
  </r>
  <r>
    <x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n v="120"/>
    <n v="98.36"/>
    <x v="0"/>
    <s v="television"/>
    <x v="45"/>
    <d v="2016-04-27T14:58:27"/>
    <x v="2"/>
  </r>
  <r>
    <x v="46"/>
    <x v="46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n v="104"/>
    <n v="194.44"/>
    <x v="0"/>
    <s v="television"/>
    <x v="46"/>
    <d v="2015-12-15T23:09:34"/>
    <x v="0"/>
  </r>
  <r>
    <x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n v="108"/>
    <n v="76.87"/>
    <x v="0"/>
    <s v="television"/>
    <x v="47"/>
    <d v="2014-12-19T20:40:07"/>
    <x v="3"/>
  </r>
  <r>
    <x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n v="108"/>
    <n v="56.82"/>
    <x v="0"/>
    <s v="television"/>
    <x v="48"/>
    <d v="2015-03-01T12:00:00"/>
    <x v="0"/>
  </r>
  <r>
    <x v="49"/>
    <x v="49"/>
    <s v="Driving Jersey is real people telling real stories."/>
    <n v="12000"/>
    <n v="12000"/>
    <x v="0"/>
    <s v="US"/>
    <s v="USD"/>
    <n v="1445660045"/>
    <x v="49"/>
    <b v="0"/>
    <n v="87"/>
    <b v="1"/>
    <n v="100"/>
    <n v="137.93"/>
    <x v="0"/>
    <s v="television"/>
    <x v="49"/>
    <d v="2015-10-24T04:14:05"/>
    <x v="0"/>
  </r>
  <r>
    <x v="50"/>
    <x v="50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n v="100"/>
    <n v="27.27"/>
    <x v="0"/>
    <s v="television"/>
    <x v="50"/>
    <d v="2015-01-30T17:00:00"/>
    <x v="3"/>
  </r>
  <r>
    <x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n v="128"/>
    <n v="118.34"/>
    <x v="0"/>
    <s v="television"/>
    <x v="51"/>
    <d v="2015-08-10T22:17:17"/>
    <x v="0"/>
  </r>
  <r>
    <x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n v="116"/>
    <n v="223.48"/>
    <x v="0"/>
    <s v="television"/>
    <x v="52"/>
    <d v="2014-07-17T16:50:46"/>
    <x v="3"/>
  </r>
  <r>
    <x v="53"/>
    <x v="53"/>
    <s v="Delicious TV's Vegan Mashup launching season two on public television"/>
    <n v="3000"/>
    <n v="3289"/>
    <x v="0"/>
    <s v="US"/>
    <s v="USD"/>
    <n v="1396648800"/>
    <x v="53"/>
    <b v="0"/>
    <n v="117"/>
    <b v="1"/>
    <n v="110"/>
    <n v="28.11"/>
    <x v="0"/>
    <s v="television"/>
    <x v="53"/>
    <d v="2014-04-04T22:00:00"/>
    <x v="3"/>
  </r>
  <r>
    <x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n v="101"/>
    <n v="194.23"/>
    <x v="0"/>
    <s v="television"/>
    <x v="54"/>
    <d v="2015-12-25T17:07:01"/>
    <x v="0"/>
  </r>
  <r>
    <x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n v="129"/>
    <n v="128.94999999999999"/>
    <x v="0"/>
    <s v="television"/>
    <x v="55"/>
    <d v="2016-05-27T23:15:16"/>
    <x v="2"/>
  </r>
  <r>
    <x v="56"/>
    <x v="56"/>
    <s v="We want to see more women's cycling on TV - and we need your help to make it happen!"/>
    <n v="8000"/>
    <n v="8581"/>
    <x v="0"/>
    <s v="GB"/>
    <s v="GBP"/>
    <n v="1433779200"/>
    <x v="56"/>
    <b v="0"/>
    <n v="174"/>
    <b v="1"/>
    <n v="107"/>
    <n v="49.32"/>
    <x v="0"/>
    <s v="television"/>
    <x v="56"/>
    <d v="2015-06-08T16:00:00"/>
    <x v="0"/>
  </r>
  <r>
    <x v="57"/>
    <x v="57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n v="102"/>
    <n v="221.52"/>
    <x v="0"/>
    <s v="television"/>
    <x v="57"/>
    <d v="2015-04-25T19:59:22"/>
    <x v="0"/>
  </r>
  <r>
    <x v="58"/>
    <x v="58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n v="103"/>
    <n v="137.21"/>
    <x v="0"/>
    <s v="television"/>
    <x v="58"/>
    <d v="2014-11-19T18:52:52"/>
    <x v="3"/>
  </r>
  <r>
    <x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n v="100"/>
    <n v="606.82000000000005"/>
    <x v="0"/>
    <s v="television"/>
    <x v="59"/>
    <d v="2015-09-14T21:00:00"/>
    <x v="0"/>
  </r>
  <r>
    <x v="60"/>
    <x v="60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n v="103"/>
    <n v="43.04"/>
    <x v="0"/>
    <s v="shorts"/>
    <x v="60"/>
    <d v="2014-03-23T00:00:00"/>
    <x v="3"/>
  </r>
  <r>
    <x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n v="148"/>
    <n v="322.39"/>
    <x v="0"/>
    <s v="shorts"/>
    <x v="61"/>
    <d v="2013-06-06T19:32:37"/>
    <x v="4"/>
  </r>
  <r>
    <x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n v="155"/>
    <n v="96.71"/>
    <x v="0"/>
    <s v="shorts"/>
    <x v="62"/>
    <d v="2013-03-03T19:11:18"/>
    <x v="4"/>
  </r>
  <r>
    <x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n v="114"/>
    <n v="35.47"/>
    <x v="0"/>
    <s v="shorts"/>
    <x v="63"/>
    <d v="2013-12-28T04:59:00"/>
    <x v="4"/>
  </r>
  <r>
    <x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n v="173"/>
    <n v="86.67"/>
    <x v="0"/>
    <s v="shorts"/>
    <x v="64"/>
    <d v="2013-07-08T00:26:21"/>
    <x v="4"/>
  </r>
  <r>
    <x v="65"/>
    <x v="65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n v="108"/>
    <n v="132.05000000000001"/>
    <x v="0"/>
    <s v="shorts"/>
    <x v="65"/>
    <d v="2014-08-11T05:59:00"/>
    <x v="3"/>
  </r>
  <r>
    <x v="66"/>
    <x v="66"/>
    <s v="A dark comedy set in the '60s about clinical depression and one night stands."/>
    <n v="2000"/>
    <n v="2372"/>
    <x v="0"/>
    <s v="US"/>
    <s v="USD"/>
    <n v="1468873420"/>
    <x v="66"/>
    <b v="0"/>
    <n v="26"/>
    <b v="1"/>
    <n v="119"/>
    <n v="91.23"/>
    <x v="0"/>
    <s v="shorts"/>
    <x v="66"/>
    <d v="2016-07-18T20:23:40"/>
    <x v="2"/>
  </r>
  <r>
    <x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n v="116"/>
    <n v="116.25"/>
    <x v="0"/>
    <s v="shorts"/>
    <x v="67"/>
    <d v="2012-07-15T14:00:04"/>
    <x v="5"/>
  </r>
  <r>
    <x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n v="127"/>
    <n v="21.19"/>
    <x v="0"/>
    <s v="shorts"/>
    <x v="68"/>
    <d v="2014-02-23T13:39:51"/>
    <x v="3"/>
  </r>
  <r>
    <x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n v="111"/>
    <n v="62.33"/>
    <x v="0"/>
    <s v="shorts"/>
    <x v="69"/>
    <d v="2011-10-02T06:59:00"/>
    <x v="6"/>
  </r>
  <r>
    <x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n v="127"/>
    <n v="37.409999999999997"/>
    <x v="0"/>
    <s v="shorts"/>
    <x v="70"/>
    <d v="2011-09-04T21:30:45"/>
    <x v="6"/>
  </r>
  <r>
    <x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n v="124"/>
    <n v="69.72"/>
    <x v="0"/>
    <s v="shorts"/>
    <x v="71"/>
    <d v="2012-05-28T06:30:57"/>
    <x v="5"/>
  </r>
  <r>
    <x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n v="108"/>
    <n v="58.17"/>
    <x v="0"/>
    <s v="shorts"/>
    <x v="72"/>
    <d v="2012-11-15T00:00:00"/>
    <x v="5"/>
  </r>
  <r>
    <x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n v="100"/>
    <n v="50"/>
    <x v="0"/>
    <s v="shorts"/>
    <x v="73"/>
    <d v="2011-05-03T03:59:00"/>
    <x v="6"/>
  </r>
  <r>
    <x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n v="113"/>
    <n v="19.47"/>
    <x v="0"/>
    <s v="shorts"/>
    <x v="74"/>
    <d v="2016-01-21T11:41:35"/>
    <x v="0"/>
  </r>
  <r>
    <x v="75"/>
    <x v="75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n v="115"/>
    <n v="85.96"/>
    <x v="0"/>
    <s v="shorts"/>
    <x v="75"/>
    <d v="2013-04-23T05:01:12"/>
    <x v="4"/>
  </r>
  <r>
    <x v="76"/>
    <x v="76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n v="153"/>
    <n v="30.67"/>
    <x v="0"/>
    <s v="shorts"/>
    <x v="76"/>
    <d v="2011-12-27T17:35:58"/>
    <x v="6"/>
  </r>
  <r>
    <x v="77"/>
    <x v="77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n v="393"/>
    <n v="60.38"/>
    <x v="0"/>
    <s v="shorts"/>
    <x v="77"/>
    <d v="2012-05-21T02:59:00"/>
    <x v="5"/>
  </r>
  <r>
    <x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n v="2702"/>
    <n v="38.6"/>
    <x v="0"/>
    <s v="shorts"/>
    <x v="78"/>
    <d v="2016-09-01T17:32:01"/>
    <x v="2"/>
  </r>
  <r>
    <x v="79"/>
    <x v="79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n v="127"/>
    <n v="40.270000000000003"/>
    <x v="0"/>
    <s v="shorts"/>
    <x v="79"/>
    <d v="2014-04-25T18:38:13"/>
    <x v="3"/>
  </r>
  <r>
    <x v="80"/>
    <x v="80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n v="107"/>
    <n v="273.83"/>
    <x v="0"/>
    <s v="shorts"/>
    <x v="80"/>
    <d v="2013-12-10T02:00:56"/>
    <x v="4"/>
  </r>
  <r>
    <x v="81"/>
    <x v="81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n v="198"/>
    <n v="53.04"/>
    <x v="0"/>
    <s v="shorts"/>
    <x v="81"/>
    <d v="2012-07-14T03:02:00"/>
    <x v="5"/>
  </r>
  <r>
    <x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n v="100"/>
    <n v="40.01"/>
    <x v="0"/>
    <s v="shorts"/>
    <x v="82"/>
    <d v="2011-10-09T19:41:01"/>
    <x v="6"/>
  </r>
  <r>
    <x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n v="103"/>
    <n v="15.77"/>
    <x v="0"/>
    <s v="shorts"/>
    <x v="83"/>
    <d v="2015-02-22T11:30:00"/>
    <x v="0"/>
  </r>
  <r>
    <x v="84"/>
    <x v="84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n v="100"/>
    <n v="71.430000000000007"/>
    <x v="0"/>
    <s v="shorts"/>
    <x v="84"/>
    <d v="2011-05-15T18:11:26"/>
    <x v="6"/>
  </r>
  <r>
    <x v="85"/>
    <x v="85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n v="126"/>
    <n v="71.709999999999994"/>
    <x v="0"/>
    <s v="shorts"/>
    <x v="85"/>
    <d v="2011-09-23T03:00:37"/>
    <x v="6"/>
  </r>
  <r>
    <x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n v="106"/>
    <n v="375.76"/>
    <x v="0"/>
    <s v="shorts"/>
    <x v="86"/>
    <d v="2015-12-27T14:20:45"/>
    <x v="0"/>
  </r>
  <r>
    <x v="87"/>
    <x v="87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n v="105"/>
    <n v="104.6"/>
    <x v="0"/>
    <s v="shorts"/>
    <x v="87"/>
    <d v="2010-06-03T01:41:00"/>
    <x v="7"/>
  </r>
  <r>
    <x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n v="103"/>
    <n v="60"/>
    <x v="0"/>
    <s v="shorts"/>
    <x v="88"/>
    <d v="2014-06-22T15:48:51"/>
    <x v="3"/>
  </r>
  <r>
    <x v="89"/>
    <x v="89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n v="115"/>
    <n v="123.29"/>
    <x v="0"/>
    <s v="shorts"/>
    <x v="89"/>
    <d v="2013-06-02T18:03:12"/>
    <x v="4"/>
  </r>
  <r>
    <x v="90"/>
    <x v="90"/>
    <s v="We're looking for funding to help submit a short film to film festivals."/>
    <n v="500"/>
    <n v="502"/>
    <x v="0"/>
    <s v="US"/>
    <s v="USD"/>
    <n v="1310454499"/>
    <x v="90"/>
    <b v="0"/>
    <n v="16"/>
    <b v="1"/>
    <n v="100"/>
    <n v="31.38"/>
    <x v="0"/>
    <s v="shorts"/>
    <x v="90"/>
    <d v="2011-07-12T07:08:19"/>
    <x v="6"/>
  </r>
  <r>
    <x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n v="120"/>
    <n v="78.260000000000005"/>
    <x v="0"/>
    <s v="shorts"/>
    <x v="91"/>
    <d v="2011-05-17T09:39:24"/>
    <x v="6"/>
  </r>
  <r>
    <x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n v="105"/>
    <n v="122.33"/>
    <x v="0"/>
    <s v="shorts"/>
    <x v="92"/>
    <d v="2017-02-01T08:00:00"/>
    <x v="2"/>
  </r>
  <r>
    <x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n v="111"/>
    <n v="73.73"/>
    <x v="0"/>
    <s v="shorts"/>
    <x v="93"/>
    <d v="2012-07-03T21:00:00"/>
    <x v="5"/>
  </r>
  <r>
    <x v="94"/>
    <x v="94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n v="104"/>
    <n v="21.67"/>
    <x v="0"/>
    <s v="shorts"/>
    <x v="94"/>
    <d v="2014-04-07T17:13:42"/>
    <x v="3"/>
  </r>
  <r>
    <x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n v="131"/>
    <n v="21.9"/>
    <x v="0"/>
    <s v="shorts"/>
    <x v="95"/>
    <d v="2012-02-26T00:07:21"/>
    <x v="5"/>
  </r>
  <r>
    <x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n v="115"/>
    <n v="50.59"/>
    <x v="0"/>
    <s v="shorts"/>
    <x v="96"/>
    <d v="2010-08-01T03:00:00"/>
    <x v="7"/>
  </r>
  <r>
    <x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n v="106"/>
    <n v="53.13"/>
    <x v="0"/>
    <s v="shorts"/>
    <x v="97"/>
    <d v="2011-07-12T03:14:42"/>
    <x v="6"/>
  </r>
  <r>
    <x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n v="106"/>
    <n v="56.67"/>
    <x v="0"/>
    <s v="shorts"/>
    <x v="98"/>
    <d v="2012-12-07T23:30:00"/>
    <x v="5"/>
  </r>
  <r>
    <x v="99"/>
    <x v="99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n v="106"/>
    <n v="40.78"/>
    <x v="0"/>
    <s v="shorts"/>
    <x v="99"/>
    <d v="2014-01-22T21:39:59"/>
    <x v="4"/>
  </r>
  <r>
    <x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n v="100"/>
    <n v="192.31"/>
    <x v="0"/>
    <s v="shorts"/>
    <x v="100"/>
    <d v="2012-11-04T19:04:46"/>
    <x v="5"/>
  </r>
  <r>
    <x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n v="100"/>
    <n v="100"/>
    <x v="0"/>
    <s v="shorts"/>
    <x v="101"/>
    <d v="2013-01-24T18:38:30"/>
    <x v="5"/>
  </r>
  <r>
    <x v="102"/>
    <x v="102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n v="128"/>
    <n v="117.92"/>
    <x v="0"/>
    <s v="shorts"/>
    <x v="102"/>
    <d v="2010-12-23T03:08:53"/>
    <x v="7"/>
  </r>
  <r>
    <x v="103"/>
    <x v="103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n v="105"/>
    <n v="27.9"/>
    <x v="0"/>
    <s v="shorts"/>
    <x v="103"/>
    <d v="2014-03-07T19:20:30"/>
    <x v="3"/>
  </r>
  <r>
    <x v="104"/>
    <x v="104"/>
    <s v="UCF short film about an old man, his love for music, and his misplaced trumpet.  "/>
    <n v="500"/>
    <n v="600"/>
    <x v="0"/>
    <s v="US"/>
    <s v="USD"/>
    <n v="1301792400"/>
    <x v="104"/>
    <b v="0"/>
    <n v="10"/>
    <b v="1"/>
    <n v="120"/>
    <n v="60"/>
    <x v="0"/>
    <s v="shorts"/>
    <x v="104"/>
    <d v="2011-04-03T01:00:00"/>
    <x v="6"/>
  </r>
  <r>
    <x v="105"/>
    <x v="105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n v="107"/>
    <n v="39.380000000000003"/>
    <x v="0"/>
    <s v="shorts"/>
    <x v="105"/>
    <d v="2016-05-14T00:00:00"/>
    <x v="2"/>
  </r>
  <r>
    <x v="106"/>
    <x v="106"/>
    <s v="A Boy. A Girl. A Car. A Serial Killer."/>
    <n v="5000"/>
    <n v="5025"/>
    <x v="0"/>
    <s v="US"/>
    <s v="USD"/>
    <n v="1333391901"/>
    <x v="106"/>
    <b v="0"/>
    <n v="27"/>
    <b v="1"/>
    <n v="101"/>
    <n v="186.11"/>
    <x v="0"/>
    <s v="shorts"/>
    <x v="106"/>
    <d v="2012-04-02T18:38:21"/>
    <x v="5"/>
  </r>
  <r>
    <x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n v="102"/>
    <n v="111.38"/>
    <x v="0"/>
    <s v="shorts"/>
    <x v="107"/>
    <d v="2011-04-24T23:34:47"/>
    <x v="6"/>
  </r>
  <r>
    <x v="108"/>
    <x v="108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n v="247"/>
    <n v="78.72"/>
    <x v="0"/>
    <s v="shorts"/>
    <x v="108"/>
    <d v="2013-05-31T14:42:50"/>
    <x v="4"/>
  </r>
  <r>
    <x v="109"/>
    <x v="109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n v="220"/>
    <n v="46.7"/>
    <x v="0"/>
    <s v="shorts"/>
    <x v="109"/>
    <d v="2011-02-26T00:37:10"/>
    <x v="6"/>
  </r>
  <r>
    <x v="110"/>
    <x v="110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n v="131"/>
    <n v="65.38"/>
    <x v="0"/>
    <s v="shorts"/>
    <x v="110"/>
    <d v="2013-11-14T05:59:00"/>
    <x v="4"/>
  </r>
  <r>
    <x v="111"/>
    <x v="111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n v="155"/>
    <n v="102.08"/>
    <x v="0"/>
    <s v="shorts"/>
    <x v="111"/>
    <d v="2015-05-31T07:59:47"/>
    <x v="0"/>
  </r>
  <r>
    <x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n v="104"/>
    <n v="64.2"/>
    <x v="0"/>
    <s v="shorts"/>
    <x v="112"/>
    <d v="2014-04-13T02:00:00"/>
    <x v="3"/>
  </r>
  <r>
    <x v="113"/>
    <x v="113"/>
    <s v="A living memorial for all those dealing with trauma, grief and loss."/>
    <n v="5000"/>
    <n v="7050"/>
    <x v="0"/>
    <s v="US"/>
    <s v="USD"/>
    <n v="1312642800"/>
    <x v="113"/>
    <b v="0"/>
    <n v="78"/>
    <b v="1"/>
    <n v="141"/>
    <n v="90.38"/>
    <x v="0"/>
    <s v="shorts"/>
    <x v="113"/>
    <d v="2011-08-06T15:00:00"/>
    <x v="6"/>
  </r>
  <r>
    <x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n v="103"/>
    <n v="88.57"/>
    <x v="0"/>
    <s v="shorts"/>
    <x v="114"/>
    <d v="2012-01-13T06:34:48"/>
    <x v="6"/>
  </r>
  <r>
    <x v="115"/>
    <x v="115"/>
    <s v="Never judge a book (or a lover) by their cover."/>
    <n v="450"/>
    <n v="632"/>
    <x v="0"/>
    <s v="US"/>
    <s v="USD"/>
    <n v="1328377444"/>
    <x v="115"/>
    <b v="0"/>
    <n v="22"/>
    <b v="1"/>
    <n v="140"/>
    <n v="28.73"/>
    <x v="0"/>
    <s v="shorts"/>
    <x v="115"/>
    <d v="2012-02-04T17:44:04"/>
    <x v="5"/>
  </r>
  <r>
    <x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n v="114"/>
    <n v="69.790000000000006"/>
    <x v="0"/>
    <s v="shorts"/>
    <x v="116"/>
    <d v="2011-04-08T10:55:55"/>
    <x v="6"/>
  </r>
  <r>
    <x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n v="100"/>
    <n v="167.49"/>
    <x v="0"/>
    <s v="shorts"/>
    <x v="117"/>
    <d v="2010-06-09T19:00:00"/>
    <x v="7"/>
  </r>
  <r>
    <x v="118"/>
    <x v="118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n v="113"/>
    <n v="144.91"/>
    <x v="0"/>
    <s v="shorts"/>
    <x v="118"/>
    <d v="2011-07-29T01:17:16"/>
    <x v="6"/>
  </r>
  <r>
    <x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n v="105"/>
    <n v="91.84"/>
    <x v="0"/>
    <s v="shorts"/>
    <x v="119"/>
    <d v="2011-08-13T23:00:00"/>
    <x v="6"/>
  </r>
  <r>
    <x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n v="0"/>
    <n v="10"/>
    <x v="0"/>
    <s v="science fiction"/>
    <x v="120"/>
    <d v="2016-10-03T01:11:47"/>
    <x v="2"/>
  </r>
  <r>
    <x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n v="0"/>
    <n v="1"/>
    <x v="0"/>
    <s v="science fiction"/>
    <x v="121"/>
    <d v="2015-04-18T10:16:00"/>
    <x v="0"/>
  </r>
  <r>
    <x v="122"/>
    <x v="122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n v="0"/>
    <n v="0"/>
    <x v="0"/>
    <s v="science fiction"/>
    <x v="122"/>
    <d v="2016-10-10T10:21:47"/>
    <x v="2"/>
  </r>
  <r>
    <x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n v="0"/>
    <n v="25.17"/>
    <x v="0"/>
    <s v="science fiction"/>
    <x v="123"/>
    <d v="2014-10-28T22:00:00"/>
    <x v="3"/>
  </r>
  <r>
    <x v="124"/>
    <x v="124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n v="0"/>
    <n v="0"/>
    <x v="0"/>
    <s v="science fiction"/>
    <x v="124"/>
    <d v="2015-05-15T22:17:22"/>
    <x v="0"/>
  </r>
  <r>
    <x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n v="14"/>
    <n v="11.67"/>
    <x v="0"/>
    <s v="science fiction"/>
    <x v="125"/>
    <d v="2017-02-03T23:51:20"/>
    <x v="2"/>
  </r>
  <r>
    <x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n v="6"/>
    <n v="106.69"/>
    <x v="0"/>
    <s v="science fiction"/>
    <x v="126"/>
    <d v="2015-06-11T02:00:00"/>
    <x v="0"/>
  </r>
  <r>
    <x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n v="2"/>
    <n v="47.5"/>
    <x v="0"/>
    <s v="science fiction"/>
    <x v="127"/>
    <d v="2015-04-03T13:59:01"/>
    <x v="0"/>
  </r>
  <r>
    <x v="128"/>
    <x v="128"/>
    <s v="A Science Fiction film filled with entertainment and Excitement"/>
    <n v="100000"/>
    <n v="1867"/>
    <x v="1"/>
    <s v="US"/>
    <s v="USD"/>
    <n v="1476941293"/>
    <x v="128"/>
    <b v="0"/>
    <n v="6"/>
    <b v="0"/>
    <n v="2"/>
    <n v="311.17"/>
    <x v="0"/>
    <s v="science fiction"/>
    <x v="128"/>
    <d v="2016-10-20T05:28:13"/>
    <x v="2"/>
  </r>
  <r>
    <x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n v="0"/>
    <n v="0"/>
    <x v="0"/>
    <s v="science fiction"/>
    <x v="129"/>
    <d v="2014-10-30T22:29:43"/>
    <x v="3"/>
  </r>
  <r>
    <x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n v="0"/>
    <n v="0"/>
    <x v="0"/>
    <s v="science fiction"/>
    <x v="130"/>
    <d v="2014-06-16T20:16:00"/>
    <x v="3"/>
  </r>
  <r>
    <x v="131"/>
    <x v="131"/>
    <s v="I"/>
    <n v="1200"/>
    <n v="0"/>
    <x v="1"/>
    <s v="US"/>
    <s v="USD"/>
    <n v="1467763200"/>
    <x v="131"/>
    <b v="0"/>
    <n v="0"/>
    <b v="0"/>
    <n v="0"/>
    <n v="0"/>
    <x v="0"/>
    <s v="science fiction"/>
    <x v="131"/>
    <d v="2016-07-06T00:00:00"/>
    <x v="2"/>
  </r>
  <r>
    <x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n v="10"/>
    <n v="94.51"/>
    <x v="0"/>
    <s v="science fiction"/>
    <x v="132"/>
    <d v="2014-11-07T20:30:07"/>
    <x v="3"/>
  </r>
  <r>
    <x v="133"/>
    <x v="133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n v="0"/>
    <n v="0"/>
    <x v="0"/>
    <s v="science fiction"/>
    <x v="133"/>
    <d v="2016-05-31T17:31:00"/>
    <x v="2"/>
  </r>
  <r>
    <x v="134"/>
    <x v="134"/>
    <s v="steampunk  remake of &quot;a Christmas carol&quot;"/>
    <n v="5000"/>
    <n v="0"/>
    <x v="1"/>
    <s v="US"/>
    <s v="USD"/>
    <n v="1441386000"/>
    <x v="134"/>
    <b v="0"/>
    <n v="0"/>
    <b v="0"/>
    <n v="0"/>
    <n v="0"/>
    <x v="0"/>
    <s v="science fiction"/>
    <x v="134"/>
    <d v="2015-09-04T17:00:00"/>
    <x v="0"/>
  </r>
  <r>
    <x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n v="13"/>
    <n v="80.599999999999994"/>
    <x v="0"/>
    <s v="science fiction"/>
    <x v="135"/>
    <d v="2014-07-01T19:00:00"/>
    <x v="3"/>
  </r>
  <r>
    <x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n v="0"/>
    <n v="0"/>
    <x v="0"/>
    <s v="science fiction"/>
    <x v="136"/>
    <d v="2015-05-16T10:16:00"/>
    <x v="0"/>
  </r>
  <r>
    <x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n v="0"/>
    <n v="0"/>
    <x v="0"/>
    <s v="science fiction"/>
    <x v="137"/>
    <d v="2015-10-12T13:46:33"/>
    <x v="0"/>
  </r>
  <r>
    <x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n v="3"/>
    <n v="81.239999999999995"/>
    <x v="0"/>
    <s v="science fiction"/>
    <x v="138"/>
    <d v="2015-08-01T04:59:00"/>
    <x v="0"/>
  </r>
  <r>
    <x v="139"/>
    <x v="139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n v="100"/>
    <n v="500"/>
    <x v="0"/>
    <s v="science fiction"/>
    <x v="139"/>
    <d v="2015-07-12T22:06:12"/>
    <x v="0"/>
  </r>
  <r>
    <x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n v="0"/>
    <n v="0"/>
    <x v="0"/>
    <s v="science fiction"/>
    <x v="140"/>
    <d v="2015-03-20T03:45:32"/>
    <x v="0"/>
  </r>
  <r>
    <x v="141"/>
    <x v="141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n v="11"/>
    <n v="46.18"/>
    <x v="0"/>
    <s v="science fiction"/>
    <x v="141"/>
    <d v="2015-05-31T03:40:23"/>
    <x v="0"/>
  </r>
  <r>
    <x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n v="0"/>
    <n v="10"/>
    <x v="0"/>
    <s v="science fiction"/>
    <x v="142"/>
    <d v="2014-11-16T22:26:18"/>
    <x v="3"/>
  </r>
  <r>
    <x v="143"/>
    <x v="143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n v="0"/>
    <n v="0"/>
    <x v="0"/>
    <s v="science fiction"/>
    <x v="143"/>
    <d v="2016-09-03T05:55:00"/>
    <x v="2"/>
  </r>
  <r>
    <x v="144"/>
    <x v="144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n v="28"/>
    <n v="55.95"/>
    <x v="0"/>
    <s v="science fiction"/>
    <x v="144"/>
    <d v="2015-04-13T17:17:52"/>
    <x v="0"/>
  </r>
  <r>
    <x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n v="8"/>
    <n v="37.56"/>
    <x v="0"/>
    <s v="science fiction"/>
    <x v="145"/>
    <d v="2015-08-11T13:00:52"/>
    <x v="0"/>
  </r>
  <r>
    <x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n v="1"/>
    <n v="38.33"/>
    <x v="0"/>
    <s v="science fiction"/>
    <x v="146"/>
    <d v="2017-01-18T00:23:18"/>
    <x v="2"/>
  </r>
  <r>
    <x v="147"/>
    <x v="147"/>
    <s v="Film makers catch live footage beyond their wildest dreams."/>
    <n v="7000"/>
    <n v="0"/>
    <x v="1"/>
    <s v="GB"/>
    <s v="GBP"/>
    <n v="1420741080"/>
    <x v="147"/>
    <b v="0"/>
    <n v="0"/>
    <b v="0"/>
    <n v="0"/>
    <n v="0"/>
    <x v="0"/>
    <s v="science fiction"/>
    <x v="147"/>
    <d v="2015-01-08T18:18:00"/>
    <x v="3"/>
  </r>
  <r>
    <x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n v="0"/>
    <n v="20"/>
    <x v="0"/>
    <s v="science fiction"/>
    <x v="148"/>
    <d v="2016-02-27T06:45:36"/>
    <x v="2"/>
  </r>
  <r>
    <x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n v="1"/>
    <n v="15.33"/>
    <x v="0"/>
    <s v="science fiction"/>
    <x v="149"/>
    <d v="2014-12-25T08:00:00"/>
    <x v="3"/>
  </r>
  <r>
    <x v="150"/>
    <x v="150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n v="23"/>
    <n v="449.43"/>
    <x v="0"/>
    <s v="science fiction"/>
    <x v="150"/>
    <d v="2015-05-26T03:53:02"/>
    <x v="0"/>
  </r>
  <r>
    <x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n v="0"/>
    <n v="28"/>
    <x v="0"/>
    <s v="science fiction"/>
    <x v="151"/>
    <d v="2015-06-18T13:13:11"/>
    <x v="0"/>
  </r>
  <r>
    <x v="152"/>
    <x v="152"/>
    <s v="The Great Dark is a journey through the unimaginable...and un foreseeable..."/>
    <n v="380000"/>
    <n v="30"/>
    <x v="1"/>
    <s v="US"/>
    <s v="USD"/>
    <n v="1411437100"/>
    <x v="152"/>
    <b v="0"/>
    <n v="2"/>
    <b v="0"/>
    <n v="0"/>
    <n v="15"/>
    <x v="0"/>
    <s v="science fiction"/>
    <x v="152"/>
    <d v="2014-09-23T01:51:40"/>
    <x v="3"/>
  </r>
  <r>
    <x v="153"/>
    <x v="153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n v="1"/>
    <n v="35.9"/>
    <x v="0"/>
    <s v="science fiction"/>
    <x v="153"/>
    <d v="2014-12-02T15:04:04"/>
    <x v="3"/>
  </r>
  <r>
    <x v="154"/>
    <x v="154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n v="3"/>
    <n v="13.33"/>
    <x v="0"/>
    <s v="science fiction"/>
    <x v="154"/>
    <d v="2015-06-03T13:08:15"/>
    <x v="0"/>
  </r>
  <r>
    <x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n v="0"/>
    <n v="20.25"/>
    <x v="0"/>
    <s v="science fiction"/>
    <x v="155"/>
    <d v="2015-07-23T13:25:35"/>
    <x v="0"/>
  </r>
  <r>
    <x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n v="5"/>
    <n v="119"/>
    <x v="0"/>
    <s v="science fiction"/>
    <x v="156"/>
    <d v="2014-08-03T02:59:56"/>
    <x v="3"/>
  </r>
  <r>
    <x v="157"/>
    <x v="157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n v="0"/>
    <n v="4"/>
    <x v="0"/>
    <s v="science fiction"/>
    <x v="157"/>
    <d v="2016-02-26T21:52:52"/>
    <x v="2"/>
  </r>
  <r>
    <x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n v="0"/>
    <n v="0"/>
    <x v="0"/>
    <s v="science fiction"/>
    <x v="158"/>
    <d v="2014-10-22T01:50:28"/>
    <x v="3"/>
  </r>
  <r>
    <x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n v="0"/>
    <n v="10"/>
    <x v="0"/>
    <s v="science fiction"/>
    <x v="159"/>
    <d v="2016-07-03T10:25:45"/>
    <x v="2"/>
  </r>
  <r>
    <x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n v="0"/>
    <n v="0"/>
    <x v="0"/>
    <s v="drama"/>
    <x v="160"/>
    <d v="2015-08-15T21:54:51"/>
    <x v="0"/>
  </r>
  <r>
    <x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n v="0"/>
    <n v="5"/>
    <x v="0"/>
    <s v="drama"/>
    <x v="161"/>
    <d v="2014-07-02T16:29:55"/>
    <x v="3"/>
  </r>
  <r>
    <x v="162"/>
    <x v="162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n v="16"/>
    <n v="43.5"/>
    <x v="0"/>
    <s v="drama"/>
    <x v="162"/>
    <d v="2014-08-16T23:42:00"/>
    <x v="3"/>
  </r>
  <r>
    <x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n v="0"/>
    <n v="0"/>
    <x v="0"/>
    <s v="drama"/>
    <x v="163"/>
    <d v="2015-10-01T00:00:00"/>
    <x v="0"/>
  </r>
  <r>
    <x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n v="1"/>
    <n v="91.43"/>
    <x v="0"/>
    <s v="drama"/>
    <x v="164"/>
    <d v="2014-09-19T18:18:21"/>
    <x v="3"/>
  </r>
  <r>
    <x v="165"/>
    <x v="165"/>
    <s v="A teacher. A boy. The beach and a heatwave that drove them all insane."/>
    <n v="17000"/>
    <n v="0"/>
    <x v="2"/>
    <s v="GB"/>
    <s v="GBP"/>
    <n v="1452613724"/>
    <x v="165"/>
    <b v="0"/>
    <n v="0"/>
    <b v="0"/>
    <n v="0"/>
    <n v="0"/>
    <x v="0"/>
    <s v="drama"/>
    <x v="165"/>
    <d v="2016-01-12T15:48:44"/>
    <x v="0"/>
  </r>
  <r>
    <x v="166"/>
    <x v="166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n v="60"/>
    <n v="3000"/>
    <x v="0"/>
    <s v="drama"/>
    <x v="166"/>
    <d v="2017-01-16T01:49:22"/>
    <x v="2"/>
  </r>
  <r>
    <x v="167"/>
    <x v="167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n v="0"/>
    <n v="5.5"/>
    <x v="0"/>
    <s v="drama"/>
    <x v="167"/>
    <d v="2015-08-04T22:15:35"/>
    <x v="0"/>
  </r>
  <r>
    <x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n v="4"/>
    <n v="108.33"/>
    <x v="0"/>
    <s v="drama"/>
    <x v="168"/>
    <d v="2015-03-19T19:02:50"/>
    <x v="0"/>
  </r>
  <r>
    <x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n v="22"/>
    <n v="56"/>
    <x v="0"/>
    <s v="drama"/>
    <x v="169"/>
    <d v="2014-10-18T12:07:39"/>
    <x v="3"/>
  </r>
  <r>
    <x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n v="3"/>
    <n v="32.5"/>
    <x v="0"/>
    <s v="drama"/>
    <x v="170"/>
    <d v="2015-08-30T05:28:00"/>
    <x v="0"/>
  </r>
  <r>
    <x v="171"/>
    <x v="171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n v="0"/>
    <n v="1"/>
    <x v="0"/>
    <s v="drama"/>
    <x v="171"/>
    <d v="2016-08-12T04:20:14"/>
    <x v="2"/>
  </r>
  <r>
    <x v="172"/>
    <x v="172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n v="0"/>
    <n v="0"/>
    <x v="0"/>
    <s v="drama"/>
    <x v="172"/>
    <d v="2015-03-19T08:28:43"/>
    <x v="0"/>
  </r>
  <r>
    <x v="173"/>
    <x v="173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n v="0"/>
    <n v="0"/>
    <x v="0"/>
    <s v="drama"/>
    <x v="173"/>
    <d v="2015-02-28T13:45:08"/>
    <x v="0"/>
  </r>
  <r>
    <x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n v="0"/>
    <n v="0"/>
    <x v="0"/>
    <s v="drama"/>
    <x v="174"/>
    <d v="2015-05-08T18:12:56"/>
    <x v="0"/>
  </r>
  <r>
    <x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n v="6"/>
    <n v="49.88"/>
    <x v="0"/>
    <s v="drama"/>
    <x v="175"/>
    <d v="2014-08-29T18:40:11"/>
    <x v="3"/>
  </r>
  <r>
    <x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n v="0"/>
    <n v="0"/>
    <x v="0"/>
    <s v="drama"/>
    <x v="176"/>
    <d v="2015-08-05T19:46:39"/>
    <x v="0"/>
  </r>
  <r>
    <x v="177"/>
    <x v="177"/>
    <s v="I'm making a modern day version of the bible story &quot; The Good Samaritan&quot;"/>
    <n v="450"/>
    <n v="180"/>
    <x v="2"/>
    <s v="US"/>
    <s v="USD"/>
    <n v="1427155726"/>
    <x v="177"/>
    <b v="0"/>
    <n v="7"/>
    <b v="0"/>
    <n v="40"/>
    <n v="25.71"/>
    <x v="0"/>
    <s v="drama"/>
    <x v="177"/>
    <d v="2015-03-24T00:08:46"/>
    <x v="0"/>
  </r>
  <r>
    <x v="178"/>
    <x v="178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n v="0"/>
    <n v="0"/>
    <x v="0"/>
    <s v="drama"/>
    <x v="178"/>
    <d v="2015-11-26T23:55:45"/>
    <x v="0"/>
  </r>
  <r>
    <x v="179"/>
    <x v="179"/>
    <s v="A feature-length film about how three people survive in a diseased world."/>
    <n v="1000"/>
    <n v="200"/>
    <x v="2"/>
    <s v="US"/>
    <s v="USD"/>
    <n v="1457056555"/>
    <x v="179"/>
    <b v="0"/>
    <n v="2"/>
    <b v="0"/>
    <n v="20"/>
    <n v="100"/>
    <x v="0"/>
    <s v="drama"/>
    <x v="179"/>
    <d v="2016-03-04T01:55:55"/>
    <x v="2"/>
  </r>
  <r>
    <x v="180"/>
    <x v="180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n v="33"/>
    <n v="30.85"/>
    <x v="0"/>
    <s v="drama"/>
    <x v="180"/>
    <d v="2015-04-13T19:00:00"/>
    <x v="0"/>
  </r>
  <r>
    <x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n v="21"/>
    <n v="180.5"/>
    <x v="0"/>
    <s v="drama"/>
    <x v="181"/>
    <d v="2015-06-22T17:48:15"/>
    <x v="0"/>
  </r>
  <r>
    <x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n v="0"/>
    <n v="0"/>
    <x v="0"/>
    <s v="drama"/>
    <x v="182"/>
    <d v="2017-01-07T00:17:12"/>
    <x v="2"/>
  </r>
  <r>
    <x v="183"/>
    <x v="183"/>
    <s v="Don't kill me until I meet my Dad"/>
    <n v="12500"/>
    <n v="4482"/>
    <x v="2"/>
    <s v="GB"/>
    <s v="GBP"/>
    <n v="1417033610"/>
    <x v="183"/>
    <b v="0"/>
    <n v="12"/>
    <b v="0"/>
    <n v="36"/>
    <n v="373.5"/>
    <x v="0"/>
    <s v="drama"/>
    <x v="183"/>
    <d v="2014-11-26T20:26:50"/>
    <x v="3"/>
  </r>
  <r>
    <x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n v="3"/>
    <n v="25.5"/>
    <x v="0"/>
    <s v="drama"/>
    <x v="184"/>
    <d v="2014-09-01T03:59:00"/>
    <x v="3"/>
  </r>
  <r>
    <x v="185"/>
    <x v="185"/>
    <s v="Love has no boundaries!"/>
    <n v="40000"/>
    <n v="2200"/>
    <x v="2"/>
    <s v="NO"/>
    <s v="NOK"/>
    <n v="1471557139"/>
    <x v="185"/>
    <b v="0"/>
    <n v="10"/>
    <b v="0"/>
    <n v="6"/>
    <n v="220"/>
    <x v="0"/>
    <s v="drama"/>
    <x v="185"/>
    <d v="2016-08-18T21:52:19"/>
    <x v="2"/>
  </r>
  <r>
    <x v="186"/>
    <x v="186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n v="0"/>
    <n v="0"/>
    <x v="0"/>
    <s v="drama"/>
    <x v="186"/>
    <d v="2017-03-03T20:00:00"/>
    <x v="1"/>
  </r>
  <r>
    <x v="187"/>
    <x v="187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n v="16"/>
    <n v="160"/>
    <x v="0"/>
    <s v="drama"/>
    <x v="187"/>
    <d v="2015-07-21T06:59:00"/>
    <x v="0"/>
  </r>
  <r>
    <x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n v="0"/>
    <n v="0"/>
    <x v="0"/>
    <s v="drama"/>
    <x v="188"/>
    <d v="2014-09-05T04:23:35"/>
    <x v="3"/>
  </r>
  <r>
    <x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n v="0"/>
    <n v="69"/>
    <x v="0"/>
    <s v="drama"/>
    <x v="189"/>
    <d v="2016-09-03T16:34:37"/>
    <x v="2"/>
  </r>
  <r>
    <x v="190"/>
    <x v="190"/>
    <s v="Because hope can be a 4 letter word"/>
    <n v="12000"/>
    <n v="50"/>
    <x v="2"/>
    <s v="US"/>
    <s v="USD"/>
    <n v="1466091446"/>
    <x v="190"/>
    <b v="0"/>
    <n v="1"/>
    <b v="0"/>
    <n v="0"/>
    <n v="50"/>
    <x v="0"/>
    <s v="drama"/>
    <x v="190"/>
    <d v="2016-06-16T15:37:26"/>
    <x v="2"/>
  </r>
  <r>
    <x v="191"/>
    <x v="191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n v="5"/>
    <n v="83.33"/>
    <x v="0"/>
    <s v="drama"/>
    <x v="191"/>
    <d v="2015-10-02T10:35:38"/>
    <x v="0"/>
  </r>
  <r>
    <x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n v="0"/>
    <n v="5.67"/>
    <x v="0"/>
    <s v="drama"/>
    <x v="192"/>
    <d v="2014-10-17T19:00:32"/>
    <x v="3"/>
  </r>
  <r>
    <x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n v="0"/>
    <n v="0"/>
    <x v="0"/>
    <s v="drama"/>
    <x v="193"/>
    <d v="2014-11-28T23:26:06"/>
    <x v="3"/>
  </r>
  <r>
    <x v="194"/>
    <x v="194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n v="0"/>
    <n v="1"/>
    <x v="0"/>
    <s v="drama"/>
    <x v="194"/>
    <d v="2016-03-06T23:55:31"/>
    <x v="2"/>
  </r>
  <r>
    <x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n v="0"/>
    <n v="0"/>
    <x v="0"/>
    <s v="drama"/>
    <x v="195"/>
    <d v="2015-07-10T16:05:32"/>
    <x v="0"/>
  </r>
  <r>
    <x v="196"/>
    <x v="196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n v="42"/>
    <n v="77.11"/>
    <x v="0"/>
    <s v="drama"/>
    <x v="196"/>
    <d v="2015-10-10T21:00:00"/>
    <x v="0"/>
  </r>
  <r>
    <x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n v="10"/>
    <n v="32.75"/>
    <x v="0"/>
    <s v="drama"/>
    <x v="197"/>
    <d v="2017-02-17T21:00:00"/>
    <x v="1"/>
  </r>
  <r>
    <x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n v="1"/>
    <n v="46.5"/>
    <x v="0"/>
    <s v="drama"/>
    <x v="198"/>
    <d v="2014-10-05T09:12:02"/>
    <x v="3"/>
  </r>
  <r>
    <x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n v="0"/>
    <n v="0"/>
    <x v="0"/>
    <s v="drama"/>
    <x v="199"/>
    <d v="2016-09-01T02:58:22"/>
    <x v="2"/>
  </r>
  <r>
    <x v="200"/>
    <x v="200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n v="26"/>
    <n v="87.31"/>
    <x v="0"/>
    <s v="drama"/>
    <x v="200"/>
    <d v="2014-09-15T02:00:03"/>
    <x v="3"/>
  </r>
  <r>
    <x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n v="58"/>
    <n v="54.29"/>
    <x v="0"/>
    <s v="drama"/>
    <x v="201"/>
    <d v="2015-02-08T19:38:49"/>
    <x v="0"/>
  </r>
  <r>
    <x v="202"/>
    <x v="202"/>
    <s v="new web series created by jonney terry"/>
    <n v="6000"/>
    <n v="0"/>
    <x v="2"/>
    <s v="US"/>
    <s v="USD"/>
    <n v="1444337940"/>
    <x v="202"/>
    <b v="0"/>
    <n v="0"/>
    <b v="0"/>
    <n v="0"/>
    <n v="0"/>
    <x v="0"/>
    <s v="drama"/>
    <x v="202"/>
    <d v="2015-10-08T20:59:00"/>
    <x v="0"/>
  </r>
  <r>
    <x v="203"/>
    <x v="203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n v="30"/>
    <n v="93.25"/>
    <x v="0"/>
    <s v="drama"/>
    <x v="203"/>
    <d v="2015-01-29T20:21:04"/>
    <x v="3"/>
  </r>
  <r>
    <x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n v="51"/>
    <n v="117.68"/>
    <x v="0"/>
    <s v="drama"/>
    <x v="204"/>
    <d v="2016-08-04T14:00:03"/>
    <x v="2"/>
  </r>
  <r>
    <x v="205"/>
    <x v="205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n v="16"/>
    <n v="76.47"/>
    <x v="0"/>
    <s v="drama"/>
    <x v="205"/>
    <d v="2015-10-06T15:10:22"/>
    <x v="0"/>
  </r>
  <r>
    <x v="206"/>
    <x v="206"/>
    <s v="A love story featuring adoption,struggle,dysfunction,grace, healing, and restoration."/>
    <n v="12700"/>
    <n v="0"/>
    <x v="2"/>
    <s v="US"/>
    <s v="USD"/>
    <n v="1470441983"/>
    <x v="206"/>
    <b v="0"/>
    <n v="0"/>
    <b v="0"/>
    <n v="0"/>
    <n v="0"/>
    <x v="0"/>
    <s v="drama"/>
    <x v="206"/>
    <d v="2016-08-06T00:06:23"/>
    <x v="2"/>
  </r>
  <r>
    <x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n v="15"/>
    <n v="163.85"/>
    <x v="0"/>
    <s v="drama"/>
    <x v="207"/>
    <d v="2015-01-04T04:43:58"/>
    <x v="3"/>
  </r>
  <r>
    <x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n v="0"/>
    <n v="0"/>
    <x v="0"/>
    <s v="drama"/>
    <x v="208"/>
    <d v="2014-12-16T08:52:47"/>
    <x v="3"/>
  </r>
  <r>
    <x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n v="0"/>
    <n v="0"/>
    <x v="0"/>
    <s v="drama"/>
    <x v="209"/>
    <d v="2015-07-10T22:08:55"/>
    <x v="0"/>
  </r>
  <r>
    <x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n v="25"/>
    <n v="91.82"/>
    <x v="0"/>
    <s v="drama"/>
    <x v="210"/>
    <d v="2015-10-01T05:00:00"/>
    <x v="0"/>
  </r>
  <r>
    <x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n v="45"/>
    <n v="185.83"/>
    <x v="0"/>
    <s v="drama"/>
    <x v="211"/>
    <d v="2015-09-19T03:50:17"/>
    <x v="0"/>
  </r>
  <r>
    <x v="212"/>
    <x v="212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n v="0"/>
    <n v="1"/>
    <x v="0"/>
    <s v="drama"/>
    <x v="212"/>
    <d v="2016-04-16T20:08:40"/>
    <x v="2"/>
  </r>
  <r>
    <x v="213"/>
    <x v="213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n v="0"/>
    <n v="20"/>
    <x v="0"/>
    <s v="drama"/>
    <x v="213"/>
    <d v="2015-08-16T14:06:41"/>
    <x v="0"/>
  </r>
  <r>
    <x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n v="0"/>
    <n v="1"/>
    <x v="0"/>
    <s v="drama"/>
    <x v="214"/>
    <d v="2015-03-06T15:22:29"/>
    <x v="0"/>
  </r>
  <r>
    <x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n v="0"/>
    <n v="10"/>
    <x v="0"/>
    <s v="drama"/>
    <x v="215"/>
    <d v="2016-02-17T23:59:00"/>
    <x v="2"/>
  </r>
  <r>
    <x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n v="56"/>
    <n v="331.54"/>
    <x v="0"/>
    <s v="drama"/>
    <x v="216"/>
    <d v="2015-04-22T22:00:37"/>
    <x v="0"/>
  </r>
  <r>
    <x v="217"/>
    <x v="217"/>
    <s v="A roadmovie by paw"/>
    <n v="100000"/>
    <n v="11943"/>
    <x v="2"/>
    <s v="SE"/>
    <s v="SEK"/>
    <n v="1419780149"/>
    <x v="217"/>
    <b v="0"/>
    <n v="38"/>
    <b v="0"/>
    <n v="12"/>
    <n v="314.29000000000002"/>
    <x v="0"/>
    <s v="drama"/>
    <x v="217"/>
    <d v="2014-12-28T15:22:29"/>
    <x v="3"/>
  </r>
  <r>
    <x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n v="2"/>
    <n v="100"/>
    <x v="0"/>
    <s v="drama"/>
    <x v="218"/>
    <d v="2015-05-15T15:04:49"/>
    <x v="0"/>
  </r>
  <r>
    <x v="219"/>
    <x v="219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n v="18"/>
    <n v="115.99"/>
    <x v="0"/>
    <s v="drama"/>
    <x v="219"/>
    <d v="2016-04-01T06:59:00"/>
    <x v="2"/>
  </r>
  <r>
    <x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n v="1"/>
    <n v="120"/>
    <x v="0"/>
    <s v="drama"/>
    <x v="220"/>
    <d v="2015-08-20T20:06:00"/>
    <x v="0"/>
  </r>
  <r>
    <x v="221"/>
    <x v="221"/>
    <s v="Film about Schizophrenia with Surreal Twists!"/>
    <n v="50000"/>
    <n v="0"/>
    <x v="2"/>
    <s v="US"/>
    <s v="USD"/>
    <n v="1427569564"/>
    <x v="221"/>
    <b v="0"/>
    <n v="0"/>
    <b v="0"/>
    <n v="0"/>
    <n v="0"/>
    <x v="0"/>
    <s v="drama"/>
    <x v="221"/>
    <d v="2015-03-28T19:06:04"/>
    <x v="0"/>
  </r>
  <r>
    <x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n v="13"/>
    <n v="65"/>
    <x v="0"/>
    <s v="drama"/>
    <x v="222"/>
    <d v="2015-03-27T02:39:00"/>
    <x v="0"/>
  </r>
  <r>
    <x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n v="0"/>
    <n v="0"/>
    <x v="0"/>
    <s v="drama"/>
    <x v="223"/>
    <d v="2016-05-22T01:05:00"/>
    <x v="2"/>
  </r>
  <r>
    <x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n v="0"/>
    <n v="0"/>
    <x v="0"/>
    <s v="drama"/>
    <x v="224"/>
    <d v="2015-07-10T05:38:46"/>
    <x v="0"/>
  </r>
  <r>
    <x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n v="0"/>
    <n v="0"/>
    <x v="0"/>
    <s v="drama"/>
    <x v="225"/>
    <d v="2016-04-08T22:04:14"/>
    <x v="2"/>
  </r>
  <r>
    <x v="226"/>
    <x v="226"/>
    <s v="A TRUE STORY OF DOMESTIC VILOLENCE THAT SEEKS TO OFFER THE VIEWER OUTLEST OF SUPPORT."/>
    <n v="29000"/>
    <n v="250"/>
    <x v="2"/>
    <s v="GB"/>
    <s v="GBP"/>
    <n v="1433064540"/>
    <x v="226"/>
    <b v="0"/>
    <n v="2"/>
    <b v="0"/>
    <n v="1"/>
    <n v="125"/>
    <x v="0"/>
    <s v="drama"/>
    <x v="226"/>
    <d v="2015-05-31T09:29:00"/>
    <x v="0"/>
  </r>
  <r>
    <x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n v="0"/>
    <n v="0"/>
    <x v="0"/>
    <s v="drama"/>
    <x v="227"/>
    <d v="2015-07-09T21:27:21"/>
    <x v="0"/>
  </r>
  <r>
    <x v="228"/>
    <x v="228"/>
    <s v="I am making a film from one one of my books called facets of a Geek life."/>
    <n v="8000"/>
    <n v="0"/>
    <x v="2"/>
    <s v="GB"/>
    <s v="GBP"/>
    <n v="1433176105"/>
    <x v="228"/>
    <b v="0"/>
    <n v="0"/>
    <b v="0"/>
    <n v="0"/>
    <n v="0"/>
    <x v="0"/>
    <s v="drama"/>
    <x v="228"/>
    <d v="2015-06-01T16:28:25"/>
    <x v="0"/>
  </r>
  <r>
    <x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n v="0"/>
    <n v="0"/>
    <x v="0"/>
    <s v="drama"/>
    <x v="229"/>
    <d v="2016-02-13T22:24:57"/>
    <x v="2"/>
  </r>
  <r>
    <x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n v="0"/>
    <n v="30"/>
    <x v="0"/>
    <s v="drama"/>
    <x v="230"/>
    <d v="2015-06-04T18:39:11"/>
    <x v="0"/>
  </r>
  <r>
    <x v="231"/>
    <x v="231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n v="0"/>
    <n v="0"/>
    <x v="0"/>
    <s v="drama"/>
    <x v="231"/>
    <d v="2016-01-02T23:00:51"/>
    <x v="0"/>
  </r>
  <r>
    <x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n v="3"/>
    <n v="15.71"/>
    <x v="0"/>
    <s v="drama"/>
    <x v="232"/>
    <d v="2015-02-27T19:49:06"/>
    <x v="0"/>
  </r>
  <r>
    <x v="233"/>
    <x v="233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n v="0"/>
    <n v="0"/>
    <x v="0"/>
    <s v="drama"/>
    <x v="233"/>
    <d v="2016-09-29T21:52:52"/>
    <x v="2"/>
  </r>
  <r>
    <x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n v="40"/>
    <n v="80.2"/>
    <x v="0"/>
    <s v="drama"/>
    <x v="234"/>
    <d v="2015-06-21T00:50:59"/>
    <x v="0"/>
  </r>
  <r>
    <x v="235"/>
    <x v="235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n v="0"/>
    <n v="0"/>
    <x v="0"/>
    <s v="drama"/>
    <x v="235"/>
    <d v="2015-07-09T21:48:17"/>
    <x v="0"/>
  </r>
  <r>
    <x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n v="0"/>
    <n v="0"/>
    <x v="0"/>
    <s v="drama"/>
    <x v="236"/>
    <d v="2016-01-05T00:00:00"/>
    <x v="0"/>
  </r>
  <r>
    <x v="237"/>
    <x v="237"/>
    <s v="Making The Choice is a christian short film series."/>
    <n v="15000"/>
    <n v="50"/>
    <x v="2"/>
    <s v="US"/>
    <s v="USD"/>
    <n v="1457445069"/>
    <x v="237"/>
    <b v="0"/>
    <n v="1"/>
    <b v="0"/>
    <n v="0"/>
    <n v="50"/>
    <x v="0"/>
    <s v="drama"/>
    <x v="237"/>
    <d v="2016-03-08T13:51:09"/>
    <x v="2"/>
  </r>
  <r>
    <x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n v="0"/>
    <n v="0"/>
    <x v="0"/>
    <s v="drama"/>
    <x v="238"/>
    <d v="2016-12-30T09:00:00"/>
    <x v="2"/>
  </r>
  <r>
    <x v="239"/>
    <x v="239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n v="25"/>
    <n v="50"/>
    <x v="0"/>
    <s v="drama"/>
    <x v="239"/>
    <d v="2015-11-08T12:00:00"/>
    <x v="0"/>
  </r>
  <r>
    <x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n v="108"/>
    <n v="117.85"/>
    <x v="0"/>
    <s v="documentary"/>
    <x v="240"/>
    <d v="2013-05-05T17:00:11"/>
    <x v="4"/>
  </r>
  <r>
    <x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n v="113"/>
    <n v="109.04"/>
    <x v="0"/>
    <s v="documentary"/>
    <x v="241"/>
    <d v="2014-12-21T16:45:04"/>
    <x v="3"/>
  </r>
  <r>
    <x v="242"/>
    <x v="242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n v="113"/>
    <n v="73.02"/>
    <x v="0"/>
    <s v="documentary"/>
    <x v="242"/>
    <d v="2011-12-20T11:49:50"/>
    <x v="6"/>
  </r>
  <r>
    <x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n v="103"/>
    <n v="78.2"/>
    <x v="0"/>
    <s v="documentary"/>
    <x v="243"/>
    <d v="2014-02-22T01:08:24"/>
    <x v="3"/>
  </r>
  <r>
    <x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n v="114"/>
    <n v="47.4"/>
    <x v="0"/>
    <s v="documentary"/>
    <x v="244"/>
    <d v="2010-03-16T07:06:00"/>
    <x v="7"/>
  </r>
  <r>
    <x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n v="104"/>
    <n v="54.02"/>
    <x v="0"/>
    <s v="documentary"/>
    <x v="245"/>
    <d v="2012-08-16T01:16:25"/>
    <x v="5"/>
  </r>
  <r>
    <x v="246"/>
    <x v="246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n v="305"/>
    <n v="68.489999999999995"/>
    <x v="0"/>
    <s v="documentary"/>
    <x v="246"/>
    <d v="2010-12-18T09:43:25"/>
    <x v="7"/>
  </r>
  <r>
    <x v="247"/>
    <x v="247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n v="134"/>
    <n v="108.15"/>
    <x v="0"/>
    <s v="documentary"/>
    <x v="247"/>
    <d v="2010-10-16T03:39:00"/>
    <x v="7"/>
  </r>
  <r>
    <x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n v="101"/>
    <n v="589.95000000000005"/>
    <x v="0"/>
    <s v="documentary"/>
    <x v="248"/>
    <d v="2012-01-07T18:35:09"/>
    <x v="6"/>
  </r>
  <r>
    <x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n v="113"/>
    <n v="48.05"/>
    <x v="0"/>
    <s v="documentary"/>
    <x v="249"/>
    <d v="2010-08-22T17:40:00"/>
    <x v="7"/>
  </r>
  <r>
    <x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n v="106"/>
    <n v="72.48"/>
    <x v="0"/>
    <s v="documentary"/>
    <x v="250"/>
    <d v="2013-06-06T13:34:51"/>
    <x v="4"/>
  </r>
  <r>
    <x v="251"/>
    <x v="251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n v="126"/>
    <n v="57.08"/>
    <x v="0"/>
    <s v="documentary"/>
    <x v="251"/>
    <d v="2012-05-16T19:00:00"/>
    <x v="5"/>
  </r>
  <r>
    <x v="252"/>
    <x v="252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n v="185"/>
    <n v="85.44"/>
    <x v="0"/>
    <s v="documentary"/>
    <x v="252"/>
    <d v="2010-06-01T03:59:00"/>
    <x v="7"/>
  </r>
  <r>
    <x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n v="101"/>
    <n v="215.86"/>
    <x v="0"/>
    <s v="documentary"/>
    <x v="253"/>
    <d v="2012-02-15T15:37:15"/>
    <x v="5"/>
  </r>
  <r>
    <x v="254"/>
    <x v="254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n v="117"/>
    <n v="89.39"/>
    <x v="0"/>
    <s v="documentary"/>
    <x v="254"/>
    <d v="2015-10-17T02:00:00"/>
    <x v="0"/>
  </r>
  <r>
    <x v="255"/>
    <x v="255"/>
    <s v="xoxosms is a documentary about first love, long distance and Skype."/>
    <n v="8000"/>
    <n v="8538.66"/>
    <x v="0"/>
    <s v="US"/>
    <s v="USD"/>
    <n v="1300275482"/>
    <x v="255"/>
    <b v="1"/>
    <n v="188"/>
    <b v="1"/>
    <n v="107"/>
    <n v="45.42"/>
    <x v="0"/>
    <s v="documentary"/>
    <x v="255"/>
    <d v="2011-03-16T11:38:02"/>
    <x v="6"/>
  </r>
  <r>
    <x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n v="139"/>
    <n v="65.760000000000005"/>
    <x v="0"/>
    <s v="documentary"/>
    <x v="256"/>
    <d v="2013-03-16T18:27:47"/>
    <x v="4"/>
  </r>
  <r>
    <x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n v="107"/>
    <n v="66.7"/>
    <x v="0"/>
    <s v="documentary"/>
    <x v="257"/>
    <d v="2016-05-19T15:02:42"/>
    <x v="2"/>
  </r>
  <r>
    <x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n v="191"/>
    <n v="83.35"/>
    <x v="0"/>
    <s v="documentary"/>
    <x v="258"/>
    <d v="2011-06-18T01:14:26"/>
    <x v="6"/>
  </r>
  <r>
    <x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n v="132"/>
    <n v="105.05"/>
    <x v="0"/>
    <s v="documentary"/>
    <x v="259"/>
    <d v="2015-04-08T17:42:49"/>
    <x v="0"/>
  </r>
  <r>
    <x v="260"/>
    <x v="260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n v="106"/>
    <n v="120.91"/>
    <x v="0"/>
    <s v="documentary"/>
    <x v="260"/>
    <d v="2010-07-17T09:59:00"/>
    <x v="7"/>
  </r>
  <r>
    <x v="261"/>
    <x v="261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n v="107"/>
    <n v="97.64"/>
    <x v="0"/>
    <s v="documentary"/>
    <x v="261"/>
    <d v="2012-06-07T14:55:00"/>
    <x v="5"/>
  </r>
  <r>
    <x v="262"/>
    <x v="262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n v="240"/>
    <n v="41.38"/>
    <x v="0"/>
    <s v="documentary"/>
    <x v="262"/>
    <d v="2011-02-26T05:57:08"/>
    <x v="6"/>
  </r>
  <r>
    <x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n v="118"/>
    <n v="30.65"/>
    <x v="0"/>
    <s v="documentary"/>
    <x v="263"/>
    <d v="2012-09-27T22:54:54"/>
    <x v="5"/>
  </r>
  <r>
    <x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n v="118"/>
    <n v="64.95"/>
    <x v="0"/>
    <s v="documentary"/>
    <x v="264"/>
    <d v="2012-05-11T14:53:15"/>
    <x v="5"/>
  </r>
  <r>
    <x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n v="111"/>
    <n v="95.78"/>
    <x v="0"/>
    <s v="documentary"/>
    <x v="265"/>
    <d v="2010-05-10T20:16:00"/>
    <x v="7"/>
  </r>
  <r>
    <x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n v="146"/>
    <n v="40.42"/>
    <x v="0"/>
    <s v="documentary"/>
    <x v="266"/>
    <d v="2010-04-23T03:51:00"/>
    <x v="7"/>
  </r>
  <r>
    <x v="267"/>
    <x v="267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n v="132"/>
    <n v="78.58"/>
    <x v="0"/>
    <s v="documentary"/>
    <x v="267"/>
    <d v="2014-06-25T10:51:39"/>
    <x v="3"/>
  </r>
  <r>
    <x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n v="111"/>
    <n v="50.18"/>
    <x v="0"/>
    <s v="documentary"/>
    <x v="268"/>
    <d v="2011-11-07T04:39:38"/>
    <x v="6"/>
  </r>
  <r>
    <x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n v="147"/>
    <n v="92.25"/>
    <x v="0"/>
    <s v="documentary"/>
    <x v="269"/>
    <d v="2017-02-22T04:43:42"/>
    <x v="1"/>
  </r>
  <r>
    <x v="270"/>
    <x v="270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n v="153"/>
    <n v="57.54"/>
    <x v="0"/>
    <s v="documentary"/>
    <x v="270"/>
    <d v="2011-05-25T04:00:00"/>
    <x v="6"/>
  </r>
  <r>
    <x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n v="105"/>
    <n v="109.42"/>
    <x v="0"/>
    <s v="documentary"/>
    <x v="271"/>
    <d v="2014-01-02T08:00:00"/>
    <x v="4"/>
  </r>
  <r>
    <x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n v="177"/>
    <n v="81.89"/>
    <x v="0"/>
    <s v="documentary"/>
    <x v="272"/>
    <d v="2010-04-28T18:49:00"/>
    <x v="7"/>
  </r>
  <r>
    <x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n v="108"/>
    <n v="45.67"/>
    <x v="0"/>
    <s v="documentary"/>
    <x v="273"/>
    <d v="2011-07-03T11:57:46"/>
    <x v="6"/>
  </r>
  <r>
    <x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n v="156"/>
    <n v="55.22"/>
    <x v="0"/>
    <s v="documentary"/>
    <x v="274"/>
    <d v="2012-04-05T06:59:00"/>
    <x v="5"/>
  </r>
  <r>
    <x v="275"/>
    <x v="275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n v="108"/>
    <n v="65.3"/>
    <x v="0"/>
    <s v="documentary"/>
    <x v="275"/>
    <d v="2012-11-10T01:46:06"/>
    <x v="5"/>
  </r>
  <r>
    <x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n v="148"/>
    <n v="95.23"/>
    <x v="0"/>
    <s v="documentary"/>
    <x v="276"/>
    <d v="2012-04-28T00:57:54"/>
    <x v="5"/>
  </r>
  <r>
    <x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n v="110"/>
    <n v="75.44"/>
    <x v="0"/>
    <s v="documentary"/>
    <x v="277"/>
    <d v="2015-05-23T21:23:39"/>
    <x v="0"/>
  </r>
  <r>
    <x v="278"/>
    <x v="278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n v="150"/>
    <n v="97.82"/>
    <x v="0"/>
    <s v="documentary"/>
    <x v="278"/>
    <d v="2012-10-12T00:58:59"/>
    <x v="5"/>
  </r>
  <r>
    <x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n v="157"/>
    <n v="87.69"/>
    <x v="0"/>
    <s v="documentary"/>
    <x v="279"/>
    <d v="2017-02-27T02:01:00"/>
    <x v="1"/>
  </r>
  <r>
    <x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n v="156"/>
    <n v="54.75"/>
    <x v="0"/>
    <s v="documentary"/>
    <x v="280"/>
    <d v="2014-05-30T14:10:35"/>
    <x v="3"/>
  </r>
  <r>
    <x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n v="121"/>
    <n v="83.95"/>
    <x v="0"/>
    <s v="documentary"/>
    <x v="281"/>
    <d v="2009-08-10T19:26:00"/>
    <x v="8"/>
  </r>
  <r>
    <x v="282"/>
    <x v="282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n v="101"/>
    <n v="254.39"/>
    <x v="0"/>
    <s v="documentary"/>
    <x v="282"/>
    <d v="2010-02-22T22:00:00"/>
    <x v="7"/>
  </r>
  <r>
    <x v="283"/>
    <x v="283"/>
    <s v="What is the impact of survivorship on the human condition?"/>
    <n v="18000"/>
    <n v="20569.05"/>
    <x v="0"/>
    <s v="US"/>
    <s v="USD"/>
    <n v="1306904340"/>
    <x v="283"/>
    <b v="1"/>
    <n v="202"/>
    <b v="1"/>
    <n v="114"/>
    <n v="101.83"/>
    <x v="0"/>
    <s v="documentary"/>
    <x v="283"/>
    <d v="2011-06-01T04:59:00"/>
    <x v="6"/>
  </r>
  <r>
    <x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n v="105"/>
    <n v="55.07"/>
    <x v="0"/>
    <s v="documentary"/>
    <x v="284"/>
    <d v="2012-01-21T17:43:00"/>
    <x v="6"/>
  </r>
  <r>
    <x v="285"/>
    <x v="285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n v="229"/>
    <n v="56.9"/>
    <x v="0"/>
    <s v="documentary"/>
    <x v="285"/>
    <d v="2013-09-19T18:08:48"/>
    <x v="4"/>
  </r>
  <r>
    <x v="286"/>
    <x v="286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n v="109"/>
    <n v="121.28"/>
    <x v="0"/>
    <s v="documentary"/>
    <x v="286"/>
    <d v="2013-03-25T18:35:24"/>
    <x v="4"/>
  </r>
  <r>
    <x v="287"/>
    <x v="287"/>
    <s v="War is hell. Why would anyone want to spend their weekends there?"/>
    <n v="15000"/>
    <n v="26445"/>
    <x v="0"/>
    <s v="US"/>
    <s v="USD"/>
    <n v="1351828800"/>
    <x v="287"/>
    <b v="1"/>
    <n v="290"/>
    <b v="1"/>
    <n v="176"/>
    <n v="91.19"/>
    <x v="0"/>
    <s v="documentary"/>
    <x v="287"/>
    <d v="2012-11-02T04:00:00"/>
    <x v="5"/>
  </r>
  <r>
    <x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n v="103"/>
    <n v="115.45"/>
    <x v="0"/>
    <s v="documentary"/>
    <x v="288"/>
    <d v="2012-06-26T04:03:13"/>
    <x v="5"/>
  </r>
  <r>
    <x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n v="105"/>
    <n v="67.77"/>
    <x v="0"/>
    <s v="documentary"/>
    <x v="289"/>
    <d v="2013-11-02T10:57:14"/>
    <x v="4"/>
  </r>
  <r>
    <x v="290"/>
    <x v="290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n v="107"/>
    <n v="28.58"/>
    <x v="0"/>
    <s v="documentary"/>
    <x v="290"/>
    <d v="2011-02-02T07:59:00"/>
    <x v="7"/>
  </r>
  <r>
    <x v="291"/>
    <x v="291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n v="120"/>
    <n v="46.88"/>
    <x v="0"/>
    <s v="documentary"/>
    <x v="291"/>
    <d v="2013-05-01T00:01:00"/>
    <x v="4"/>
  </r>
  <r>
    <x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n v="102"/>
    <n v="154.41999999999999"/>
    <x v="0"/>
    <s v="documentary"/>
    <x v="292"/>
    <d v="2011-10-29T03:59:00"/>
    <x v="6"/>
  </r>
  <r>
    <x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n v="101"/>
    <n v="201.22"/>
    <x v="0"/>
    <s v="documentary"/>
    <x v="293"/>
    <d v="2014-04-20T16:01:54"/>
    <x v="3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n v="100"/>
    <n v="100"/>
    <x v="0"/>
    <s v="documentary"/>
    <x v="294"/>
    <d v="2010-07-19T16:00:00"/>
    <x v="7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n v="133"/>
    <n v="100.08"/>
    <x v="0"/>
    <s v="documentary"/>
    <x v="295"/>
    <d v="2013-11-01T00:00:00"/>
    <x v="4"/>
  </r>
  <r>
    <x v="296"/>
    <x v="296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n v="119"/>
    <n v="230.09"/>
    <x v="0"/>
    <s v="documentary"/>
    <x v="296"/>
    <d v="2012-09-07T11:24:43"/>
    <x v="5"/>
  </r>
  <r>
    <x v="297"/>
    <x v="297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n v="101"/>
    <n v="141.75"/>
    <x v="0"/>
    <s v="documentary"/>
    <x v="297"/>
    <d v="2015-05-01T03:59:00"/>
    <x v="0"/>
  </r>
  <r>
    <x v="298"/>
    <x v="298"/>
    <s v="The truth is, we all lie - and by &quot;we,&quot; we mean everyone!"/>
    <n v="126000"/>
    <n v="137254.84"/>
    <x v="0"/>
    <s v="US"/>
    <s v="USD"/>
    <n v="1399669200"/>
    <x v="298"/>
    <b v="1"/>
    <n v="2436"/>
    <b v="1"/>
    <n v="109"/>
    <n v="56.34"/>
    <x v="0"/>
    <s v="documentary"/>
    <x v="298"/>
    <d v="2014-05-09T21:00:00"/>
    <x v="3"/>
  </r>
  <r>
    <x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n v="179"/>
    <n v="73.34"/>
    <x v="0"/>
    <s v="documentary"/>
    <x v="299"/>
    <d v="2010-11-17T06:24:20"/>
    <x v="7"/>
  </r>
  <r>
    <x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n v="102"/>
    <n v="85.34"/>
    <x v="0"/>
    <s v="documentary"/>
    <x v="300"/>
    <d v="2011-04-24T23:02:18"/>
    <x v="6"/>
  </r>
  <r>
    <x v="301"/>
    <x v="301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n v="119"/>
    <n v="61.5"/>
    <x v="0"/>
    <s v="documentary"/>
    <x v="301"/>
    <d v="2013-03-19T16:42:15"/>
    <x v="4"/>
  </r>
  <r>
    <x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n v="100"/>
    <n v="93.02"/>
    <x v="0"/>
    <s v="documentary"/>
    <x v="302"/>
    <d v="2012-02-24T20:33:58"/>
    <x v="5"/>
  </r>
  <r>
    <x v="303"/>
    <x v="303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n v="137"/>
    <n v="50.29"/>
    <x v="0"/>
    <s v="documentary"/>
    <x v="303"/>
    <d v="2012-06-02T01:42:26"/>
    <x v="5"/>
  </r>
  <r>
    <x v="304"/>
    <x v="304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n v="232"/>
    <n v="106.43"/>
    <x v="0"/>
    <s v="documentary"/>
    <x v="304"/>
    <d v="2012-09-01T02:00:00"/>
    <x v="5"/>
  </r>
  <r>
    <x v="305"/>
    <x v="305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n v="130"/>
    <n v="51.72"/>
    <x v="0"/>
    <s v="documentary"/>
    <x v="305"/>
    <d v="2012-03-10T15:07:29"/>
    <x v="5"/>
  </r>
  <r>
    <x v="306"/>
    <x v="306"/>
    <s v="A feature-length documentary on the life of Boston escape artist Jason Escape."/>
    <n v="1000"/>
    <n v="2929"/>
    <x v="0"/>
    <s v="US"/>
    <s v="USD"/>
    <n v="1363806333"/>
    <x v="306"/>
    <b v="1"/>
    <n v="80"/>
    <b v="1"/>
    <n v="293"/>
    <n v="36.61"/>
    <x v="0"/>
    <s v="documentary"/>
    <x v="306"/>
    <d v="2013-03-20T19:05:33"/>
    <x v="4"/>
  </r>
  <r>
    <x v="307"/>
    <x v="307"/>
    <s v="Why is grammar important?"/>
    <n v="22000"/>
    <n v="24490"/>
    <x v="0"/>
    <s v="US"/>
    <s v="USD"/>
    <n v="1360276801"/>
    <x v="307"/>
    <b v="1"/>
    <n v="576"/>
    <b v="1"/>
    <n v="111"/>
    <n v="42.52"/>
    <x v="0"/>
    <s v="documentary"/>
    <x v="307"/>
    <d v="2013-02-07T22:40:01"/>
    <x v="4"/>
  </r>
  <r>
    <x v="308"/>
    <x v="308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n v="106"/>
    <n v="62.71"/>
    <x v="0"/>
    <s v="documentary"/>
    <x v="308"/>
    <d v="2011-03-10T16:40:10"/>
    <x v="6"/>
  </r>
  <r>
    <x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n v="119"/>
    <n v="89.96"/>
    <x v="0"/>
    <s v="documentary"/>
    <x v="309"/>
    <d v="2012-09-03T18:02:14"/>
    <x v="5"/>
  </r>
  <r>
    <x v="310"/>
    <x v="310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n v="104"/>
    <n v="28.92"/>
    <x v="0"/>
    <s v="documentary"/>
    <x v="310"/>
    <d v="2011-10-20T02:00:00"/>
    <x v="6"/>
  </r>
  <r>
    <x v="311"/>
    <x v="311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n v="104"/>
    <n v="138.80000000000001"/>
    <x v="0"/>
    <s v="documentary"/>
    <x v="311"/>
    <d v="2012-01-01T07:59:00"/>
    <x v="6"/>
  </r>
  <r>
    <x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n v="112"/>
    <n v="61.3"/>
    <x v="0"/>
    <s v="documentary"/>
    <x v="312"/>
    <d v="2013-04-14T21:03:52"/>
    <x v="4"/>
  </r>
  <r>
    <x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n v="105"/>
    <n v="80.2"/>
    <x v="0"/>
    <s v="documentary"/>
    <x v="313"/>
    <d v="2010-08-11T15:59:00"/>
    <x v="7"/>
  </r>
  <r>
    <x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n v="385"/>
    <n v="32.1"/>
    <x v="0"/>
    <s v="documentary"/>
    <x v="314"/>
    <d v="2013-03-01T19:59:48"/>
    <x v="4"/>
  </r>
  <r>
    <x v="315"/>
    <x v="315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n v="101"/>
    <n v="200.89"/>
    <x v="0"/>
    <s v="documentary"/>
    <x v="315"/>
    <d v="2012-08-22T18:32:14"/>
    <x v="5"/>
  </r>
  <r>
    <x v="316"/>
    <x v="316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n v="114"/>
    <n v="108.01"/>
    <x v="0"/>
    <s v="documentary"/>
    <x v="316"/>
    <d v="2014-12-11T04:59:00"/>
    <x v="3"/>
  </r>
  <r>
    <x v="317"/>
    <x v="317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n v="101"/>
    <n v="95.7"/>
    <x v="0"/>
    <s v="documentary"/>
    <x v="317"/>
    <d v="2013-12-11T16:14:43"/>
    <x v="4"/>
  </r>
  <r>
    <x v="318"/>
    <x v="318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n v="283"/>
    <n v="49.88"/>
    <x v="0"/>
    <s v="documentary"/>
    <x v="318"/>
    <d v="2013-03-26T23:55:51"/>
    <x v="4"/>
  </r>
  <r>
    <x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n v="113"/>
    <n v="110.47"/>
    <x v="0"/>
    <s v="documentary"/>
    <x v="319"/>
    <d v="2010-02-02T07:59:00"/>
    <x v="8"/>
  </r>
  <r>
    <x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n v="107"/>
    <n v="134.91"/>
    <x v="0"/>
    <s v="documentary"/>
    <x v="320"/>
    <d v="2015-12-22T23:00:00"/>
    <x v="0"/>
  </r>
  <r>
    <x v="321"/>
    <x v="321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n v="103"/>
    <n v="106.62"/>
    <x v="0"/>
    <s v="documentary"/>
    <x v="321"/>
    <d v="2016-11-08T11:43:06"/>
    <x v="2"/>
  </r>
  <r>
    <x v="322"/>
    <x v="322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n v="108"/>
    <n v="145.04"/>
    <x v="0"/>
    <s v="documentary"/>
    <x v="322"/>
    <d v="2016-05-13T13:40:48"/>
    <x v="2"/>
  </r>
  <r>
    <x v="323"/>
    <x v="323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n v="123"/>
    <n v="114.59"/>
    <x v="0"/>
    <s v="documentary"/>
    <x v="323"/>
    <d v="2016-12-21T07:59:00"/>
    <x v="2"/>
  </r>
  <r>
    <x v="324"/>
    <x v="324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n v="102"/>
    <n v="105.32"/>
    <x v="0"/>
    <s v="documentary"/>
    <x v="324"/>
    <d v="2015-08-01T15:01:48"/>
    <x v="0"/>
  </r>
  <r>
    <x v="325"/>
    <x v="325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n v="104"/>
    <n v="70.92"/>
    <x v="0"/>
    <s v="documentary"/>
    <x v="325"/>
    <d v="2016-12-20T04:30:33"/>
    <x v="2"/>
  </r>
  <r>
    <x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n v="113"/>
    <n v="147.16999999999999"/>
    <x v="0"/>
    <s v="documentary"/>
    <x v="326"/>
    <d v="2017-03-14T22:57:00"/>
    <x v="1"/>
  </r>
  <r>
    <x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n v="136"/>
    <n v="160.47"/>
    <x v="0"/>
    <s v="documentary"/>
    <x v="327"/>
    <d v="2015-03-22T08:00:00"/>
    <x v="0"/>
  </r>
  <r>
    <x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n v="104"/>
    <n v="156.05000000000001"/>
    <x v="0"/>
    <s v="documentary"/>
    <x v="328"/>
    <d v="2015-11-01T04:00:00"/>
    <x v="0"/>
  </r>
  <r>
    <x v="329"/>
    <x v="329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n v="106"/>
    <n v="63.17"/>
    <x v="0"/>
    <s v="documentary"/>
    <x v="329"/>
    <d v="2015-11-07T04:00:00"/>
    <x v="0"/>
  </r>
  <r>
    <x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n v="102"/>
    <n v="104.82"/>
    <x v="0"/>
    <s v="documentary"/>
    <x v="330"/>
    <d v="2013-05-17T03:59:00"/>
    <x v="4"/>
  </r>
  <r>
    <x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n v="107"/>
    <n v="97.36"/>
    <x v="0"/>
    <s v="documentary"/>
    <x v="331"/>
    <d v="2016-06-17T13:57:14"/>
    <x v="2"/>
  </r>
  <r>
    <x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n v="113"/>
    <n v="203.63"/>
    <x v="0"/>
    <s v="documentary"/>
    <x v="332"/>
    <d v="2015-10-28T08:00:00"/>
    <x v="0"/>
  </r>
  <r>
    <x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n v="125"/>
    <n v="188.31"/>
    <x v="0"/>
    <s v="documentary"/>
    <x v="333"/>
    <d v="2016-04-07T14:16:31"/>
    <x v="2"/>
  </r>
  <r>
    <x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n v="101"/>
    <n v="146.65"/>
    <x v="0"/>
    <s v="documentary"/>
    <x v="334"/>
    <d v="2015-05-15T19:00:00"/>
    <x v="0"/>
  </r>
  <r>
    <x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n v="103"/>
    <n v="109.19"/>
    <x v="0"/>
    <s v="documentary"/>
    <x v="335"/>
    <d v="2015-05-08T22:00:00"/>
    <x v="0"/>
  </r>
  <r>
    <x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n v="117"/>
    <n v="59.25"/>
    <x v="0"/>
    <s v="documentary"/>
    <x v="336"/>
    <d v="2015-11-13T15:18:38"/>
    <x v="0"/>
  </r>
  <r>
    <x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n v="101"/>
    <n v="97.9"/>
    <x v="0"/>
    <s v="documentary"/>
    <x v="337"/>
    <d v="2015-03-14T02:05:08"/>
    <x v="0"/>
  </r>
  <r>
    <x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n v="110"/>
    <n v="70"/>
    <x v="0"/>
    <s v="documentary"/>
    <x v="338"/>
    <d v="2016-09-03T01:00:00"/>
    <x v="2"/>
  </r>
  <r>
    <x v="339"/>
    <x v="339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n v="108"/>
    <n v="72.87"/>
    <x v="0"/>
    <s v="documentary"/>
    <x v="339"/>
    <d v="2015-04-29T18:14:28"/>
    <x v="0"/>
  </r>
  <r>
    <x v="340"/>
    <x v="340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n v="125"/>
    <n v="146.35"/>
    <x v="0"/>
    <s v="documentary"/>
    <x v="340"/>
    <d v="2017-03-08T21:00:00"/>
    <x v="1"/>
  </r>
  <r>
    <x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n v="107"/>
    <n v="67.91"/>
    <x v="0"/>
    <s v="documentary"/>
    <x v="341"/>
    <d v="2014-10-01T03:59:00"/>
    <x v="3"/>
  </r>
  <r>
    <x v="342"/>
    <x v="342"/>
    <s v="BREAKING A MONSTER needs your help to play in THEATERS!"/>
    <n v="55000"/>
    <n v="55201.52"/>
    <x v="0"/>
    <s v="US"/>
    <s v="USD"/>
    <n v="1461955465"/>
    <x v="342"/>
    <b v="1"/>
    <n v="325"/>
    <b v="1"/>
    <n v="100"/>
    <n v="169.85"/>
    <x v="0"/>
    <s v="documentary"/>
    <x v="342"/>
    <d v="2016-04-29T18:44:25"/>
    <x v="2"/>
  </r>
  <r>
    <x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n v="102"/>
    <n v="58.41"/>
    <x v="0"/>
    <s v="documentary"/>
    <x v="343"/>
    <d v="2014-11-14T03:00:00"/>
    <x v="3"/>
  </r>
  <r>
    <x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n v="102"/>
    <n v="119.99"/>
    <x v="0"/>
    <s v="documentary"/>
    <x v="344"/>
    <d v="2015-06-01T02:20:00"/>
    <x v="0"/>
  </r>
  <r>
    <x v="345"/>
    <x v="345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n v="123"/>
    <n v="99.86"/>
    <x v="0"/>
    <s v="documentary"/>
    <x v="345"/>
    <d v="2015-05-20T22:39:50"/>
    <x v="0"/>
  </r>
  <r>
    <x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n v="170"/>
    <n v="90.58"/>
    <x v="0"/>
    <s v="documentary"/>
    <x v="346"/>
    <d v="2015-10-14T12:00:21"/>
    <x v="0"/>
  </r>
  <r>
    <x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n v="112"/>
    <n v="117.77"/>
    <x v="0"/>
    <s v="documentary"/>
    <x v="347"/>
    <d v="2015-11-14T12:53:29"/>
    <x v="0"/>
  </r>
  <r>
    <x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n v="103"/>
    <n v="86.55"/>
    <x v="0"/>
    <s v="documentary"/>
    <x v="348"/>
    <d v="2015-08-21T14:05:16"/>
    <x v="0"/>
  </r>
  <r>
    <x v="349"/>
    <x v="349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n v="107"/>
    <n v="71.900000000000006"/>
    <x v="0"/>
    <s v="documentary"/>
    <x v="349"/>
    <d v="2017-02-24T11:58:28"/>
    <x v="1"/>
  </r>
  <r>
    <x v="350"/>
    <x v="350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n v="115"/>
    <n v="129.82"/>
    <x v="0"/>
    <s v="documentary"/>
    <x v="350"/>
    <d v="2016-09-11T03:59:00"/>
    <x v="2"/>
  </r>
  <r>
    <x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n v="127"/>
    <n v="44.91"/>
    <x v="0"/>
    <s v="documentary"/>
    <x v="351"/>
    <d v="2016-04-07T22:09:14"/>
    <x v="2"/>
  </r>
  <r>
    <x v="352"/>
    <x v="352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n v="117"/>
    <n v="40.76"/>
    <x v="0"/>
    <s v="documentary"/>
    <x v="352"/>
    <d v="2014-10-08T04:01:08"/>
    <x v="3"/>
  </r>
  <r>
    <x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n v="109"/>
    <n v="103.52"/>
    <x v="0"/>
    <s v="documentary"/>
    <x v="353"/>
    <d v="2015-11-19T20:00:19"/>
    <x v="0"/>
  </r>
  <r>
    <x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n v="104"/>
    <n v="125.45"/>
    <x v="0"/>
    <s v="documentary"/>
    <x v="354"/>
    <d v="2016-04-08T18:52:01"/>
    <x v="2"/>
  </r>
  <r>
    <x v="355"/>
    <x v="355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n v="116"/>
    <n v="246.61"/>
    <x v="0"/>
    <s v="documentary"/>
    <x v="355"/>
    <d v="2014-12-01T08:03:14"/>
    <x v="3"/>
  </r>
  <r>
    <x v="356"/>
    <x v="356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n v="103"/>
    <n v="79.400000000000006"/>
    <x v="0"/>
    <s v="documentary"/>
    <x v="356"/>
    <d v="2016-03-16T18:16:33"/>
    <x v="2"/>
  </r>
  <r>
    <x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n v="174"/>
    <n v="86.14"/>
    <x v="0"/>
    <s v="documentary"/>
    <x v="357"/>
    <d v="2015-04-24T05:19:57"/>
    <x v="0"/>
  </r>
  <r>
    <x v="358"/>
    <x v="358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n v="103"/>
    <n v="193.05"/>
    <x v="0"/>
    <s v="documentary"/>
    <x v="358"/>
    <d v="2016-06-15T15:00:00"/>
    <x v="2"/>
  </r>
  <r>
    <x v="359"/>
    <x v="359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n v="105"/>
    <n v="84.02"/>
    <x v="0"/>
    <s v="documentary"/>
    <x v="359"/>
    <d v="2014-11-14T05:12:00"/>
    <x v="3"/>
  </r>
  <r>
    <x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n v="101"/>
    <n v="139.83000000000001"/>
    <x v="0"/>
    <s v="documentary"/>
    <x v="360"/>
    <d v="2015-07-23T03:11:00"/>
    <x v="0"/>
  </r>
  <r>
    <x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n v="111"/>
    <n v="109.82"/>
    <x v="0"/>
    <s v="documentary"/>
    <x v="361"/>
    <d v="2014-11-23T01:01:46"/>
    <x v="3"/>
  </r>
  <r>
    <x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n v="124"/>
    <n v="139.53"/>
    <x v="0"/>
    <s v="documentary"/>
    <x v="362"/>
    <d v="2014-08-08T00:00:00"/>
    <x v="3"/>
  </r>
  <r>
    <x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n v="101"/>
    <n v="347.85"/>
    <x v="0"/>
    <s v="documentary"/>
    <x v="363"/>
    <d v="2010-05-02T19:22:00"/>
    <x v="7"/>
  </r>
  <r>
    <x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n v="110"/>
    <n v="68.239999999999995"/>
    <x v="0"/>
    <s v="documentary"/>
    <x v="364"/>
    <d v="2014-06-21T03:59:00"/>
    <x v="3"/>
  </r>
  <r>
    <x v="365"/>
    <x v="365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n v="104"/>
    <n v="239.94"/>
    <x v="0"/>
    <s v="documentary"/>
    <x v="365"/>
    <d v="2014-02-28T14:33:19"/>
    <x v="3"/>
  </r>
  <r>
    <x v="366"/>
    <x v="366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n v="101"/>
    <n v="287.31"/>
    <x v="0"/>
    <s v="documentary"/>
    <x v="366"/>
    <d v="2012-05-20T19:01:58"/>
    <x v="5"/>
  </r>
  <r>
    <x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n v="103"/>
    <n v="86.85"/>
    <x v="0"/>
    <s v="documentary"/>
    <x v="367"/>
    <d v="2013-05-01T04:59:00"/>
    <x v="4"/>
  </r>
  <r>
    <x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n v="104"/>
    <n v="81.849999999999994"/>
    <x v="0"/>
    <s v="documentary"/>
    <x v="368"/>
    <d v="2015-03-15T13:32:02"/>
    <x v="0"/>
  </r>
  <r>
    <x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n v="110"/>
    <n v="42.87"/>
    <x v="0"/>
    <s v="documentary"/>
    <x v="369"/>
    <d v="2012-01-15T13:14:29"/>
    <x v="6"/>
  </r>
  <r>
    <x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n v="122"/>
    <n v="709.42"/>
    <x v="0"/>
    <s v="documentary"/>
    <x v="370"/>
    <d v="2017-01-06T19:05:00"/>
    <x v="2"/>
  </r>
  <r>
    <x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n v="114"/>
    <n v="161.26"/>
    <x v="0"/>
    <s v="documentary"/>
    <x v="371"/>
    <d v="2013-02-01T18:25:39"/>
    <x v="5"/>
  </r>
  <r>
    <x v="372"/>
    <x v="372"/>
    <s v="A short documentary exploring the uses of 'Natural Horsemanship' across Europe"/>
    <n v="300"/>
    <n v="376"/>
    <x v="0"/>
    <s v="GB"/>
    <s v="GBP"/>
    <n v="1459872000"/>
    <x v="372"/>
    <b v="0"/>
    <n v="9"/>
    <b v="1"/>
    <n v="125"/>
    <n v="41.78"/>
    <x v="0"/>
    <s v="documentary"/>
    <x v="372"/>
    <d v="2016-04-05T16:00:00"/>
    <x v="2"/>
  </r>
  <r>
    <x v="373"/>
    <x v="373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n v="107"/>
    <n v="89.89"/>
    <x v="0"/>
    <s v="documentary"/>
    <x v="373"/>
    <d v="2012-07-18T21:53:18"/>
    <x v="5"/>
  </r>
  <r>
    <x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n v="131"/>
    <n v="45.05"/>
    <x v="0"/>
    <s v="documentary"/>
    <x v="374"/>
    <d v="2011-09-16T21:20:31"/>
    <x v="6"/>
  </r>
  <r>
    <x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n v="120"/>
    <n v="42.86"/>
    <x v="0"/>
    <s v="documentary"/>
    <x v="375"/>
    <d v="2014-03-01T17:18:00"/>
    <x v="3"/>
  </r>
  <r>
    <x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n v="106"/>
    <n v="54.08"/>
    <x v="0"/>
    <s v="documentary"/>
    <x v="376"/>
    <d v="2016-08-25T10:51:56"/>
    <x v="2"/>
  </r>
  <r>
    <x v="377"/>
    <x v="377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n v="114"/>
    <n v="103.22"/>
    <x v="0"/>
    <s v="documentary"/>
    <x v="377"/>
    <d v="2015-11-14T07:01:00"/>
    <x v="0"/>
  </r>
  <r>
    <x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n v="112"/>
    <n v="40.4"/>
    <x v="0"/>
    <s v="documentary"/>
    <x v="378"/>
    <d v="2016-01-25T23:52:00"/>
    <x v="2"/>
  </r>
  <r>
    <x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n v="116"/>
    <n v="116.86"/>
    <x v="0"/>
    <s v="documentary"/>
    <x v="379"/>
    <d v="2012-05-03T16:31:12"/>
    <x v="5"/>
  </r>
  <r>
    <x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n v="142"/>
    <n v="115.51"/>
    <x v="0"/>
    <s v="documentary"/>
    <x v="380"/>
    <d v="2016-01-23T17:16:32"/>
    <x v="0"/>
  </r>
  <r>
    <x v="381"/>
    <x v="381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n v="105"/>
    <n v="104.31"/>
    <x v="0"/>
    <s v="documentary"/>
    <x v="381"/>
    <d v="2012-07-30T05:00:00"/>
    <x v="5"/>
  </r>
  <r>
    <x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n v="256"/>
    <n v="69.77"/>
    <x v="0"/>
    <s v="documentary"/>
    <x v="382"/>
    <d v="2012-09-06T17:01:40"/>
    <x v="5"/>
  </r>
  <r>
    <x v="383"/>
    <x v="383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n v="207"/>
    <n v="43.02"/>
    <x v="0"/>
    <s v="documentary"/>
    <x v="383"/>
    <d v="2014-05-19T02:49:19"/>
    <x v="3"/>
  </r>
  <r>
    <x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n v="112"/>
    <n v="58.54"/>
    <x v="0"/>
    <s v="documentary"/>
    <x v="384"/>
    <d v="2015-01-06T18:45:47"/>
    <x v="3"/>
  </r>
  <r>
    <x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n v="106"/>
    <n v="111.8"/>
    <x v="0"/>
    <s v="documentary"/>
    <x v="385"/>
    <d v="2014-11-21T15:01:41"/>
    <x v="3"/>
  </r>
  <r>
    <x v="386"/>
    <x v="386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n v="100"/>
    <n v="46.23"/>
    <x v="0"/>
    <s v="documentary"/>
    <x v="386"/>
    <d v="2015-08-10T22:49:51"/>
    <x v="0"/>
  </r>
  <r>
    <x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n v="214"/>
    <n v="144.69"/>
    <x v="0"/>
    <s v="documentary"/>
    <x v="387"/>
    <d v="2015-08-15T06:00:00"/>
    <x v="0"/>
  </r>
  <r>
    <x v="388"/>
    <x v="388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n v="126"/>
    <n v="88.85"/>
    <x v="0"/>
    <s v="documentary"/>
    <x v="388"/>
    <d v="2016-07-28T01:49:40"/>
    <x v="2"/>
  </r>
  <r>
    <x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n v="182"/>
    <n v="81.75"/>
    <x v="0"/>
    <s v="documentary"/>
    <x v="389"/>
    <d v="2014-03-07T22:59:00"/>
    <x v="3"/>
  </r>
  <r>
    <x v="390"/>
    <x v="390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n v="100"/>
    <n v="71.430000000000007"/>
    <x v="0"/>
    <s v="documentary"/>
    <x v="390"/>
    <d v="2015-05-08T00:52:52"/>
    <x v="0"/>
  </r>
  <r>
    <x v="391"/>
    <x v="391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n v="101"/>
    <n v="104.26"/>
    <x v="0"/>
    <s v="documentary"/>
    <x v="391"/>
    <d v="2011-12-18T00:59:00"/>
    <x v="6"/>
  </r>
  <r>
    <x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n v="101"/>
    <n v="90.62"/>
    <x v="0"/>
    <s v="documentary"/>
    <x v="392"/>
    <d v="2011-09-08T03:00:00"/>
    <x v="6"/>
  </r>
  <r>
    <x v="393"/>
    <x v="393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n v="110"/>
    <n v="157.33000000000001"/>
    <x v="0"/>
    <s v="documentary"/>
    <x v="393"/>
    <d v="2013-10-10T17:00:52"/>
    <x v="4"/>
  </r>
  <r>
    <x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n v="112"/>
    <n v="105.18"/>
    <x v="0"/>
    <s v="documentary"/>
    <x v="394"/>
    <d v="2016-04-17T18:38:02"/>
    <x v="2"/>
  </r>
  <r>
    <x v="395"/>
    <x v="395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n v="108"/>
    <n v="58.72"/>
    <x v="0"/>
    <s v="documentary"/>
    <x v="395"/>
    <d v="2012-04-27T21:32:00"/>
    <x v="5"/>
  </r>
  <r>
    <x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n v="107"/>
    <n v="81.63"/>
    <x v="0"/>
    <s v="documentary"/>
    <x v="396"/>
    <d v="2012-07-07T13:33:26"/>
    <x v="5"/>
  </r>
  <r>
    <x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n v="104"/>
    <n v="56.46"/>
    <x v="0"/>
    <s v="documentary"/>
    <x v="397"/>
    <d v="2010-09-01T03:44:00"/>
    <x v="7"/>
  </r>
  <r>
    <x v="398"/>
    <x v="398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n v="125"/>
    <n v="140.1"/>
    <x v="0"/>
    <s v="documentary"/>
    <x v="398"/>
    <d v="2015-04-29T19:02:06"/>
    <x v="0"/>
  </r>
  <r>
    <x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n v="107"/>
    <n v="224.85"/>
    <x v="0"/>
    <s v="documentary"/>
    <x v="399"/>
    <d v="2016-12-14T12:00:00"/>
    <x v="2"/>
  </r>
  <r>
    <x v="400"/>
    <x v="400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n v="112"/>
    <n v="181.13"/>
    <x v="0"/>
    <s v="documentary"/>
    <x v="400"/>
    <d v="2014-05-17T03:30:00"/>
    <x v="3"/>
  </r>
  <r>
    <x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n v="104"/>
    <n v="711.04"/>
    <x v="0"/>
    <s v="documentary"/>
    <x v="401"/>
    <d v="2011-08-07T20:12:50"/>
    <x v="6"/>
  </r>
  <r>
    <x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n v="142"/>
    <n v="65.88"/>
    <x v="0"/>
    <s v="documentary"/>
    <x v="402"/>
    <d v="2015-11-05T13:56:57"/>
    <x v="0"/>
  </r>
  <r>
    <x v="403"/>
    <x v="403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n v="105"/>
    <n v="75.19"/>
    <x v="0"/>
    <s v="documentary"/>
    <x v="403"/>
    <d v="2011-08-10T07:08:00"/>
    <x v="6"/>
  </r>
  <r>
    <x v="404"/>
    <x v="404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n v="103"/>
    <n v="133.13999999999999"/>
    <x v="0"/>
    <s v="documentary"/>
    <x v="404"/>
    <d v="2014-02-05T23:04:00"/>
    <x v="3"/>
  </r>
  <r>
    <x v="405"/>
    <x v="405"/>
    <s v="Come, join our movie movement.  A new documentary about the healing power of food."/>
    <n v="2820"/>
    <n v="3036"/>
    <x v="0"/>
    <s v="US"/>
    <s v="USD"/>
    <n v="1394071339"/>
    <x v="405"/>
    <b v="0"/>
    <n v="55"/>
    <b v="1"/>
    <n v="108"/>
    <n v="55.2"/>
    <x v="0"/>
    <s v="documentary"/>
    <x v="405"/>
    <d v="2014-03-06T02:02:19"/>
    <x v="3"/>
  </r>
  <r>
    <x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n v="108"/>
    <n v="86.16"/>
    <x v="0"/>
    <s v="documentary"/>
    <x v="406"/>
    <d v="2011-05-09T05:59:00"/>
    <x v="6"/>
  </r>
  <r>
    <x v="407"/>
    <x v="407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n v="102"/>
    <n v="92.32"/>
    <x v="0"/>
    <s v="documentary"/>
    <x v="407"/>
    <d v="2011-11-19T21:54:10"/>
    <x v="6"/>
  </r>
  <r>
    <x v="408"/>
    <x v="408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n v="101"/>
    <n v="160.16"/>
    <x v="0"/>
    <s v="documentary"/>
    <x v="408"/>
    <d v="2013-11-05T18:39:50"/>
    <x v="4"/>
  </r>
  <r>
    <x v="409"/>
    <x v="409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n v="137"/>
    <n v="45.6"/>
    <x v="0"/>
    <s v="documentary"/>
    <x v="409"/>
    <d v="2016-07-22T20:42:24"/>
    <x v="2"/>
  </r>
  <r>
    <x v="410"/>
    <x v="410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n v="128"/>
    <n v="183.29"/>
    <x v="0"/>
    <s v="documentary"/>
    <x v="410"/>
    <d v="2015-06-18T23:33:17"/>
    <x v="0"/>
  </r>
  <r>
    <x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n v="101"/>
    <n v="125.79"/>
    <x v="0"/>
    <s v="documentary"/>
    <x v="411"/>
    <d v="2013-12-22T05:00:00"/>
    <x v="4"/>
  </r>
  <r>
    <x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n v="127"/>
    <n v="57.65"/>
    <x v="0"/>
    <s v="documentary"/>
    <x v="412"/>
    <d v="2012-07-25T17:49:38"/>
    <x v="5"/>
  </r>
  <r>
    <x v="413"/>
    <x v="413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n v="105"/>
    <n v="78.66"/>
    <x v="0"/>
    <s v="documentary"/>
    <x v="413"/>
    <d v="2012-07-19T21:03:31"/>
    <x v="5"/>
  </r>
  <r>
    <x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n v="103"/>
    <n v="91.48"/>
    <x v="0"/>
    <s v="documentary"/>
    <x v="414"/>
    <d v="2013-10-12T01:31:05"/>
    <x v="4"/>
  </r>
  <r>
    <x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n v="102"/>
    <n v="68.099999999999994"/>
    <x v="0"/>
    <s v="documentary"/>
    <x v="415"/>
    <d v="2014-10-17T12:00:00"/>
    <x v="3"/>
  </r>
  <r>
    <x v="416"/>
    <x v="416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n v="120"/>
    <n v="48.09"/>
    <x v="0"/>
    <s v="documentary"/>
    <x v="416"/>
    <d v="2014-02-08T09:30:31"/>
    <x v="3"/>
  </r>
  <r>
    <x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n v="100"/>
    <n v="202.42"/>
    <x v="0"/>
    <s v="documentary"/>
    <x v="417"/>
    <d v="2013-04-08T04:33:00"/>
    <x v="4"/>
  </r>
  <r>
    <x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n v="101"/>
    <n v="216.75"/>
    <x v="0"/>
    <s v="documentary"/>
    <x v="418"/>
    <d v="2015-07-23T06:46:37"/>
    <x v="0"/>
  </r>
  <r>
    <x v="419"/>
    <x v="419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n v="100"/>
    <n v="110.07"/>
    <x v="0"/>
    <s v="documentary"/>
    <x v="419"/>
    <d v="2013-06-29T20:13:07"/>
    <x v="4"/>
  </r>
  <r>
    <x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n v="0"/>
    <n v="4.83"/>
    <x v="0"/>
    <s v="animation"/>
    <x v="420"/>
    <d v="2014-03-14T04:40:31"/>
    <x v="3"/>
  </r>
  <r>
    <x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n v="2"/>
    <n v="50.17"/>
    <x v="0"/>
    <s v="animation"/>
    <x v="421"/>
    <d v="2015-08-21T11:47:36"/>
    <x v="0"/>
  </r>
  <r>
    <x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n v="1"/>
    <n v="35.83"/>
    <x v="0"/>
    <s v="animation"/>
    <x v="422"/>
    <d v="2014-09-11T06:14:57"/>
    <x v="3"/>
  </r>
  <r>
    <x v="423"/>
    <x v="423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n v="1"/>
    <n v="11.77"/>
    <x v="0"/>
    <s v="animation"/>
    <x v="423"/>
    <d v="2013-06-05T22:13:50"/>
    <x v="4"/>
  </r>
  <r>
    <x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n v="7"/>
    <n v="40.78"/>
    <x v="0"/>
    <s v="animation"/>
    <x v="424"/>
    <d v="2012-03-26T08:01:39"/>
    <x v="5"/>
  </r>
  <r>
    <x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n v="0"/>
    <n v="3"/>
    <x v="0"/>
    <s v="animation"/>
    <x v="425"/>
    <d v="2015-11-27T21:40:04"/>
    <x v="0"/>
  </r>
  <r>
    <x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n v="1"/>
    <n v="16.63"/>
    <x v="0"/>
    <s v="animation"/>
    <x v="426"/>
    <d v="2016-03-01T17:05:14"/>
    <x v="2"/>
  </r>
  <r>
    <x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n v="0"/>
    <n v="0"/>
    <x v="0"/>
    <s v="animation"/>
    <x v="427"/>
    <d v="2015-10-22T18:59:00"/>
    <x v="0"/>
  </r>
  <r>
    <x v="428"/>
    <x v="428"/>
    <s v="Fresh, fun, entertaining Bible stories on YouTube, stop-motion style."/>
    <n v="12000"/>
    <n v="676"/>
    <x v="2"/>
    <s v="US"/>
    <s v="USD"/>
    <n v="1402956000"/>
    <x v="428"/>
    <b v="0"/>
    <n v="13"/>
    <b v="0"/>
    <n v="6"/>
    <n v="52"/>
    <x v="0"/>
    <s v="animation"/>
    <x v="428"/>
    <d v="2014-06-16T22:00:00"/>
    <x v="3"/>
  </r>
  <r>
    <x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n v="0"/>
    <n v="0"/>
    <x v="0"/>
    <s v="animation"/>
    <x v="429"/>
    <d v="2009-11-27T04:59:00"/>
    <x v="8"/>
  </r>
  <r>
    <x v="430"/>
    <x v="430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n v="2"/>
    <n v="4.8"/>
    <x v="0"/>
    <s v="animation"/>
    <x v="430"/>
    <d v="2013-09-11T02:34:27"/>
    <x v="4"/>
  </r>
  <r>
    <x v="431"/>
    <x v="431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n v="14"/>
    <n v="51.88"/>
    <x v="0"/>
    <s v="animation"/>
    <x v="431"/>
    <d v="2016-07-05T20:54:43"/>
    <x v="2"/>
  </r>
  <r>
    <x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n v="10"/>
    <n v="71.25"/>
    <x v="0"/>
    <s v="animation"/>
    <x v="432"/>
    <d v="2015-10-21T17:26:21"/>
    <x v="0"/>
  </r>
  <r>
    <x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n v="0"/>
    <n v="0"/>
    <x v="0"/>
    <s v="animation"/>
    <x v="433"/>
    <d v="2015-10-11T15:07:02"/>
    <x v="0"/>
  </r>
  <r>
    <x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n v="5"/>
    <n v="62.5"/>
    <x v="0"/>
    <s v="animation"/>
    <x v="434"/>
    <d v="2013-12-01T21:01:42"/>
    <x v="4"/>
  </r>
  <r>
    <x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n v="0"/>
    <n v="1"/>
    <x v="0"/>
    <s v="animation"/>
    <x v="435"/>
    <d v="2013-09-13T17:56:20"/>
    <x v="4"/>
  </r>
  <r>
    <x v="436"/>
    <x v="436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n v="0"/>
    <n v="0"/>
    <x v="0"/>
    <s v="animation"/>
    <x v="436"/>
    <d v="2013-07-31T08:41:53"/>
    <x v="4"/>
  </r>
  <r>
    <x v="437"/>
    <x v="437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n v="0"/>
    <n v="0"/>
    <x v="0"/>
    <s v="animation"/>
    <x v="437"/>
    <d v="2016-10-08T07:38:46"/>
    <x v="2"/>
  </r>
  <r>
    <x v="438"/>
    <x v="438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n v="9"/>
    <n v="170.55"/>
    <x v="0"/>
    <s v="animation"/>
    <x v="438"/>
    <d v="2015-11-18T07:15:58"/>
    <x v="0"/>
  </r>
  <r>
    <x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n v="0"/>
    <n v="0"/>
    <x v="0"/>
    <s v="animation"/>
    <x v="439"/>
    <d v="2014-10-17T18:16:58"/>
    <x v="3"/>
  </r>
  <r>
    <x v="440"/>
    <x v="440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n v="0"/>
    <n v="5"/>
    <x v="0"/>
    <s v="animation"/>
    <x v="440"/>
    <d v="2016-03-24T22:39:13"/>
    <x v="2"/>
  </r>
  <r>
    <x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n v="0"/>
    <n v="0"/>
    <x v="0"/>
    <s v="animation"/>
    <x v="441"/>
    <d v="2013-11-02T19:03:16"/>
    <x v="4"/>
  </r>
  <r>
    <x v="442"/>
    <x v="442"/>
    <s v="Doomsday is here"/>
    <n v="17000"/>
    <n v="6691"/>
    <x v="2"/>
    <s v="US"/>
    <s v="USD"/>
    <n v="1424380783"/>
    <x v="442"/>
    <b v="0"/>
    <n v="17"/>
    <b v="0"/>
    <n v="39"/>
    <n v="393.59"/>
    <x v="0"/>
    <s v="animation"/>
    <x v="442"/>
    <d v="2015-02-19T21:19:43"/>
    <x v="0"/>
  </r>
  <r>
    <x v="443"/>
    <x v="443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n v="0"/>
    <n v="5"/>
    <x v="0"/>
    <s v="animation"/>
    <x v="443"/>
    <d v="2014-02-10T00:21:41"/>
    <x v="3"/>
  </r>
  <r>
    <x v="444"/>
    <x v="444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n v="5"/>
    <n v="50"/>
    <x v="0"/>
    <s v="animation"/>
    <x v="444"/>
    <d v="2012-02-15T21:46:01"/>
    <x v="6"/>
  </r>
  <r>
    <x v="445"/>
    <x v="445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n v="0"/>
    <n v="1"/>
    <x v="0"/>
    <s v="animation"/>
    <x v="445"/>
    <d v="2015-05-21T08:02:55"/>
    <x v="0"/>
  </r>
  <r>
    <x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n v="7"/>
    <n v="47.88"/>
    <x v="0"/>
    <s v="animation"/>
    <x v="446"/>
    <d v="2015-03-04T02:00:20"/>
    <x v="0"/>
  </r>
  <r>
    <x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n v="0"/>
    <n v="5"/>
    <x v="0"/>
    <s v="animation"/>
    <x v="447"/>
    <d v="2013-03-23T12:19:23"/>
    <x v="4"/>
  </r>
  <r>
    <x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n v="3"/>
    <n v="20.5"/>
    <x v="0"/>
    <s v="animation"/>
    <x v="448"/>
    <d v="2014-05-14T18:11:35"/>
    <x v="3"/>
  </r>
  <r>
    <x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n v="2"/>
    <n v="9"/>
    <x v="0"/>
    <s v="animation"/>
    <x v="449"/>
    <d v="2013-10-17T13:38:05"/>
    <x v="4"/>
  </r>
  <r>
    <x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n v="1"/>
    <n v="56.57"/>
    <x v="0"/>
    <s v="animation"/>
    <x v="450"/>
    <d v="2014-02-14T22:43:20"/>
    <x v="3"/>
  </r>
  <r>
    <x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n v="0"/>
    <n v="0"/>
    <x v="0"/>
    <s v="animation"/>
    <x v="451"/>
    <d v="2014-01-25T17:09:51"/>
    <x v="4"/>
  </r>
  <r>
    <x v="452"/>
    <x v="452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n v="64"/>
    <n v="40"/>
    <x v="0"/>
    <s v="animation"/>
    <x v="452"/>
    <d v="2015-05-13T16:53:35"/>
    <x v="0"/>
  </r>
  <r>
    <x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n v="0"/>
    <n v="13"/>
    <x v="0"/>
    <s v="animation"/>
    <x v="453"/>
    <d v="2015-02-19T19:47:59"/>
    <x v="0"/>
  </r>
  <r>
    <x v="454"/>
    <x v="454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n v="1"/>
    <n v="16.399999999999999"/>
    <x v="0"/>
    <s v="animation"/>
    <x v="454"/>
    <d v="2014-11-26T13:14:00"/>
    <x v="3"/>
  </r>
  <r>
    <x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n v="0"/>
    <n v="22.5"/>
    <x v="0"/>
    <s v="animation"/>
    <x v="455"/>
    <d v="2012-04-17T00:31:00"/>
    <x v="5"/>
  </r>
  <r>
    <x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n v="1"/>
    <n v="20.329999999999998"/>
    <x v="0"/>
    <s v="animation"/>
    <x v="456"/>
    <d v="2013-10-22T03:59:00"/>
    <x v="4"/>
  </r>
  <r>
    <x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n v="0"/>
    <n v="0"/>
    <x v="0"/>
    <s v="animation"/>
    <x v="457"/>
    <d v="2014-08-16T18:25:12"/>
    <x v="3"/>
  </r>
  <r>
    <x v="458"/>
    <x v="458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n v="8"/>
    <n v="16.760000000000002"/>
    <x v="0"/>
    <s v="animation"/>
    <x v="458"/>
    <d v="2013-05-14T16:47:40"/>
    <x v="4"/>
  </r>
  <r>
    <x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n v="0"/>
    <n v="25"/>
    <x v="0"/>
    <s v="animation"/>
    <x v="459"/>
    <d v="2011-11-13T16:22:07"/>
    <x v="6"/>
  </r>
  <r>
    <x v="460"/>
    <x v="460"/>
    <s v="An animated web series about biological evolution gone haywire."/>
    <n v="8500"/>
    <n v="25"/>
    <x v="2"/>
    <s v="US"/>
    <s v="USD"/>
    <n v="1401595200"/>
    <x v="460"/>
    <b v="0"/>
    <n v="2"/>
    <b v="0"/>
    <n v="0"/>
    <n v="12.5"/>
    <x v="0"/>
    <s v="animation"/>
    <x v="460"/>
    <d v="2014-06-01T04:00:00"/>
    <x v="3"/>
  </r>
  <r>
    <x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n v="0"/>
    <n v="0"/>
    <x v="0"/>
    <s v="animation"/>
    <x v="461"/>
    <d v="2013-06-02T20:19:27"/>
    <x v="4"/>
  </r>
  <r>
    <x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n v="0"/>
    <n v="0"/>
    <x v="0"/>
    <s v="animation"/>
    <x v="462"/>
    <d v="2011-08-10T03:02:21"/>
    <x v="6"/>
  </r>
  <r>
    <x v="463"/>
    <x v="463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n v="2"/>
    <n v="113.64"/>
    <x v="0"/>
    <s v="animation"/>
    <x v="463"/>
    <d v="2011-09-24T17:02:33"/>
    <x v="6"/>
  </r>
  <r>
    <x v="464"/>
    <x v="464"/>
    <s v="We are three students that want to make a short PokÃ©mon movie as a school project!"/>
    <n v="1010"/>
    <n v="1"/>
    <x v="2"/>
    <s v="DE"/>
    <s v="EUR"/>
    <n v="1463602935"/>
    <x v="464"/>
    <b v="0"/>
    <n v="1"/>
    <b v="0"/>
    <n v="0"/>
    <n v="1"/>
    <x v="0"/>
    <s v="animation"/>
    <x v="464"/>
    <d v="2016-05-18T20:22:15"/>
    <x v="2"/>
  </r>
  <r>
    <x v="465"/>
    <x v="465"/>
    <s v="&quot;Amp&quot; is a short film about a robot with needs."/>
    <n v="512"/>
    <n v="138"/>
    <x v="2"/>
    <s v="US"/>
    <s v="USD"/>
    <n v="1403837574"/>
    <x v="465"/>
    <b v="0"/>
    <n v="8"/>
    <b v="0"/>
    <n v="27"/>
    <n v="17.25"/>
    <x v="0"/>
    <s v="animation"/>
    <x v="465"/>
    <d v="2014-06-27T02:52:54"/>
    <x v="3"/>
  </r>
  <r>
    <x v="466"/>
    <x v="466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n v="1"/>
    <n v="15.2"/>
    <x v="0"/>
    <s v="animation"/>
    <x v="466"/>
    <d v="2012-09-07T22:37:44"/>
    <x v="5"/>
  </r>
  <r>
    <x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n v="22"/>
    <n v="110.64"/>
    <x v="0"/>
    <s v="animation"/>
    <x v="467"/>
    <d v="2012-09-28T16:18:54"/>
    <x v="5"/>
  </r>
  <r>
    <x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n v="0"/>
    <n v="0"/>
    <x v="0"/>
    <s v="animation"/>
    <x v="468"/>
    <d v="2012-07-11T03:51:05"/>
    <x v="5"/>
  </r>
  <r>
    <x v="469"/>
    <x v="469"/>
    <s v="Create a personalised animation film using your child's name and photo."/>
    <n v="6000"/>
    <n v="0"/>
    <x v="2"/>
    <s v="GB"/>
    <s v="GBP"/>
    <n v="1409960724"/>
    <x v="469"/>
    <b v="0"/>
    <n v="0"/>
    <b v="0"/>
    <n v="0"/>
    <n v="0"/>
    <x v="0"/>
    <s v="animation"/>
    <x v="469"/>
    <d v="2014-09-05T23:45:24"/>
    <x v="3"/>
  </r>
  <r>
    <x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n v="1"/>
    <n v="25.5"/>
    <x v="0"/>
    <s v="animation"/>
    <x v="470"/>
    <d v="2014-01-16T04:00:00"/>
    <x v="4"/>
  </r>
  <r>
    <x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n v="12"/>
    <n v="38.479999999999997"/>
    <x v="0"/>
    <s v="animation"/>
    <x v="471"/>
    <d v="2014-04-19T16:19:39"/>
    <x v="3"/>
  </r>
  <r>
    <x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n v="18"/>
    <n v="28.2"/>
    <x v="0"/>
    <s v="animation"/>
    <x v="472"/>
    <d v="2014-08-23T22:08:38"/>
    <x v="3"/>
  </r>
  <r>
    <x v="473"/>
    <x v="473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n v="3"/>
    <n v="61.5"/>
    <x v="0"/>
    <s v="animation"/>
    <x v="473"/>
    <d v="2014-09-17T16:45:19"/>
    <x v="3"/>
  </r>
  <r>
    <x v="474"/>
    <x v="474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n v="0"/>
    <n v="1"/>
    <x v="0"/>
    <s v="animation"/>
    <x v="474"/>
    <d v="2017-02-17T07:53:49"/>
    <x v="1"/>
  </r>
  <r>
    <x v="475"/>
    <x v="475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n v="0"/>
    <n v="0"/>
    <x v="0"/>
    <s v="animation"/>
    <x v="475"/>
    <d v="2015-05-06T02:04:03"/>
    <x v="0"/>
  </r>
  <r>
    <x v="476"/>
    <x v="476"/>
    <s v="Animated Music Videos that teach kids how to read."/>
    <n v="220000"/>
    <n v="4906.59"/>
    <x v="2"/>
    <s v="US"/>
    <s v="USD"/>
    <n v="1401767940"/>
    <x v="476"/>
    <b v="0"/>
    <n v="124"/>
    <b v="0"/>
    <n v="2"/>
    <n v="39.57"/>
    <x v="0"/>
    <s v="animation"/>
    <x v="476"/>
    <d v="2014-06-03T03:59:00"/>
    <x v="3"/>
  </r>
  <r>
    <x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n v="0"/>
    <n v="0"/>
    <x v="0"/>
    <s v="animation"/>
    <x v="477"/>
    <d v="2012-05-18T20:02:14"/>
    <x v="5"/>
  </r>
  <r>
    <x v="478"/>
    <x v="478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n v="0"/>
    <n v="0"/>
    <x v="0"/>
    <s v="animation"/>
    <x v="478"/>
    <d v="2015-04-01T20:51:49"/>
    <x v="0"/>
  </r>
  <r>
    <x v="479"/>
    <x v="479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n v="33"/>
    <n v="88.8"/>
    <x v="0"/>
    <s v="animation"/>
    <x v="479"/>
    <d v="2014-11-21T10:47:15"/>
    <x v="3"/>
  </r>
  <r>
    <x v="480"/>
    <x v="480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n v="19"/>
    <n v="55.46"/>
    <x v="0"/>
    <s v="animation"/>
    <x v="480"/>
    <d v="2013-08-09T12:00:15"/>
    <x v="4"/>
  </r>
  <r>
    <x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n v="6"/>
    <n v="87.14"/>
    <x v="0"/>
    <s v="animation"/>
    <x v="481"/>
    <d v="2012-10-10T16:08:09"/>
    <x v="5"/>
  </r>
  <r>
    <x v="482"/>
    <x v="482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n v="0"/>
    <n v="10"/>
    <x v="0"/>
    <s v="animation"/>
    <x v="482"/>
    <d v="2016-04-14T14:34:00"/>
    <x v="2"/>
  </r>
  <r>
    <x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n v="50"/>
    <n v="51.22"/>
    <x v="0"/>
    <s v="animation"/>
    <x v="483"/>
    <d v="2013-01-29T04:44:32"/>
    <x v="5"/>
  </r>
  <r>
    <x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n v="0"/>
    <n v="13.55"/>
    <x v="0"/>
    <s v="animation"/>
    <x v="484"/>
    <d v="2015-11-05T23:32:52"/>
    <x v="0"/>
  </r>
  <r>
    <x v="485"/>
    <x v="485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n v="22"/>
    <n v="66.52"/>
    <x v="0"/>
    <s v="animation"/>
    <x v="485"/>
    <d v="2013-05-17T12:08:19"/>
    <x v="4"/>
  </r>
  <r>
    <x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n v="0"/>
    <n v="50"/>
    <x v="0"/>
    <s v="animation"/>
    <x v="486"/>
    <d v="2014-06-01T22:37:19"/>
    <x v="3"/>
  </r>
  <r>
    <x v="487"/>
    <x v="487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n v="0"/>
    <n v="0"/>
    <x v="0"/>
    <s v="animation"/>
    <x v="487"/>
    <d v="2016-12-25T15:16:34"/>
    <x v="2"/>
  </r>
  <r>
    <x v="488"/>
    <x v="488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n v="0"/>
    <n v="0"/>
    <x v="0"/>
    <s v="animation"/>
    <x v="488"/>
    <d v="2017-01-09T01:18:20"/>
    <x v="2"/>
  </r>
  <r>
    <x v="489"/>
    <x v="489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n v="0"/>
    <n v="71.67"/>
    <x v="0"/>
    <s v="animation"/>
    <x v="489"/>
    <d v="2012-01-05T11:33:00"/>
    <x v="6"/>
  </r>
  <r>
    <x v="490"/>
    <x v="490"/>
    <s v="Cancelled"/>
    <n v="1000"/>
    <n v="0"/>
    <x v="2"/>
    <s v="US"/>
    <s v="USD"/>
    <n v="1345677285"/>
    <x v="490"/>
    <b v="0"/>
    <n v="0"/>
    <b v="0"/>
    <n v="0"/>
    <n v="0"/>
    <x v="0"/>
    <s v="animation"/>
    <x v="490"/>
    <d v="2012-08-22T23:14:45"/>
    <x v="5"/>
  </r>
  <r>
    <x v="491"/>
    <x v="491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n v="0"/>
    <n v="0"/>
    <x v="0"/>
    <s v="animation"/>
    <x v="491"/>
    <d v="2016-01-27T23:34:59"/>
    <x v="0"/>
  </r>
  <r>
    <x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n v="0"/>
    <n v="0"/>
    <x v="0"/>
    <s v="animation"/>
    <x v="492"/>
    <d v="2016-10-13T00:50:30"/>
    <x v="2"/>
  </r>
  <r>
    <x v="493"/>
    <x v="493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n v="0"/>
    <n v="0"/>
    <x v="0"/>
    <s v="animation"/>
    <x v="493"/>
    <d v="2015-05-20T17:25:38"/>
    <x v="0"/>
  </r>
  <r>
    <x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n v="0"/>
    <n v="10.33"/>
    <x v="0"/>
    <s v="animation"/>
    <x v="494"/>
    <d v="2014-07-03T03:00:00"/>
    <x v="3"/>
  </r>
  <r>
    <x v="495"/>
    <x v="495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n v="0"/>
    <n v="0"/>
    <x v="0"/>
    <s v="animation"/>
    <x v="495"/>
    <d v="2015-07-16T19:51:45"/>
    <x v="0"/>
  </r>
  <r>
    <x v="496"/>
    <x v="496"/>
    <s v="The movie is about the adventures of Ethan, Danna, The mysterious inventor and more."/>
    <n v="60000"/>
    <n v="1"/>
    <x v="2"/>
    <s v="US"/>
    <s v="USD"/>
    <n v="1392070874"/>
    <x v="496"/>
    <b v="0"/>
    <n v="1"/>
    <b v="0"/>
    <n v="0"/>
    <n v="1"/>
    <x v="0"/>
    <s v="animation"/>
    <x v="496"/>
    <d v="2014-02-10T22:21:14"/>
    <x v="4"/>
  </r>
  <r>
    <x v="497"/>
    <x v="497"/>
    <s v="live-action/animated series pilot."/>
    <n v="4480"/>
    <n v="30"/>
    <x v="2"/>
    <s v="US"/>
    <s v="USD"/>
    <n v="1419483600"/>
    <x v="497"/>
    <b v="0"/>
    <n v="3"/>
    <b v="0"/>
    <n v="1"/>
    <n v="10"/>
    <x v="0"/>
    <s v="animation"/>
    <x v="497"/>
    <d v="2014-12-25T05:00:00"/>
    <x v="3"/>
  </r>
  <r>
    <x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n v="5"/>
    <n v="136.09"/>
    <x v="0"/>
    <s v="animation"/>
    <x v="498"/>
    <d v="2011-12-23T18:17:29"/>
    <x v="6"/>
  </r>
  <r>
    <x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n v="10"/>
    <n v="73.459999999999994"/>
    <x v="0"/>
    <s v="animation"/>
    <x v="499"/>
    <d v="2009-10-12T20:59:00"/>
    <x v="8"/>
  </r>
  <r>
    <x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n v="3"/>
    <n v="53.75"/>
    <x v="0"/>
    <s v="animation"/>
    <x v="500"/>
    <d v="2010-05-08T22:16:00"/>
    <x v="7"/>
  </r>
  <r>
    <x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n v="0"/>
    <n v="0"/>
    <x v="0"/>
    <s v="animation"/>
    <x v="501"/>
    <d v="2011-07-09T05:37:31"/>
    <x v="6"/>
  </r>
  <r>
    <x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n v="1"/>
    <n v="57.5"/>
    <x v="0"/>
    <s v="animation"/>
    <x v="502"/>
    <d v="2012-03-18T12:17:05"/>
    <x v="5"/>
  </r>
  <r>
    <x v="503"/>
    <x v="503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n v="2"/>
    <n v="12.67"/>
    <x v="0"/>
    <s v="animation"/>
    <x v="503"/>
    <d v="2015-01-17T12:38:23"/>
    <x v="3"/>
  </r>
  <r>
    <x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n v="1"/>
    <n v="67"/>
    <x v="0"/>
    <s v="animation"/>
    <x v="504"/>
    <d v="2012-04-10T22:36:27"/>
    <x v="5"/>
  </r>
  <r>
    <x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n v="0"/>
    <n v="3.71"/>
    <x v="0"/>
    <s v="animation"/>
    <x v="505"/>
    <d v="2015-12-25T02:21:26"/>
    <x v="0"/>
  </r>
  <r>
    <x v="506"/>
    <x v="506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n v="0"/>
    <n v="250"/>
    <x v="0"/>
    <s v="animation"/>
    <x v="506"/>
    <d v="2013-08-10T13:15:20"/>
    <x v="4"/>
  </r>
  <r>
    <x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n v="3"/>
    <n v="64"/>
    <x v="0"/>
    <s v="animation"/>
    <x v="507"/>
    <d v="2012-10-19T23:00:57"/>
    <x v="5"/>
  </r>
  <r>
    <x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n v="1"/>
    <n v="133.33000000000001"/>
    <x v="0"/>
    <s v="animation"/>
    <x v="508"/>
    <d v="2012-05-25T14:14:00"/>
    <x v="5"/>
  </r>
  <r>
    <x v="509"/>
    <x v="509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n v="0"/>
    <n v="10"/>
    <x v="0"/>
    <s v="animation"/>
    <x v="509"/>
    <d v="2015-06-28T15:09:30"/>
    <x v="0"/>
  </r>
  <r>
    <x v="510"/>
    <x v="510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n v="0"/>
    <n v="0"/>
    <x v="0"/>
    <s v="animation"/>
    <x v="510"/>
    <d v="2016-03-01T04:13:59"/>
    <x v="2"/>
  </r>
  <r>
    <x v="511"/>
    <x v="511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n v="3"/>
    <n v="30"/>
    <x v="0"/>
    <s v="animation"/>
    <x v="511"/>
    <d v="2013-04-06T06:16:22"/>
    <x v="4"/>
  </r>
  <r>
    <x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n v="0"/>
    <n v="5.5"/>
    <x v="0"/>
    <s v="animation"/>
    <x v="512"/>
    <d v="2016-11-20T18:48:47"/>
    <x v="2"/>
  </r>
  <r>
    <x v="513"/>
    <x v="513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n v="14"/>
    <n v="102.38"/>
    <x v="0"/>
    <s v="animation"/>
    <x v="513"/>
    <d v="2016-08-15T07:00:00"/>
    <x v="2"/>
  </r>
  <r>
    <x v="514"/>
    <x v="514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n v="3"/>
    <n v="16.670000000000002"/>
    <x v="0"/>
    <s v="animation"/>
    <x v="514"/>
    <d v="2014-08-09T14:44:07"/>
    <x v="3"/>
  </r>
  <r>
    <x v="515"/>
    <x v="515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n v="25"/>
    <n v="725.03"/>
    <x v="0"/>
    <s v="animation"/>
    <x v="515"/>
    <d v="2015-12-29T11:46:41"/>
    <x v="0"/>
  </r>
  <r>
    <x v="516"/>
    <x v="516"/>
    <s v="A big brother style comedy animation series starring famous seafarers"/>
    <n v="5000"/>
    <n v="0"/>
    <x v="2"/>
    <s v="GB"/>
    <s v="GBP"/>
    <n v="1432752080"/>
    <x v="516"/>
    <b v="0"/>
    <n v="0"/>
    <b v="0"/>
    <n v="0"/>
    <n v="0"/>
    <x v="0"/>
    <s v="animation"/>
    <x v="516"/>
    <d v="2015-05-27T18:41:20"/>
    <x v="0"/>
  </r>
  <r>
    <x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n v="1"/>
    <n v="68.33"/>
    <x v="0"/>
    <s v="animation"/>
    <x v="517"/>
    <d v="2017-02-02T14:46:01"/>
    <x v="1"/>
  </r>
  <r>
    <x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n v="0"/>
    <n v="0"/>
    <x v="0"/>
    <s v="animation"/>
    <x v="518"/>
    <d v="2015-09-06T14:46:00"/>
    <x v="0"/>
  </r>
  <r>
    <x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n v="23"/>
    <n v="39.229999999999997"/>
    <x v="0"/>
    <s v="animation"/>
    <x v="519"/>
    <d v="2012-12-05T09:23:41"/>
    <x v="5"/>
  </r>
  <r>
    <x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n v="102"/>
    <n v="150.15"/>
    <x v="1"/>
    <s v="plays"/>
    <x v="520"/>
    <d v="2015-12-10T16:51:01"/>
    <x v="0"/>
  </r>
  <r>
    <x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n v="105"/>
    <n v="93.43"/>
    <x v="1"/>
    <s v="plays"/>
    <x v="521"/>
    <d v="2016-11-01T04:59:00"/>
    <x v="2"/>
  </r>
  <r>
    <x v="522"/>
    <x v="522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n v="115"/>
    <n v="110.97"/>
    <x v="1"/>
    <s v="plays"/>
    <x v="522"/>
    <d v="2016-03-20T23:58:45"/>
    <x v="2"/>
  </r>
  <r>
    <x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n v="121"/>
    <n v="71.790000000000006"/>
    <x v="1"/>
    <s v="plays"/>
    <x v="523"/>
    <d v="2015-09-21T03:11:16"/>
    <x v="0"/>
  </r>
  <r>
    <x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n v="109"/>
    <n v="29.26"/>
    <x v="1"/>
    <s v="plays"/>
    <x v="524"/>
    <d v="2016-06-01T17:12:49"/>
    <x v="2"/>
  </r>
  <r>
    <x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n v="100"/>
    <n v="1000"/>
    <x v="1"/>
    <s v="plays"/>
    <x v="525"/>
    <d v="2014-09-13T09:37:21"/>
    <x v="3"/>
  </r>
  <r>
    <x v="526"/>
    <x v="526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n v="114"/>
    <n v="74.349999999999994"/>
    <x v="1"/>
    <s v="plays"/>
    <x v="526"/>
    <d v="2015-08-07T17:00:00"/>
    <x v="0"/>
  </r>
  <r>
    <x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n v="101"/>
    <n v="63.83"/>
    <x v="1"/>
    <s v="plays"/>
    <x v="527"/>
    <d v="2017-02-17T16:05:00"/>
    <x v="1"/>
  </r>
  <r>
    <x v="528"/>
    <x v="528"/>
    <s v="A Festival Backed Production of a Full-Length Play."/>
    <n v="1150"/>
    <n v="1330"/>
    <x v="0"/>
    <s v="US"/>
    <s v="USD"/>
    <n v="1434921600"/>
    <x v="528"/>
    <b v="0"/>
    <n v="30"/>
    <b v="1"/>
    <n v="116"/>
    <n v="44.33"/>
    <x v="1"/>
    <s v="plays"/>
    <x v="528"/>
    <d v="2015-06-21T21:20:00"/>
    <x v="0"/>
  </r>
  <r>
    <x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n v="130"/>
    <n v="86.94"/>
    <x v="1"/>
    <s v="plays"/>
    <x v="529"/>
    <d v="2017-01-11T05:00:00"/>
    <x v="2"/>
  </r>
  <r>
    <x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n v="108"/>
    <n v="126.55"/>
    <x v="1"/>
    <s v="plays"/>
    <x v="530"/>
    <d v="2015-06-24T02:00:00"/>
    <x v="0"/>
  </r>
  <r>
    <x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n v="100"/>
    <n v="129.03"/>
    <x v="1"/>
    <s v="plays"/>
    <x v="531"/>
    <d v="2016-12-17T06:59:00"/>
    <x v="2"/>
  </r>
  <r>
    <x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n v="123"/>
    <n v="71.239999999999995"/>
    <x v="1"/>
    <s v="plays"/>
    <x v="532"/>
    <d v="2016-05-13T00:10:08"/>
    <x v="2"/>
  </r>
  <r>
    <x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n v="100"/>
    <n v="117.88"/>
    <x v="1"/>
    <s v="plays"/>
    <x v="533"/>
    <d v="2016-05-16T10:26:05"/>
    <x v="2"/>
  </r>
  <r>
    <x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n v="105"/>
    <n v="327.08"/>
    <x v="1"/>
    <s v="plays"/>
    <x v="534"/>
    <d v="2015-11-01T23:00:00"/>
    <x v="0"/>
  </r>
  <r>
    <x v="535"/>
    <x v="535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n v="103"/>
    <n v="34.75"/>
    <x v="1"/>
    <s v="plays"/>
    <x v="535"/>
    <d v="2017-01-06T13:05:05"/>
    <x v="2"/>
  </r>
  <r>
    <x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n v="118"/>
    <n v="100.06"/>
    <x v="1"/>
    <s v="plays"/>
    <x v="536"/>
    <d v="2015-08-03T18:00:00"/>
    <x v="0"/>
  </r>
  <r>
    <x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n v="121"/>
    <n v="40.85"/>
    <x v="1"/>
    <s v="plays"/>
    <x v="537"/>
    <d v="2015-11-04T19:26:31"/>
    <x v="0"/>
  </r>
  <r>
    <x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n v="302"/>
    <n v="252.02"/>
    <x v="1"/>
    <s v="plays"/>
    <x v="538"/>
    <d v="2016-05-13T19:04:23"/>
    <x v="2"/>
  </r>
  <r>
    <x v="539"/>
    <x v="539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n v="101"/>
    <n v="25.16"/>
    <x v="1"/>
    <s v="plays"/>
    <x v="539"/>
    <d v="2016-07-05T01:11:47"/>
    <x v="2"/>
  </r>
  <r>
    <x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n v="0"/>
    <n v="1"/>
    <x v="2"/>
    <s v="web"/>
    <x v="540"/>
    <d v="2015-02-04T19:36:46"/>
    <x v="0"/>
  </r>
  <r>
    <x v="541"/>
    <x v="541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n v="1"/>
    <n v="25"/>
    <x v="2"/>
    <s v="web"/>
    <x v="541"/>
    <d v="2015-10-29T01:07:14"/>
    <x v="0"/>
  </r>
  <r>
    <x v="542"/>
    <x v="542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n v="0"/>
    <n v="1"/>
    <x v="2"/>
    <s v="web"/>
    <x v="542"/>
    <d v="2016-05-03T16:41:56"/>
    <x v="2"/>
  </r>
  <r>
    <x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n v="0"/>
    <n v="35"/>
    <x v="2"/>
    <s v="web"/>
    <x v="543"/>
    <d v="2014-11-01T02:12:42"/>
    <x v="3"/>
  </r>
  <r>
    <x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n v="1"/>
    <n v="3"/>
    <x v="2"/>
    <s v="web"/>
    <x v="544"/>
    <d v="2016-07-04T15:46:00"/>
    <x v="2"/>
  </r>
  <r>
    <x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n v="27"/>
    <n v="402.71"/>
    <x v="2"/>
    <s v="web"/>
    <x v="545"/>
    <d v="2015-11-15T15:13:09"/>
    <x v="0"/>
  </r>
  <r>
    <x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n v="0"/>
    <n v="26"/>
    <x v="2"/>
    <s v="web"/>
    <x v="546"/>
    <d v="2015-10-17T16:01:55"/>
    <x v="0"/>
  </r>
  <r>
    <x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n v="0"/>
    <n v="0"/>
    <x v="2"/>
    <s v="web"/>
    <x v="547"/>
    <d v="2016-02-10T16:42:44"/>
    <x v="2"/>
  </r>
  <r>
    <x v="548"/>
    <x v="548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n v="0"/>
    <n v="9"/>
    <x v="2"/>
    <s v="web"/>
    <x v="548"/>
    <d v="2015-10-29T21:40:48"/>
    <x v="0"/>
  </r>
  <r>
    <x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n v="3"/>
    <n v="8.5"/>
    <x v="2"/>
    <s v="web"/>
    <x v="549"/>
    <d v="2015-07-08T15:17:02"/>
    <x v="0"/>
  </r>
  <r>
    <x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n v="1"/>
    <n v="8.75"/>
    <x v="2"/>
    <s v="web"/>
    <x v="550"/>
    <d v="2017-01-31T05:00:00"/>
    <x v="1"/>
  </r>
  <r>
    <x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n v="5"/>
    <n v="135.04"/>
    <x v="2"/>
    <s v="web"/>
    <x v="551"/>
    <d v="2015-08-01T17:53:00"/>
    <x v="0"/>
  </r>
  <r>
    <x v="552"/>
    <x v="552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n v="0"/>
    <n v="0"/>
    <x v="2"/>
    <s v="web"/>
    <x v="552"/>
    <d v="2016-01-09T14:48:16"/>
    <x v="0"/>
  </r>
  <r>
    <x v="553"/>
    <x v="553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n v="0"/>
    <n v="20.5"/>
    <x v="2"/>
    <s v="web"/>
    <x v="553"/>
    <d v="2014-11-14T18:16:31"/>
    <x v="3"/>
  </r>
  <r>
    <x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n v="37"/>
    <n v="64.36"/>
    <x v="2"/>
    <s v="web"/>
    <x v="554"/>
    <d v="2014-10-19T16:26:12"/>
    <x v="3"/>
  </r>
  <r>
    <x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n v="0"/>
    <n v="0"/>
    <x v="2"/>
    <s v="web"/>
    <x v="555"/>
    <d v="2016-06-12T08:29:03"/>
    <x v="2"/>
  </r>
  <r>
    <x v="556"/>
    <x v="556"/>
    <s v="An educational platform for learning Unified English Braille Code"/>
    <n v="8000"/>
    <n v="200"/>
    <x v="2"/>
    <s v="US"/>
    <s v="USD"/>
    <n v="1452112717"/>
    <x v="556"/>
    <b v="0"/>
    <n v="1"/>
    <b v="0"/>
    <n v="3"/>
    <n v="200"/>
    <x v="2"/>
    <s v="web"/>
    <x v="556"/>
    <d v="2016-01-06T20:38:37"/>
    <x v="0"/>
  </r>
  <r>
    <x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n v="1"/>
    <n v="68.3"/>
    <x v="2"/>
    <s v="web"/>
    <x v="557"/>
    <d v="2016-12-02T23:36:43"/>
    <x v="2"/>
  </r>
  <r>
    <x v="558"/>
    <x v="558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n v="0"/>
    <n v="0"/>
    <x v="2"/>
    <s v="web"/>
    <x v="558"/>
    <d v="2015-03-24T20:11:45"/>
    <x v="0"/>
  </r>
  <r>
    <x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n v="0"/>
    <n v="50"/>
    <x v="2"/>
    <s v="web"/>
    <x v="559"/>
    <d v="2015-12-13T06:47:40"/>
    <x v="0"/>
  </r>
  <r>
    <x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n v="0"/>
    <n v="4"/>
    <x v="2"/>
    <s v="web"/>
    <x v="560"/>
    <d v="2014-12-17T18:30:45"/>
    <x v="3"/>
  </r>
  <r>
    <x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n v="0"/>
    <n v="27.5"/>
    <x v="2"/>
    <s v="web"/>
    <x v="561"/>
    <d v="2015-10-26T15:48:33"/>
    <x v="0"/>
  </r>
  <r>
    <x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n v="0"/>
    <n v="0"/>
    <x v="2"/>
    <s v="web"/>
    <x v="562"/>
    <d v="2016-12-18T09:20:15"/>
    <x v="2"/>
  </r>
  <r>
    <x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n v="0"/>
    <n v="34"/>
    <x v="2"/>
    <s v="web"/>
    <x v="563"/>
    <d v="2015-02-17T01:40:47"/>
    <x v="0"/>
  </r>
  <r>
    <x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n v="0"/>
    <n v="1"/>
    <x v="2"/>
    <s v="web"/>
    <x v="564"/>
    <d v="2016-03-12T22:37:55"/>
    <x v="2"/>
  </r>
  <r>
    <x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n v="0"/>
    <n v="0"/>
    <x v="2"/>
    <s v="web"/>
    <x v="565"/>
    <d v="2015-07-10T18:50:49"/>
    <x v="0"/>
  </r>
  <r>
    <x v="566"/>
    <x v="566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n v="0"/>
    <n v="1"/>
    <x v="2"/>
    <s v="web"/>
    <x v="566"/>
    <d v="2016-07-14T16:25:33"/>
    <x v="2"/>
  </r>
  <r>
    <x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n v="0"/>
    <n v="0"/>
    <x v="2"/>
    <s v="web"/>
    <x v="567"/>
    <d v="2015-01-01T20:13:14"/>
    <x v="3"/>
  </r>
  <r>
    <x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n v="1"/>
    <n v="49"/>
    <x v="2"/>
    <s v="web"/>
    <x v="568"/>
    <d v="2016-01-16T11:00:00"/>
    <x v="0"/>
  </r>
  <r>
    <x v="569"/>
    <x v="569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n v="1"/>
    <n v="20"/>
    <x v="2"/>
    <s v="web"/>
    <x v="569"/>
    <d v="2016-01-01T20:20:12"/>
    <x v="0"/>
  </r>
  <r>
    <x v="570"/>
    <x v="570"/>
    <s v="Humans have AM/FM/Satellite radio, kids have radio Disney, pets have DogCatRadio."/>
    <n v="85000"/>
    <n v="142"/>
    <x v="2"/>
    <s v="US"/>
    <s v="USD"/>
    <n v="1455822569"/>
    <x v="570"/>
    <b v="0"/>
    <n v="1"/>
    <b v="0"/>
    <n v="0"/>
    <n v="142"/>
    <x v="2"/>
    <s v="web"/>
    <x v="570"/>
    <d v="2016-02-18T19:09:29"/>
    <x v="2"/>
  </r>
  <r>
    <x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n v="0"/>
    <n v="53"/>
    <x v="2"/>
    <s v="web"/>
    <x v="571"/>
    <d v="2015-07-27T03:59:00"/>
    <x v="0"/>
  </r>
  <r>
    <x v="572"/>
    <x v="572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n v="0"/>
    <n v="0"/>
    <x v="2"/>
    <s v="web"/>
    <x v="572"/>
    <d v="2015-11-04T18:11:28"/>
    <x v="0"/>
  </r>
  <r>
    <x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n v="0"/>
    <n v="38.44"/>
    <x v="2"/>
    <s v="web"/>
    <x v="573"/>
    <d v="2015-01-18T01:12:00"/>
    <x v="3"/>
  </r>
  <r>
    <x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n v="1"/>
    <n v="20"/>
    <x v="2"/>
    <s v="web"/>
    <x v="574"/>
    <d v="2016-10-19T10:38:27"/>
    <x v="2"/>
  </r>
  <r>
    <x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n v="0"/>
    <n v="64.75"/>
    <x v="2"/>
    <s v="web"/>
    <x v="575"/>
    <d v="2015-06-13T16:37:23"/>
    <x v="0"/>
  </r>
  <r>
    <x v="576"/>
    <x v="576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n v="0"/>
    <n v="1"/>
    <x v="2"/>
    <s v="web"/>
    <x v="576"/>
    <d v="2015-03-28T10:19:12"/>
    <x v="0"/>
  </r>
  <r>
    <x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n v="0"/>
    <n v="10"/>
    <x v="2"/>
    <s v="web"/>
    <x v="577"/>
    <d v="2016-05-20T14:08:22"/>
    <x v="2"/>
  </r>
  <r>
    <x v="578"/>
    <x v="578"/>
    <s v="weBuy trade built on technology and Crowd Sourced Power"/>
    <n v="125000"/>
    <n v="14"/>
    <x v="2"/>
    <s v="GB"/>
    <s v="GBP"/>
    <n v="1441633993"/>
    <x v="578"/>
    <b v="0"/>
    <n v="7"/>
    <b v="0"/>
    <n v="0"/>
    <n v="2"/>
    <x v="2"/>
    <s v="web"/>
    <x v="578"/>
    <d v="2015-09-07T13:53:13"/>
    <x v="0"/>
  </r>
  <r>
    <x v="579"/>
    <x v="579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n v="1"/>
    <n v="35"/>
    <x v="2"/>
    <s v="web"/>
    <x v="579"/>
    <d v="2014-12-25T20:27:03"/>
    <x v="3"/>
  </r>
  <r>
    <x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n v="0"/>
    <n v="1"/>
    <x v="2"/>
    <s v="web"/>
    <x v="580"/>
    <d v="2016-09-22T21:47:47"/>
    <x v="2"/>
  </r>
  <r>
    <x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n v="0"/>
    <n v="0"/>
    <x v="2"/>
    <s v="web"/>
    <x v="581"/>
    <d v="2015-08-02T00:18:24"/>
    <x v="0"/>
  </r>
  <r>
    <x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n v="0"/>
    <n v="0"/>
    <x v="2"/>
    <s v="web"/>
    <x v="582"/>
    <d v="2015-03-15T18:00:00"/>
    <x v="0"/>
  </r>
  <r>
    <x v="583"/>
    <x v="583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n v="0"/>
    <n v="1"/>
    <x v="2"/>
    <s v="web"/>
    <x v="583"/>
    <d v="2015-03-19T21:31:27"/>
    <x v="0"/>
  </r>
  <r>
    <x v="584"/>
    <x v="584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n v="1"/>
    <n v="5"/>
    <x v="2"/>
    <s v="web"/>
    <x v="584"/>
    <d v="2015-03-16T16:11:56"/>
    <x v="0"/>
  </r>
  <r>
    <x v="585"/>
    <x v="585"/>
    <s v="SAVE UP TO 40% WHEN YOU SPEND!_x000a__x000a_PRE-ORDER YOUR LINK CARD TODAY"/>
    <n v="9000"/>
    <n v="0"/>
    <x v="2"/>
    <s v="GB"/>
    <s v="GBP"/>
    <n v="1448928000"/>
    <x v="585"/>
    <b v="0"/>
    <n v="0"/>
    <b v="0"/>
    <n v="0"/>
    <n v="0"/>
    <x v="2"/>
    <s v="web"/>
    <x v="585"/>
    <d v="2015-12-01T00:00:00"/>
    <x v="0"/>
  </r>
  <r>
    <x v="586"/>
    <x v="586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n v="1"/>
    <n v="14"/>
    <x v="2"/>
    <s v="web"/>
    <x v="586"/>
    <d v="2015-02-15T20:30:07"/>
    <x v="0"/>
  </r>
  <r>
    <x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n v="9"/>
    <n v="389.29"/>
    <x v="2"/>
    <s v="web"/>
    <x v="587"/>
    <d v="2015-04-16T18:10:33"/>
    <x v="0"/>
  </r>
  <r>
    <x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n v="3"/>
    <n v="150.5"/>
    <x v="2"/>
    <s v="web"/>
    <x v="588"/>
    <d v="2016-11-17T19:28:06"/>
    <x v="2"/>
  </r>
  <r>
    <x v="589"/>
    <x v="589"/>
    <s v="Services closer than you think..."/>
    <n v="7500"/>
    <n v="1"/>
    <x v="2"/>
    <s v="US"/>
    <s v="USD"/>
    <n v="1436366699"/>
    <x v="589"/>
    <b v="0"/>
    <n v="1"/>
    <b v="0"/>
    <n v="0"/>
    <n v="1"/>
    <x v="2"/>
    <s v="web"/>
    <x v="589"/>
    <d v="2015-07-08T14:44:59"/>
    <x v="0"/>
  </r>
  <r>
    <x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n v="4"/>
    <n v="24.78"/>
    <x v="2"/>
    <s v="web"/>
    <x v="590"/>
    <d v="2016-02-08T13:01:00"/>
    <x v="2"/>
  </r>
  <r>
    <x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n v="0"/>
    <n v="30.5"/>
    <x v="2"/>
    <s v="web"/>
    <x v="591"/>
    <d v="2015-07-22T13:02:10"/>
    <x v="0"/>
  </r>
  <r>
    <x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n v="3"/>
    <n v="250"/>
    <x v="2"/>
    <s v="web"/>
    <x v="592"/>
    <d v="2014-12-03T05:34:20"/>
    <x v="3"/>
  </r>
  <r>
    <x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n v="23"/>
    <n v="16.43"/>
    <x v="2"/>
    <s v="web"/>
    <x v="593"/>
    <d v="2015-04-06T15:15:45"/>
    <x v="0"/>
  </r>
  <r>
    <x v="594"/>
    <x v="594"/>
    <s v="Creating a fitness site that will change the fitness game forever!"/>
    <n v="25000"/>
    <n v="26"/>
    <x v="2"/>
    <s v="US"/>
    <s v="USD"/>
    <n v="1460832206"/>
    <x v="594"/>
    <b v="0"/>
    <n v="2"/>
    <b v="0"/>
    <n v="0"/>
    <n v="13"/>
    <x v="2"/>
    <s v="web"/>
    <x v="594"/>
    <d v="2016-04-16T18:43:26"/>
    <x v="2"/>
  </r>
  <r>
    <x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n v="0"/>
    <n v="53.25"/>
    <x v="2"/>
    <s v="web"/>
    <x v="595"/>
    <d v="2015-05-04T01:40:38"/>
    <x v="0"/>
  </r>
  <r>
    <x v="596"/>
    <x v="596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n v="0"/>
    <n v="3"/>
    <x v="2"/>
    <s v="web"/>
    <x v="596"/>
    <d v="2016-11-02T21:31:32"/>
    <x v="2"/>
  </r>
  <r>
    <x v="597"/>
    <x v="597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n v="0"/>
    <n v="10"/>
    <x v="2"/>
    <s v="web"/>
    <x v="597"/>
    <d v="2016-07-31T16:00:00"/>
    <x v="2"/>
  </r>
  <r>
    <x v="598"/>
    <x v="598"/>
    <s v="This is a project to create a crowd-funding site for Urantia Book readers worldwide."/>
    <n v="2500"/>
    <n v="850"/>
    <x v="2"/>
    <s v="US"/>
    <s v="USD"/>
    <n v="1417737781"/>
    <x v="598"/>
    <b v="0"/>
    <n v="7"/>
    <b v="0"/>
    <n v="34"/>
    <n v="121.43"/>
    <x v="2"/>
    <s v="web"/>
    <x v="598"/>
    <d v="2014-12-05T00:03:01"/>
    <x v="3"/>
  </r>
  <r>
    <x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n v="0"/>
    <n v="15.5"/>
    <x v="2"/>
    <s v="web"/>
    <x v="599"/>
    <d v="2015-03-08T15:16:00"/>
    <x v="0"/>
  </r>
  <r>
    <x v="600"/>
    <x v="600"/>
    <s v="Science Technology Engineering and Math + youth = a brighter tomorrow."/>
    <n v="5000"/>
    <n v="100"/>
    <x v="1"/>
    <s v="US"/>
    <s v="USD"/>
    <n v="1431198562"/>
    <x v="600"/>
    <b v="0"/>
    <n v="1"/>
    <b v="0"/>
    <n v="2"/>
    <n v="100"/>
    <x v="2"/>
    <s v="web"/>
    <x v="600"/>
    <d v="2015-05-09T19:09:22"/>
    <x v="0"/>
  </r>
  <r>
    <x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n v="1"/>
    <n v="23.33"/>
    <x v="2"/>
    <s v="web"/>
    <x v="601"/>
    <d v="2014-12-26T20:35:39"/>
    <x v="3"/>
  </r>
  <r>
    <x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n v="0"/>
    <n v="0"/>
    <x v="2"/>
    <s v="web"/>
    <x v="602"/>
    <d v="2015-06-18T19:03:35"/>
    <x v="0"/>
  </r>
  <r>
    <x v="603"/>
    <x v="603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n v="4"/>
    <n v="45.39"/>
    <x v="2"/>
    <s v="web"/>
    <x v="603"/>
    <d v="2014-08-14T15:20:23"/>
    <x v="3"/>
  </r>
  <r>
    <x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n v="0"/>
    <n v="0"/>
    <x v="2"/>
    <s v="web"/>
    <x v="604"/>
    <d v="2014-08-28T00:50:56"/>
    <x v="3"/>
  </r>
  <r>
    <x v="605"/>
    <x v="605"/>
    <s v="An iPad support care package for your parents / seniors."/>
    <n v="5000"/>
    <n v="131"/>
    <x v="1"/>
    <s v="US"/>
    <s v="USD"/>
    <n v="1440318908"/>
    <x v="605"/>
    <b v="0"/>
    <n v="8"/>
    <b v="0"/>
    <n v="3"/>
    <n v="16.38"/>
    <x v="2"/>
    <s v="web"/>
    <x v="605"/>
    <d v="2015-08-23T08:35:08"/>
    <x v="0"/>
  </r>
  <r>
    <x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n v="0"/>
    <n v="10"/>
    <x v="2"/>
    <s v="web"/>
    <x v="606"/>
    <d v="2015-05-24T15:00:00"/>
    <x v="0"/>
  </r>
  <r>
    <x v="607"/>
    <x v="607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n v="0"/>
    <n v="0"/>
    <x v="2"/>
    <s v="web"/>
    <x v="607"/>
    <d v="2015-11-22T20:48:56"/>
    <x v="0"/>
  </r>
  <r>
    <x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n v="1"/>
    <n v="292.2"/>
    <x v="2"/>
    <s v="web"/>
    <x v="608"/>
    <d v="2015-06-15T22:06:20"/>
    <x v="0"/>
  </r>
  <r>
    <x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n v="1"/>
    <n v="5"/>
    <x v="2"/>
    <s v="web"/>
    <x v="609"/>
    <d v="2015-11-29T01:49:04"/>
    <x v="0"/>
  </r>
  <r>
    <x v="610"/>
    <x v="610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n v="0"/>
    <n v="0"/>
    <x v="2"/>
    <s v="web"/>
    <x v="610"/>
    <d v="2015-04-22T19:56:26"/>
    <x v="0"/>
  </r>
  <r>
    <x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n v="0"/>
    <n v="0"/>
    <x v="2"/>
    <s v="web"/>
    <x v="611"/>
    <d v="2016-01-19T13:27:17"/>
    <x v="0"/>
  </r>
  <r>
    <x v="612"/>
    <x v="612"/>
    <s v="A Fast and Reliable new Web platform to stream videos from Internet"/>
    <n v="10000"/>
    <n v="0"/>
    <x v="1"/>
    <s v="IT"/>
    <s v="EUR"/>
    <n v="1472777146"/>
    <x v="612"/>
    <b v="0"/>
    <n v="0"/>
    <b v="0"/>
    <n v="0"/>
    <n v="0"/>
    <x v="2"/>
    <s v="web"/>
    <x v="612"/>
    <d v="2016-09-02T00:45:46"/>
    <x v="2"/>
  </r>
  <r>
    <x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n v="21"/>
    <n v="105.93"/>
    <x v="2"/>
    <s v="web"/>
    <x v="613"/>
    <d v="2015-10-01T04:59:00"/>
    <x v="0"/>
  </r>
  <r>
    <x v="614"/>
    <x v="614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n v="0"/>
    <n v="0"/>
    <x v="2"/>
    <s v="web"/>
    <x v="614"/>
    <d v="2016-06-24T01:29:00"/>
    <x v="2"/>
  </r>
  <r>
    <x v="615"/>
    <x v="615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n v="0"/>
    <n v="0"/>
    <x v="2"/>
    <s v="web"/>
    <x v="615"/>
    <d v="2015-09-25T02:55:59"/>
    <x v="0"/>
  </r>
  <r>
    <x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n v="0"/>
    <n v="0"/>
    <x v="2"/>
    <s v="web"/>
    <x v="616"/>
    <d v="2017-02-25T09:01:47"/>
    <x v="1"/>
  </r>
  <r>
    <x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n v="3"/>
    <n v="20"/>
    <x v="2"/>
    <s v="web"/>
    <x v="617"/>
    <d v="2015-05-08T08:14:03"/>
    <x v="0"/>
  </r>
  <r>
    <x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n v="0"/>
    <n v="0"/>
    <x v="2"/>
    <s v="web"/>
    <x v="618"/>
    <d v="2015-12-09T19:26:43"/>
    <x v="0"/>
  </r>
  <r>
    <x v="619"/>
    <x v="619"/>
    <s v="Big Data Sets for researchers interested in improving the quality of life."/>
    <n v="2500000"/>
    <n v="1"/>
    <x v="1"/>
    <s v="US"/>
    <s v="USD"/>
    <n v="1416933390"/>
    <x v="619"/>
    <b v="0"/>
    <n v="1"/>
    <b v="0"/>
    <n v="0"/>
    <n v="1"/>
    <x v="2"/>
    <s v="web"/>
    <x v="619"/>
    <d v="2014-11-25T16:36:30"/>
    <x v="3"/>
  </r>
  <r>
    <x v="620"/>
    <x v="620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n v="1"/>
    <n v="300"/>
    <x v="2"/>
    <s v="web"/>
    <x v="620"/>
    <d v="2014-08-25T17:12:18"/>
    <x v="3"/>
  </r>
  <r>
    <x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n v="1"/>
    <n v="87"/>
    <x v="2"/>
    <s v="web"/>
    <x v="621"/>
    <d v="2016-07-07T23:42:17"/>
    <x v="2"/>
  </r>
  <r>
    <x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n v="6"/>
    <n v="37.89"/>
    <x v="2"/>
    <s v="web"/>
    <x v="622"/>
    <d v="2016-07-01T18:35:38"/>
    <x v="2"/>
  </r>
  <r>
    <x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n v="0"/>
    <n v="0"/>
    <x v="2"/>
    <s v="web"/>
    <x v="623"/>
    <d v="2015-05-28T00:13:17"/>
    <x v="0"/>
  </r>
  <r>
    <x v="624"/>
    <x v="624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n v="0"/>
    <n v="0"/>
    <x v="2"/>
    <s v="web"/>
    <x v="624"/>
    <d v="2015-05-14T23:44:01"/>
    <x v="0"/>
  </r>
  <r>
    <x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n v="0"/>
    <n v="0"/>
    <x v="2"/>
    <s v="web"/>
    <x v="625"/>
    <d v="2017-03-26T20:29:37"/>
    <x v="1"/>
  </r>
  <r>
    <x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n v="17"/>
    <n v="111.41"/>
    <x v="2"/>
    <s v="web"/>
    <x v="626"/>
    <d v="2015-08-15T13:22:00"/>
    <x v="0"/>
  </r>
  <r>
    <x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n v="0"/>
    <n v="90"/>
    <x v="2"/>
    <s v="web"/>
    <x v="627"/>
    <d v="2016-03-14T23:00:00"/>
    <x v="2"/>
  </r>
  <r>
    <x v="628"/>
    <x v="628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n v="0"/>
    <n v="0"/>
    <x v="2"/>
    <s v="web"/>
    <x v="628"/>
    <d v="2014-07-13T16:37:37"/>
    <x v="3"/>
  </r>
  <r>
    <x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n v="0"/>
    <n v="116.67"/>
    <x v="2"/>
    <s v="web"/>
    <x v="629"/>
    <d v="2016-05-14T15:18:28"/>
    <x v="2"/>
  </r>
  <r>
    <x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n v="0"/>
    <n v="10"/>
    <x v="2"/>
    <s v="web"/>
    <x v="630"/>
    <d v="2015-09-06T05:10:00"/>
    <x v="0"/>
  </r>
  <r>
    <x v="631"/>
    <x v="631"/>
    <s v="A Powerful Multimedia-Rich Software that aims at making online publishing very simple."/>
    <n v="50000"/>
    <n v="690"/>
    <x v="1"/>
    <s v="CA"/>
    <s v="CAD"/>
    <n v="1464460329"/>
    <x v="631"/>
    <b v="0"/>
    <n v="9"/>
    <b v="0"/>
    <n v="1"/>
    <n v="76.67"/>
    <x v="2"/>
    <s v="web"/>
    <x v="631"/>
    <d v="2016-05-28T18:32:09"/>
    <x v="2"/>
  </r>
  <r>
    <x v="632"/>
    <x v="632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n v="0"/>
    <n v="0"/>
    <x v="2"/>
    <s v="web"/>
    <x v="632"/>
    <d v="2015-11-25T16:49:25"/>
    <x v="0"/>
  </r>
  <r>
    <x v="633"/>
    <x v="633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n v="12"/>
    <n v="49.8"/>
    <x v="2"/>
    <s v="web"/>
    <x v="633"/>
    <d v="2016-06-17T23:00:00"/>
    <x v="2"/>
  </r>
  <r>
    <x v="634"/>
    <x v="634"/>
    <s v="We help companies to explain what they do in simple, grandma-would-understand terms."/>
    <n v="5000"/>
    <n v="1"/>
    <x v="1"/>
    <s v="US"/>
    <s v="USD"/>
    <n v="1424989029"/>
    <x v="634"/>
    <b v="0"/>
    <n v="1"/>
    <b v="0"/>
    <n v="0"/>
    <n v="1"/>
    <x v="2"/>
    <s v="web"/>
    <x v="634"/>
    <d v="2015-02-26T22:17:09"/>
    <x v="0"/>
  </r>
  <r>
    <x v="635"/>
    <x v="635"/>
    <s v="Network used for building technology development teams."/>
    <n v="25000"/>
    <n v="2"/>
    <x v="1"/>
    <s v="US"/>
    <s v="USD"/>
    <n v="1428804762"/>
    <x v="635"/>
    <b v="0"/>
    <n v="1"/>
    <b v="0"/>
    <n v="0"/>
    <n v="2"/>
    <x v="2"/>
    <s v="web"/>
    <x v="635"/>
    <d v="2015-04-12T02:12:42"/>
    <x v="0"/>
  </r>
  <r>
    <x v="636"/>
    <x v="636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n v="0"/>
    <n v="4"/>
    <x v="2"/>
    <s v="web"/>
    <x v="636"/>
    <d v="2015-06-06T10:47:00"/>
    <x v="0"/>
  </r>
  <r>
    <x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n v="0"/>
    <n v="0"/>
    <x v="2"/>
    <s v="web"/>
    <x v="637"/>
    <d v="2017-02-25T23:04:00"/>
    <x v="1"/>
  </r>
  <r>
    <x v="638"/>
    <x v="638"/>
    <s v="O0"/>
    <n v="200000"/>
    <n v="18"/>
    <x v="1"/>
    <s v="DE"/>
    <s v="EUR"/>
    <n v="1490447662"/>
    <x v="638"/>
    <b v="0"/>
    <n v="6"/>
    <b v="0"/>
    <n v="0"/>
    <n v="3"/>
    <x v="2"/>
    <s v="web"/>
    <x v="638"/>
    <d v="2017-03-25T13:14:22"/>
    <x v="1"/>
  </r>
  <r>
    <x v="639"/>
    <x v="639"/>
    <s v="Development of a Safe and Educational Social Media site for kids."/>
    <n v="1000000"/>
    <n v="1"/>
    <x v="1"/>
    <s v="US"/>
    <s v="USD"/>
    <n v="1413208795"/>
    <x v="639"/>
    <b v="0"/>
    <n v="1"/>
    <b v="0"/>
    <n v="0"/>
    <n v="1"/>
    <x v="2"/>
    <s v="web"/>
    <x v="639"/>
    <d v="2014-10-13T13:59:55"/>
    <x v="3"/>
  </r>
  <r>
    <x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n v="144"/>
    <n v="50.5"/>
    <x v="2"/>
    <s v="wearables"/>
    <x v="640"/>
    <d v="2016-11-24T23:00:00"/>
    <x v="2"/>
  </r>
  <r>
    <x v="641"/>
    <x v="641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n v="119"/>
    <n v="151.32"/>
    <x v="2"/>
    <s v="wearables"/>
    <x v="641"/>
    <d v="2015-08-13T13:40:48"/>
    <x v="0"/>
  </r>
  <r>
    <x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n v="1460"/>
    <n v="134.36000000000001"/>
    <x v="2"/>
    <s v="wearables"/>
    <x v="642"/>
    <d v="2015-08-19T15:37:54"/>
    <x v="0"/>
  </r>
  <r>
    <x v="643"/>
    <x v="643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n v="106"/>
    <n v="174.03"/>
    <x v="2"/>
    <s v="wearables"/>
    <x v="643"/>
    <d v="2015-05-31T15:24:35"/>
    <x v="0"/>
  </r>
  <r>
    <x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n v="300"/>
    <n v="73.489999999999995"/>
    <x v="2"/>
    <s v="wearables"/>
    <x v="644"/>
    <d v="2014-10-29T01:00:00"/>
    <x v="3"/>
  </r>
  <r>
    <x v="645"/>
    <x v="645"/>
    <s v="Ever wanted to own something made out of carbon fiber? Now you can!"/>
    <n v="2000"/>
    <n v="5574"/>
    <x v="0"/>
    <s v="US"/>
    <s v="USD"/>
    <n v="1470962274"/>
    <x v="645"/>
    <b v="0"/>
    <n v="237"/>
    <b v="1"/>
    <n v="279"/>
    <n v="23.52"/>
    <x v="2"/>
    <s v="wearables"/>
    <x v="645"/>
    <d v="2016-08-12T00:37:54"/>
    <x v="2"/>
  </r>
  <r>
    <x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n v="132"/>
    <n v="39.07"/>
    <x v="2"/>
    <s v="wearables"/>
    <x v="646"/>
    <d v="2014-08-11T20:27:47"/>
    <x v="3"/>
  </r>
  <r>
    <x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n v="107"/>
    <n v="125.94"/>
    <x v="2"/>
    <s v="wearables"/>
    <x v="647"/>
    <d v="2016-03-17T17:25:49"/>
    <x v="2"/>
  </r>
  <r>
    <x v="648"/>
    <x v="648"/>
    <s v="Get ready for the next product that you canâ€™t live without"/>
    <n v="35000"/>
    <n v="44388"/>
    <x v="0"/>
    <s v="US"/>
    <s v="USD"/>
    <n v="1413304708"/>
    <x v="648"/>
    <b v="0"/>
    <n v="27"/>
    <b v="1"/>
    <n v="127"/>
    <n v="1644"/>
    <x v="2"/>
    <s v="wearables"/>
    <x v="648"/>
    <d v="2014-10-14T16:38:28"/>
    <x v="3"/>
  </r>
  <r>
    <x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n v="140"/>
    <n v="42.67"/>
    <x v="2"/>
    <s v="wearables"/>
    <x v="649"/>
    <d v="2014-09-16T21:53:33"/>
    <x v="3"/>
  </r>
  <r>
    <x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n v="112"/>
    <n v="35.130000000000003"/>
    <x v="2"/>
    <s v="wearables"/>
    <x v="650"/>
    <d v="2014-12-19T01:53:04"/>
    <x v="3"/>
  </r>
  <r>
    <x v="651"/>
    <x v="651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n v="101"/>
    <n v="239.35"/>
    <x v="2"/>
    <s v="wearables"/>
    <x v="651"/>
    <d v="2014-12-13T00:25:11"/>
    <x v="3"/>
  </r>
  <r>
    <x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n v="100"/>
    <n v="107.64"/>
    <x v="2"/>
    <s v="wearables"/>
    <x v="652"/>
    <d v="2016-12-01T17:34:10"/>
    <x v="2"/>
  </r>
  <r>
    <x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n v="141"/>
    <n v="95.83"/>
    <x v="2"/>
    <s v="wearables"/>
    <x v="653"/>
    <d v="2015-08-20T14:50:40"/>
    <x v="0"/>
  </r>
  <r>
    <x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n v="267"/>
    <n v="31.66"/>
    <x v="2"/>
    <s v="wearables"/>
    <x v="654"/>
    <d v="2015-07-08T22:58:33"/>
    <x v="0"/>
  </r>
  <r>
    <x v="655"/>
    <x v="655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n v="147"/>
    <n v="42.89"/>
    <x v="2"/>
    <s v="wearables"/>
    <x v="655"/>
    <d v="2015-03-12T21:58:32"/>
    <x v="0"/>
  </r>
  <r>
    <x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n v="214"/>
    <n v="122.74"/>
    <x v="2"/>
    <s v="wearables"/>
    <x v="656"/>
    <d v="2016-04-17T18:18:39"/>
    <x v="2"/>
  </r>
  <r>
    <x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n v="126"/>
    <n v="190.45"/>
    <x v="2"/>
    <s v="wearables"/>
    <x v="657"/>
    <d v="2015-12-23T20:17:52"/>
    <x v="0"/>
  </r>
  <r>
    <x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n v="104"/>
    <n v="109.34"/>
    <x v="2"/>
    <s v="wearables"/>
    <x v="658"/>
    <d v="2015-07-26T18:00:00"/>
    <x v="0"/>
  </r>
  <r>
    <x v="659"/>
    <x v="659"/>
    <s v="Sync up your lifestyle"/>
    <n v="3000"/>
    <n v="3017"/>
    <x v="0"/>
    <s v="US"/>
    <s v="USD"/>
    <n v="1440339295"/>
    <x v="659"/>
    <b v="0"/>
    <n v="21"/>
    <b v="1"/>
    <n v="101"/>
    <n v="143.66999999999999"/>
    <x v="2"/>
    <s v="wearables"/>
    <x v="659"/>
    <d v="2015-08-23T14:14:55"/>
    <x v="0"/>
  </r>
  <r>
    <x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n v="3"/>
    <n v="84.94"/>
    <x v="2"/>
    <s v="wearables"/>
    <x v="660"/>
    <d v="2014-11-09T18:47:59"/>
    <x v="3"/>
  </r>
  <r>
    <x v="661"/>
    <x v="661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n v="1"/>
    <n v="10.56"/>
    <x v="2"/>
    <s v="wearables"/>
    <x v="661"/>
    <d v="2016-10-23T15:29:19"/>
    <x v="2"/>
  </r>
  <r>
    <x v="662"/>
    <x v="662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n v="0"/>
    <n v="39"/>
    <x v="2"/>
    <s v="wearables"/>
    <x v="662"/>
    <d v="2015-01-16T10:30:47"/>
    <x v="3"/>
  </r>
  <r>
    <x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n v="0"/>
    <n v="100"/>
    <x v="2"/>
    <s v="wearables"/>
    <x v="663"/>
    <d v="2015-07-18T20:14:16"/>
    <x v="0"/>
  </r>
  <r>
    <x v="664"/>
    <x v="664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n v="8"/>
    <n v="31.17"/>
    <x v="2"/>
    <s v="wearables"/>
    <x v="664"/>
    <d v="2015-04-13T15:59:35"/>
    <x v="0"/>
  </r>
  <r>
    <x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n v="19"/>
    <n v="155.33000000000001"/>
    <x v="2"/>
    <s v="wearables"/>
    <x v="665"/>
    <d v="2017-01-13T17:04:21"/>
    <x v="2"/>
  </r>
  <r>
    <x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n v="0"/>
    <n v="2"/>
    <x v="2"/>
    <s v="wearables"/>
    <x v="666"/>
    <d v="2014-08-17T19:58:18"/>
    <x v="3"/>
  </r>
  <r>
    <x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n v="10"/>
    <n v="178.93"/>
    <x v="2"/>
    <s v="wearables"/>
    <x v="667"/>
    <d v="2016-10-29T08:57:43"/>
    <x v="2"/>
  </r>
  <r>
    <x v="668"/>
    <x v="668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n v="5"/>
    <n v="27.36"/>
    <x v="2"/>
    <s v="wearables"/>
    <x v="668"/>
    <d v="2015-05-11T19:57:02"/>
    <x v="0"/>
  </r>
  <r>
    <x v="669"/>
    <x v="669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n v="22"/>
    <n v="1536.25"/>
    <x v="2"/>
    <s v="wearables"/>
    <x v="669"/>
    <d v="2016-07-06T15:00:58"/>
    <x v="2"/>
  </r>
  <r>
    <x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n v="29"/>
    <n v="85"/>
    <x v="2"/>
    <s v="wearables"/>
    <x v="670"/>
    <d v="2016-06-19T08:10:00"/>
    <x v="2"/>
  </r>
  <r>
    <x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n v="39"/>
    <n v="788.53"/>
    <x v="2"/>
    <s v="wearables"/>
    <x v="671"/>
    <d v="2015-01-14T04:00:00"/>
    <x v="3"/>
  </r>
  <r>
    <x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n v="22"/>
    <n v="50.3"/>
    <x v="2"/>
    <s v="wearables"/>
    <x v="672"/>
    <d v="2015-01-01T04:59:00"/>
    <x v="3"/>
  </r>
  <r>
    <x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n v="0"/>
    <n v="68.33"/>
    <x v="2"/>
    <s v="wearables"/>
    <x v="673"/>
    <d v="2014-09-01T20:10:17"/>
    <x v="3"/>
  </r>
  <r>
    <x v="674"/>
    <x v="674"/>
    <s v="Listen to sounds by feeling an array of vibrational patterns against your body."/>
    <n v="50000"/>
    <n v="15"/>
    <x v="2"/>
    <s v="US"/>
    <s v="USD"/>
    <n v="1407811627"/>
    <x v="674"/>
    <b v="0"/>
    <n v="2"/>
    <b v="0"/>
    <n v="0"/>
    <n v="7.5"/>
    <x v="2"/>
    <s v="wearables"/>
    <x v="674"/>
    <d v="2014-08-12T02:47:07"/>
    <x v="3"/>
  </r>
  <r>
    <x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n v="15"/>
    <n v="34.270000000000003"/>
    <x v="2"/>
    <s v="wearables"/>
    <x v="675"/>
    <d v="2015-01-01T06:59:00"/>
    <x v="3"/>
  </r>
  <r>
    <x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n v="1"/>
    <n v="61.29"/>
    <x v="2"/>
    <s v="wearables"/>
    <x v="676"/>
    <d v="2015-02-07T18:26:21"/>
    <x v="0"/>
  </r>
  <r>
    <x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n v="26"/>
    <n v="133.25"/>
    <x v="2"/>
    <s v="wearables"/>
    <x v="677"/>
    <d v="2016-06-28T09:41:35"/>
    <x v="2"/>
  </r>
  <r>
    <x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n v="4"/>
    <n v="65.180000000000007"/>
    <x v="2"/>
    <s v="wearables"/>
    <x v="678"/>
    <d v="2016-05-21T09:02:18"/>
    <x v="2"/>
  </r>
  <r>
    <x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n v="15"/>
    <n v="93.9"/>
    <x v="2"/>
    <s v="wearables"/>
    <x v="679"/>
    <d v="2016-09-03T16:41:49"/>
    <x v="2"/>
  </r>
  <r>
    <x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n v="26"/>
    <n v="150.65"/>
    <x v="2"/>
    <s v="wearables"/>
    <x v="680"/>
    <d v="2014-09-17T12:02:11"/>
    <x v="3"/>
  </r>
  <r>
    <x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n v="0"/>
    <n v="1"/>
    <x v="2"/>
    <s v="wearables"/>
    <x v="681"/>
    <d v="2016-10-26T19:20:04"/>
    <x v="2"/>
  </r>
  <r>
    <x v="682"/>
    <x v="682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n v="0"/>
    <n v="13.25"/>
    <x v="2"/>
    <s v="wearables"/>
    <x v="682"/>
    <d v="2017-03-14T17:22:02"/>
    <x v="1"/>
  </r>
  <r>
    <x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n v="1"/>
    <n v="99.33"/>
    <x v="2"/>
    <s v="wearables"/>
    <x v="683"/>
    <d v="2016-10-31T21:36:04"/>
    <x v="2"/>
  </r>
  <r>
    <x v="684"/>
    <x v="684"/>
    <s v="Arcus gives your fingers super powers."/>
    <n v="320000"/>
    <n v="23948"/>
    <x v="2"/>
    <s v="US"/>
    <s v="USD"/>
    <n v="1406257200"/>
    <x v="684"/>
    <b v="0"/>
    <n v="135"/>
    <b v="0"/>
    <n v="7"/>
    <n v="177.39"/>
    <x v="2"/>
    <s v="wearables"/>
    <x v="684"/>
    <d v="2014-07-25T03:00:00"/>
    <x v="3"/>
  </r>
  <r>
    <x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n v="28"/>
    <n v="55.3"/>
    <x v="2"/>
    <s v="wearables"/>
    <x v="685"/>
    <d v="2015-01-12T20:47:52"/>
    <x v="3"/>
  </r>
  <r>
    <x v="686"/>
    <x v="686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n v="0"/>
    <n v="0"/>
    <x v="2"/>
    <s v="wearables"/>
    <x v="686"/>
    <d v="2015-08-03T16:09:30"/>
    <x v="0"/>
  </r>
  <r>
    <x v="687"/>
    <x v="687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n v="4"/>
    <n v="591.66999999999996"/>
    <x v="2"/>
    <s v="wearables"/>
    <x v="687"/>
    <d v="2017-02-05T18:00:53"/>
    <x v="2"/>
  </r>
  <r>
    <x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n v="73"/>
    <n v="405.5"/>
    <x v="2"/>
    <s v="wearables"/>
    <x v="688"/>
    <d v="2015-10-15T02:30:53"/>
    <x v="0"/>
  </r>
  <r>
    <x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n v="58"/>
    <n v="343.15"/>
    <x v="2"/>
    <s v="wearables"/>
    <x v="689"/>
    <d v="2016-12-08T04:59:00"/>
    <x v="2"/>
  </r>
  <r>
    <x v="690"/>
    <x v="690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n v="12"/>
    <n v="72.59"/>
    <x v="2"/>
    <s v="wearables"/>
    <x v="690"/>
    <d v="2016-09-09T06:00:00"/>
    <x v="2"/>
  </r>
  <r>
    <x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n v="1"/>
    <n v="26"/>
    <x v="2"/>
    <s v="wearables"/>
    <x v="691"/>
    <d v="2015-07-01T00:40:46"/>
    <x v="0"/>
  </r>
  <r>
    <x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n v="7"/>
    <n v="6.5"/>
    <x v="2"/>
    <s v="wearables"/>
    <x v="692"/>
    <d v="2016-12-22T09:01:03"/>
    <x v="2"/>
  </r>
  <r>
    <x v="693"/>
    <x v="693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n v="35"/>
    <n v="119.39"/>
    <x v="2"/>
    <s v="wearables"/>
    <x v="693"/>
    <d v="2015-04-30T19:23:47"/>
    <x v="0"/>
  </r>
  <r>
    <x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n v="0"/>
    <n v="84.29"/>
    <x v="2"/>
    <s v="wearables"/>
    <x v="694"/>
    <d v="2017-02-01T15:55:59"/>
    <x v="1"/>
  </r>
  <r>
    <x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n v="1"/>
    <n v="90.86"/>
    <x v="2"/>
    <s v="wearables"/>
    <x v="695"/>
    <d v="2014-10-31T12:30:20"/>
    <x v="3"/>
  </r>
  <r>
    <x v="696"/>
    <x v="696"/>
    <s v="Show your fidelity by wearing the Trustee rings! Show where you are (at)!"/>
    <n v="175000"/>
    <n v="1"/>
    <x v="2"/>
    <s v="NL"/>
    <s v="EUR"/>
    <n v="1406326502"/>
    <x v="696"/>
    <b v="0"/>
    <n v="1"/>
    <b v="0"/>
    <n v="0"/>
    <n v="1"/>
    <x v="2"/>
    <s v="wearables"/>
    <x v="696"/>
    <d v="2014-07-25T22:15:02"/>
    <x v="3"/>
  </r>
  <r>
    <x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n v="46"/>
    <n v="20.34"/>
    <x v="2"/>
    <s v="wearables"/>
    <x v="697"/>
    <d v="2016-02-03T12:33:09"/>
    <x v="2"/>
  </r>
  <r>
    <x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n v="15"/>
    <n v="530.69000000000005"/>
    <x v="2"/>
    <s v="wearables"/>
    <x v="698"/>
    <d v="2014-09-18T02:00:00"/>
    <x v="3"/>
  </r>
  <r>
    <x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n v="82"/>
    <n v="120.39"/>
    <x v="2"/>
    <s v="wearables"/>
    <x v="699"/>
    <d v="2013-11-22T16:00:00"/>
    <x v="4"/>
  </r>
  <r>
    <x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n v="3"/>
    <n v="13"/>
    <x v="2"/>
    <s v="wearables"/>
    <x v="700"/>
    <d v="2017-01-10T16:31:21"/>
    <x v="2"/>
  </r>
  <r>
    <x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n v="27"/>
    <n v="291.33"/>
    <x v="2"/>
    <s v="wearables"/>
    <x v="701"/>
    <d v="2014-07-23T15:54:40"/>
    <x v="3"/>
  </r>
  <r>
    <x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n v="31"/>
    <n v="124.92"/>
    <x v="2"/>
    <s v="wearables"/>
    <x v="702"/>
    <d v="2016-11-24T18:26:27"/>
    <x v="2"/>
  </r>
  <r>
    <x v="703"/>
    <x v="703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n v="6"/>
    <n v="119.57"/>
    <x v="2"/>
    <s v="wearables"/>
    <x v="703"/>
    <d v="2017-01-31T23:32:00"/>
    <x v="2"/>
  </r>
  <r>
    <x v="704"/>
    <x v="704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n v="1"/>
    <n v="120.25"/>
    <x v="2"/>
    <s v="wearables"/>
    <x v="704"/>
    <d v="2017-02-20T04:37:48"/>
    <x v="2"/>
  </r>
  <r>
    <x v="705"/>
    <x v="705"/>
    <s v="The closest thing ever to the Holy Grail of wearables technology"/>
    <n v="100000"/>
    <n v="977"/>
    <x v="2"/>
    <s v="NL"/>
    <s v="EUR"/>
    <n v="1484999278"/>
    <x v="705"/>
    <b v="0"/>
    <n v="5"/>
    <b v="0"/>
    <n v="1"/>
    <n v="195.4"/>
    <x v="2"/>
    <s v="wearables"/>
    <x v="705"/>
    <d v="2017-01-21T11:47:58"/>
    <x v="2"/>
  </r>
  <r>
    <x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n v="0"/>
    <n v="0"/>
    <x v="2"/>
    <s v="wearables"/>
    <x v="706"/>
    <d v="2016-12-14T18:39:00"/>
    <x v="2"/>
  </r>
  <r>
    <x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n v="79"/>
    <n v="117.7"/>
    <x v="2"/>
    <s v="wearables"/>
    <x v="707"/>
    <d v="2017-01-01T15:55:27"/>
    <x v="2"/>
  </r>
  <r>
    <x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n v="22"/>
    <n v="23.95"/>
    <x v="2"/>
    <s v="wearables"/>
    <x v="708"/>
    <d v="2014-09-13T13:56:40"/>
    <x v="3"/>
  </r>
  <r>
    <x v="709"/>
    <x v="709"/>
    <s v="A &quot;handheld&quot; light, which eases the way you illuminate objects and/or paths."/>
    <n v="15000"/>
    <n v="61"/>
    <x v="2"/>
    <s v="US"/>
    <s v="USD"/>
    <n v="1417741159"/>
    <x v="709"/>
    <b v="0"/>
    <n v="2"/>
    <b v="0"/>
    <n v="0"/>
    <n v="30.5"/>
    <x v="2"/>
    <s v="wearables"/>
    <x v="709"/>
    <d v="2014-12-05T00:59:19"/>
    <x v="3"/>
  </r>
  <r>
    <x v="710"/>
    <x v="710"/>
    <s v="Shirts, so technologically advanced, they connect mentally to their audience upon sight."/>
    <n v="1200"/>
    <n v="0"/>
    <x v="2"/>
    <s v="CA"/>
    <s v="CAD"/>
    <n v="1408495440"/>
    <x v="710"/>
    <b v="0"/>
    <n v="0"/>
    <b v="0"/>
    <n v="0"/>
    <n v="0"/>
    <x v="2"/>
    <s v="wearables"/>
    <x v="710"/>
    <d v="2014-08-20T00:44:00"/>
    <x v="3"/>
  </r>
  <r>
    <x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n v="34"/>
    <n v="99.97"/>
    <x v="2"/>
    <s v="wearables"/>
    <x v="711"/>
    <d v="2016-12-14T12:01:08"/>
    <x v="2"/>
  </r>
  <r>
    <x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n v="0"/>
    <n v="26.25"/>
    <x v="2"/>
    <s v="wearables"/>
    <x v="712"/>
    <d v="2016-02-14T16:20:32"/>
    <x v="2"/>
  </r>
  <r>
    <x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n v="1"/>
    <n v="199"/>
    <x v="2"/>
    <s v="wearables"/>
    <x v="713"/>
    <d v="2016-06-05T12:42:12"/>
    <x v="2"/>
  </r>
  <r>
    <x v="714"/>
    <x v="714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n v="15"/>
    <n v="80.319999999999993"/>
    <x v="2"/>
    <s v="wearables"/>
    <x v="714"/>
    <d v="2017-02-28T18:54:42"/>
    <x v="2"/>
  </r>
  <r>
    <x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n v="5"/>
    <n v="115.75"/>
    <x v="2"/>
    <s v="wearables"/>
    <x v="715"/>
    <d v="2015-11-05T03:10:40"/>
    <x v="0"/>
  </r>
  <r>
    <x v="716"/>
    <x v="716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n v="10"/>
    <n v="44.69"/>
    <x v="2"/>
    <s v="wearables"/>
    <x v="716"/>
    <d v="2014-12-01T00:00:00"/>
    <x v="3"/>
  </r>
  <r>
    <x v="717"/>
    <x v="717"/>
    <s v="Cool air flowing under clothing keeps you cool."/>
    <n v="100000"/>
    <n v="305"/>
    <x v="2"/>
    <s v="US"/>
    <s v="USD"/>
    <n v="1409949002"/>
    <x v="717"/>
    <b v="0"/>
    <n v="4"/>
    <b v="0"/>
    <n v="0"/>
    <n v="76.25"/>
    <x v="2"/>
    <s v="wearables"/>
    <x v="717"/>
    <d v="2014-09-05T20:30:02"/>
    <x v="3"/>
  </r>
  <r>
    <x v="718"/>
    <x v="718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n v="1"/>
    <n v="22.5"/>
    <x v="2"/>
    <s v="wearables"/>
    <x v="718"/>
    <d v="2017-02-18T05:59:00"/>
    <x v="1"/>
  </r>
  <r>
    <x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n v="1"/>
    <n v="19.399999999999999"/>
    <x v="2"/>
    <s v="wearables"/>
    <x v="719"/>
    <d v="2016-02-23T00:57:56"/>
    <x v="2"/>
  </r>
  <r>
    <x v="720"/>
    <x v="720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n v="144"/>
    <n v="66.709999999999994"/>
    <x v="3"/>
    <s v="nonfiction"/>
    <x v="720"/>
    <d v="2012-01-29T15:34:51"/>
    <x v="5"/>
  </r>
  <r>
    <x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n v="122"/>
    <n v="84.14"/>
    <x v="3"/>
    <s v="nonfiction"/>
    <x v="721"/>
    <d v="2014-08-01T13:43:27"/>
    <x v="3"/>
  </r>
  <r>
    <x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n v="132"/>
    <n v="215.73"/>
    <x v="3"/>
    <s v="nonfiction"/>
    <x v="722"/>
    <d v="2012-04-08T18:19:38"/>
    <x v="5"/>
  </r>
  <r>
    <x v="723"/>
    <x v="723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n v="109"/>
    <n v="54.69"/>
    <x v="3"/>
    <s v="nonfiction"/>
    <x v="723"/>
    <d v="2015-07-30T03:59:00"/>
    <x v="0"/>
  </r>
  <r>
    <x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n v="105"/>
    <n v="51.63"/>
    <x v="3"/>
    <s v="nonfiction"/>
    <x v="724"/>
    <d v="2011-06-30T15:19:23"/>
    <x v="6"/>
  </r>
  <r>
    <x v="725"/>
    <x v="725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n v="100"/>
    <n v="143.36000000000001"/>
    <x v="3"/>
    <s v="nonfiction"/>
    <x v="725"/>
    <d v="2015-12-13T15:01:52"/>
    <x v="0"/>
  </r>
  <r>
    <x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n v="101"/>
    <n v="72.430000000000007"/>
    <x v="3"/>
    <s v="nonfiction"/>
    <x v="726"/>
    <d v="2013-04-12T01:01:27"/>
    <x v="4"/>
  </r>
  <r>
    <x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n v="156"/>
    <n v="36.53"/>
    <x v="3"/>
    <s v="nonfiction"/>
    <x v="727"/>
    <d v="2013-01-14T21:20:00"/>
    <x v="5"/>
  </r>
  <r>
    <x v="728"/>
    <x v="728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n v="106"/>
    <n v="60.9"/>
    <x v="3"/>
    <s v="nonfiction"/>
    <x v="728"/>
    <d v="2011-08-21T20:05:57"/>
    <x v="6"/>
  </r>
  <r>
    <x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n v="131"/>
    <n v="43.55"/>
    <x v="3"/>
    <s v="nonfiction"/>
    <x v="729"/>
    <d v="2012-09-19T04:27:41"/>
    <x v="5"/>
  </r>
  <r>
    <x v="730"/>
    <x v="730"/>
    <s v="A Massive but Cheerful Online Digital Archive of Surfing"/>
    <n v="20000"/>
    <n v="26438"/>
    <x v="0"/>
    <s v="US"/>
    <s v="USD"/>
    <n v="1323280391"/>
    <x v="730"/>
    <b v="0"/>
    <n v="265"/>
    <b v="1"/>
    <n v="132"/>
    <n v="99.77"/>
    <x v="3"/>
    <s v="nonfiction"/>
    <x v="730"/>
    <d v="2011-12-07T17:53:11"/>
    <x v="6"/>
  </r>
  <r>
    <x v="731"/>
    <x v="731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n v="126"/>
    <n v="88.73"/>
    <x v="3"/>
    <s v="nonfiction"/>
    <x v="731"/>
    <d v="2012-01-22T06:00:00"/>
    <x v="6"/>
  </r>
  <r>
    <x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n v="160"/>
    <n v="4.92"/>
    <x v="3"/>
    <s v="nonfiction"/>
    <x v="732"/>
    <d v="2013-09-29T10:11:01"/>
    <x v="4"/>
  </r>
  <r>
    <x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n v="120"/>
    <n v="17.82"/>
    <x v="3"/>
    <s v="nonfiction"/>
    <x v="733"/>
    <d v="2013-12-20T10:04:52"/>
    <x v="4"/>
  </r>
  <r>
    <x v="734"/>
    <x v="734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n v="126"/>
    <n v="187.19"/>
    <x v="3"/>
    <s v="nonfiction"/>
    <x v="734"/>
    <d v="2015-05-09T05:00:00"/>
    <x v="0"/>
  </r>
  <r>
    <x v="735"/>
    <x v="735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n v="114"/>
    <n v="234.81"/>
    <x v="3"/>
    <s v="nonfiction"/>
    <x v="735"/>
    <d v="2014-12-04T00:39:00"/>
    <x v="3"/>
  </r>
  <r>
    <x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n v="315"/>
    <n v="105.05"/>
    <x v="3"/>
    <s v="nonfiction"/>
    <x v="736"/>
    <d v="2013-11-21T04:59:00"/>
    <x v="4"/>
  </r>
  <r>
    <x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n v="122"/>
    <n v="56.67"/>
    <x v="3"/>
    <s v="nonfiction"/>
    <x v="737"/>
    <d v="2014-02-14T20:00:00"/>
    <x v="3"/>
  </r>
  <r>
    <x v="738"/>
    <x v="738"/>
    <s v="The true story of a child's struggle with hunger, poverty, and war in El Salvador."/>
    <n v="1500"/>
    <n v="1601"/>
    <x v="0"/>
    <s v="US"/>
    <s v="USD"/>
    <n v="1417409940"/>
    <x v="738"/>
    <b v="0"/>
    <n v="41"/>
    <b v="1"/>
    <n v="107"/>
    <n v="39.049999999999997"/>
    <x v="3"/>
    <s v="nonfiction"/>
    <x v="738"/>
    <d v="2014-12-01T04:59:00"/>
    <x v="3"/>
  </r>
  <r>
    <x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n v="158"/>
    <n v="68.349999999999994"/>
    <x v="3"/>
    <s v="nonfiction"/>
    <x v="739"/>
    <d v="2014-08-11T12:03:49"/>
    <x v="3"/>
  </r>
  <r>
    <x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n v="107"/>
    <n v="169.58"/>
    <x v="3"/>
    <s v="nonfiction"/>
    <x v="740"/>
    <d v="2015-06-21T03:31:22"/>
    <x v="0"/>
  </r>
  <r>
    <x v="741"/>
    <x v="741"/>
    <s v="A revolutionary digital mapping project of the Vilna Ghetto"/>
    <n v="13000"/>
    <n v="13293.8"/>
    <x v="0"/>
    <s v="US"/>
    <s v="USD"/>
    <n v="1370964806"/>
    <x v="741"/>
    <b v="0"/>
    <n v="94"/>
    <b v="1"/>
    <n v="102"/>
    <n v="141.41999999999999"/>
    <x v="3"/>
    <s v="nonfiction"/>
    <x v="741"/>
    <d v="2013-06-11T15:33:26"/>
    <x v="4"/>
  </r>
  <r>
    <x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n v="111"/>
    <n v="67.39"/>
    <x v="3"/>
    <s v="nonfiction"/>
    <x v="742"/>
    <d v="2014-03-21T21:01:52"/>
    <x v="3"/>
  </r>
  <r>
    <x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n v="148"/>
    <n v="54.27"/>
    <x v="3"/>
    <s v="nonfiction"/>
    <x v="743"/>
    <d v="2012-04-16T21:00:00"/>
    <x v="5"/>
  </r>
  <r>
    <x v="744"/>
    <x v="744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n v="102"/>
    <n v="82.52"/>
    <x v="3"/>
    <s v="nonfiction"/>
    <x v="744"/>
    <d v="2012-12-13T22:58:23"/>
    <x v="5"/>
  </r>
  <r>
    <x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n v="179"/>
    <n v="53.73"/>
    <x v="3"/>
    <s v="nonfiction"/>
    <x v="745"/>
    <d v="2013-05-03T13:44:05"/>
    <x v="4"/>
  </r>
  <r>
    <x v="746"/>
    <x v="746"/>
    <s v="This is a book of letters. Letters to our body parts."/>
    <n v="2987"/>
    <n v="3318"/>
    <x v="0"/>
    <s v="US"/>
    <s v="USD"/>
    <n v="1348372740"/>
    <x v="746"/>
    <b v="0"/>
    <n v="97"/>
    <b v="1"/>
    <n v="111"/>
    <n v="34.21"/>
    <x v="3"/>
    <s v="nonfiction"/>
    <x v="746"/>
    <d v="2012-09-23T03:59:00"/>
    <x v="5"/>
  </r>
  <r>
    <x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n v="100"/>
    <n v="127.33"/>
    <x v="3"/>
    <s v="nonfiction"/>
    <x v="747"/>
    <d v="2015-01-15T10:54:00"/>
    <x v="3"/>
  </r>
  <r>
    <x v="748"/>
    <x v="748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n v="100"/>
    <n v="45.57"/>
    <x v="3"/>
    <s v="nonfiction"/>
    <x v="748"/>
    <d v="2014-08-10T20:19:26"/>
    <x v="3"/>
  </r>
  <r>
    <x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n v="106"/>
    <n v="95.96"/>
    <x v="3"/>
    <s v="nonfiction"/>
    <x v="749"/>
    <d v="2017-01-28T22:35:30"/>
    <x v="2"/>
  </r>
  <r>
    <x v="750"/>
    <x v="750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n v="103"/>
    <n v="77.27"/>
    <x v="3"/>
    <s v="nonfiction"/>
    <x v="750"/>
    <d v="2013-02-24T21:04:32"/>
    <x v="4"/>
  </r>
  <r>
    <x v="751"/>
    <x v="751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n v="119"/>
    <n v="57.34"/>
    <x v="3"/>
    <s v="nonfiction"/>
    <x v="751"/>
    <d v="2011-08-04T15:07:55"/>
    <x v="6"/>
  </r>
  <r>
    <x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n v="112"/>
    <n v="53.19"/>
    <x v="3"/>
    <s v="nonfiction"/>
    <x v="752"/>
    <d v="2016-10-16T11:00:00"/>
    <x v="2"/>
  </r>
  <r>
    <x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n v="128"/>
    <n v="492.31"/>
    <x v="3"/>
    <s v="nonfiction"/>
    <x v="753"/>
    <d v="2015-02-14T14:09:51"/>
    <x v="0"/>
  </r>
  <r>
    <x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n v="104"/>
    <n v="42.35"/>
    <x v="3"/>
    <s v="nonfiction"/>
    <x v="754"/>
    <d v="2013-01-05T17:58:41"/>
    <x v="5"/>
  </r>
  <r>
    <x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n v="102"/>
    <n v="37.47"/>
    <x v="3"/>
    <s v="nonfiction"/>
    <x v="755"/>
    <d v="2013-05-20T00:41:00"/>
    <x v="4"/>
  </r>
  <r>
    <x v="756"/>
    <x v="756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n v="118"/>
    <n v="37.450000000000003"/>
    <x v="3"/>
    <s v="nonfiction"/>
    <x v="756"/>
    <d v="2011-04-18T17:24:19"/>
    <x v="6"/>
  </r>
  <r>
    <x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n v="238"/>
    <n v="33.06"/>
    <x v="3"/>
    <s v="nonfiction"/>
    <x v="757"/>
    <d v="2012-12-06T01:18:34"/>
    <x v="5"/>
  </r>
  <r>
    <x v="758"/>
    <x v="758"/>
    <s v="I am publishing my book, Waiting on Humanity and need some finishing funds to do so."/>
    <n v="2500"/>
    <n v="2550"/>
    <x v="0"/>
    <s v="US"/>
    <s v="USD"/>
    <n v="1286568268"/>
    <x v="758"/>
    <b v="0"/>
    <n v="19"/>
    <b v="1"/>
    <n v="102"/>
    <n v="134.21"/>
    <x v="3"/>
    <s v="nonfiction"/>
    <x v="758"/>
    <d v="2010-10-08T20:04:28"/>
    <x v="7"/>
  </r>
  <r>
    <x v="759"/>
    <x v="759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n v="102"/>
    <n v="51.47"/>
    <x v="3"/>
    <s v="nonfiction"/>
    <x v="759"/>
    <d v="2014-07-09T07:55:39"/>
    <x v="3"/>
  </r>
  <r>
    <x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n v="0"/>
    <n v="0"/>
    <x v="3"/>
    <s v="fiction"/>
    <x v="760"/>
    <d v="2016-11-26T19:20:13"/>
    <x v="2"/>
  </r>
  <r>
    <x v="761"/>
    <x v="761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n v="5"/>
    <n v="39.17"/>
    <x v="3"/>
    <s v="fiction"/>
    <x v="761"/>
    <d v="2014-02-02T18:02:06"/>
    <x v="3"/>
  </r>
  <r>
    <x v="762"/>
    <x v="762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n v="0"/>
    <n v="0"/>
    <x v="3"/>
    <s v="fiction"/>
    <x v="762"/>
    <d v="2016-12-04T06:00:00"/>
    <x v="2"/>
  </r>
  <r>
    <x v="763"/>
    <x v="763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n v="0"/>
    <n v="5"/>
    <x v="3"/>
    <s v="fiction"/>
    <x v="763"/>
    <d v="2013-08-15T10:43:28"/>
    <x v="4"/>
  </r>
  <r>
    <x v="764"/>
    <x v="764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n v="0"/>
    <n v="0"/>
    <x v="3"/>
    <s v="fiction"/>
    <x v="764"/>
    <d v="2015-09-10T04:09:21"/>
    <x v="0"/>
  </r>
  <r>
    <x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n v="36"/>
    <n v="57.3"/>
    <x v="3"/>
    <s v="fiction"/>
    <x v="765"/>
    <d v="2014-10-19T13:01:24"/>
    <x v="3"/>
  </r>
  <r>
    <x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n v="0"/>
    <n v="0"/>
    <x v="3"/>
    <s v="fiction"/>
    <x v="766"/>
    <d v="2015-02-16T18:48:03"/>
    <x v="0"/>
  </r>
  <r>
    <x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n v="4"/>
    <n v="59"/>
    <x v="3"/>
    <s v="fiction"/>
    <x v="767"/>
    <d v="2015-05-21T03:26:50"/>
    <x v="0"/>
  </r>
  <r>
    <x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n v="0"/>
    <n v="0"/>
    <x v="3"/>
    <s v="fiction"/>
    <x v="768"/>
    <d v="2013-12-16T04:58:10"/>
    <x v="4"/>
  </r>
  <r>
    <x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n v="41"/>
    <n v="31.85"/>
    <x v="3"/>
    <s v="fiction"/>
    <x v="769"/>
    <d v="2013-12-26T23:54:54"/>
    <x v="4"/>
  </r>
  <r>
    <x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n v="0"/>
    <n v="0"/>
    <x v="3"/>
    <s v="fiction"/>
    <x v="770"/>
    <d v="2013-02-24T23:59:29"/>
    <x v="4"/>
  </r>
  <r>
    <x v="771"/>
    <x v="771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n v="0"/>
    <n v="10"/>
    <x v="3"/>
    <s v="fiction"/>
    <x v="771"/>
    <d v="2016-01-30T19:46:42"/>
    <x v="0"/>
  </r>
  <r>
    <x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n v="3"/>
    <n v="50"/>
    <x v="3"/>
    <s v="fiction"/>
    <x v="772"/>
    <d v="2009-11-01T03:59:00"/>
    <x v="8"/>
  </r>
  <r>
    <x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n v="1"/>
    <n v="16"/>
    <x v="3"/>
    <s v="fiction"/>
    <x v="773"/>
    <d v="2015-05-10T23:01:00"/>
    <x v="0"/>
  </r>
  <r>
    <x v="774"/>
    <x v="774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n v="70"/>
    <n v="39"/>
    <x v="3"/>
    <s v="fiction"/>
    <x v="774"/>
    <d v="2014-02-23T18:43:38"/>
    <x v="3"/>
  </r>
  <r>
    <x v="775"/>
    <x v="775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n v="2"/>
    <n v="34"/>
    <x v="3"/>
    <s v="fiction"/>
    <x v="775"/>
    <d v="2011-12-16T01:26:35"/>
    <x v="6"/>
  </r>
  <r>
    <x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n v="51"/>
    <n v="63.12"/>
    <x v="3"/>
    <s v="fiction"/>
    <x v="776"/>
    <d v="2015-10-11T05:00:00"/>
    <x v="0"/>
  </r>
  <r>
    <x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n v="1"/>
    <n v="7"/>
    <x v="3"/>
    <s v="fiction"/>
    <x v="777"/>
    <d v="2013-07-31T23:32:57"/>
    <x v="4"/>
  </r>
  <r>
    <x v="778"/>
    <x v="778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n v="0"/>
    <n v="2"/>
    <x v="3"/>
    <s v="fiction"/>
    <x v="778"/>
    <d v="2014-04-30T16:51:20"/>
    <x v="3"/>
  </r>
  <r>
    <x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n v="3"/>
    <n v="66.67"/>
    <x v="3"/>
    <s v="fiction"/>
    <x v="779"/>
    <d v="2010-10-15T04:00:00"/>
    <x v="7"/>
  </r>
  <r>
    <x v="780"/>
    <x v="780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n v="104"/>
    <n v="38.520000000000003"/>
    <x v="4"/>
    <s v="rock"/>
    <x v="780"/>
    <d v="2011-05-03T16:10:25"/>
    <x v="6"/>
  </r>
  <r>
    <x v="781"/>
    <x v="781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n v="133"/>
    <n v="42.61"/>
    <x v="4"/>
    <s v="rock"/>
    <x v="781"/>
    <d v="2013-06-08T00:01:14"/>
    <x v="4"/>
  </r>
  <r>
    <x v="782"/>
    <x v="782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n v="100"/>
    <n v="50"/>
    <x v="4"/>
    <s v="rock"/>
    <x v="782"/>
    <d v="2012-08-25T18:11:42"/>
    <x v="5"/>
  </r>
  <r>
    <x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n v="148"/>
    <n v="63.49"/>
    <x v="4"/>
    <s v="rock"/>
    <x v="783"/>
    <d v="2012-04-27T22:00:00"/>
    <x v="5"/>
  </r>
  <r>
    <x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n v="103"/>
    <n v="102.5"/>
    <x v="4"/>
    <s v="rock"/>
    <x v="784"/>
    <d v="2014-03-17T02:35:19"/>
    <x v="3"/>
  </r>
  <r>
    <x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n v="181"/>
    <n v="31.14"/>
    <x v="4"/>
    <s v="rock"/>
    <x v="785"/>
    <d v="2013-02-28T14:15:15"/>
    <x v="4"/>
  </r>
  <r>
    <x v="786"/>
    <x v="786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n v="143"/>
    <n v="162.27000000000001"/>
    <x v="4"/>
    <s v="rock"/>
    <x v="786"/>
    <d v="2012-05-11T15:47:00"/>
    <x v="5"/>
  </r>
  <r>
    <x v="787"/>
    <x v="787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n v="114"/>
    <n v="80.59"/>
    <x v="4"/>
    <s v="rock"/>
    <x v="787"/>
    <d v="2013-11-01T15:03:46"/>
    <x v="4"/>
  </r>
  <r>
    <x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n v="204"/>
    <n v="59.85"/>
    <x v="4"/>
    <s v="rock"/>
    <x v="788"/>
    <d v="2012-07-07T03:59:00"/>
    <x v="5"/>
  </r>
  <r>
    <x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n v="109"/>
    <n v="132.86000000000001"/>
    <x v="4"/>
    <s v="rock"/>
    <x v="789"/>
    <d v="2013-01-21T07:59:00"/>
    <x v="4"/>
  </r>
  <r>
    <x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n v="144"/>
    <n v="92.55"/>
    <x v="4"/>
    <s v="rock"/>
    <x v="790"/>
    <d v="2013-02-01T01:08:59"/>
    <x v="4"/>
  </r>
  <r>
    <x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n v="104"/>
    <n v="60.86"/>
    <x v="4"/>
    <s v="rock"/>
    <x v="791"/>
    <d v="2013-11-13T05:59:00"/>
    <x v="4"/>
  </r>
  <r>
    <x v="792"/>
    <x v="792"/>
    <s v="Rock n' Roll about the intersection of lies and belief: the Believable Lie."/>
    <n v="2500"/>
    <n v="2511.11"/>
    <x v="0"/>
    <s v="US"/>
    <s v="USD"/>
    <n v="1383861483"/>
    <x v="792"/>
    <b v="0"/>
    <n v="60"/>
    <b v="1"/>
    <n v="100"/>
    <n v="41.85"/>
    <x v="4"/>
    <s v="rock"/>
    <x v="792"/>
    <d v="2013-11-07T21:58:03"/>
    <x v="4"/>
  </r>
  <r>
    <x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n v="103"/>
    <n v="88.33"/>
    <x v="4"/>
    <s v="rock"/>
    <x v="793"/>
    <d v="2013-07-03T04:59:00"/>
    <x v="4"/>
  </r>
  <r>
    <x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n v="105"/>
    <n v="158.96"/>
    <x v="4"/>
    <s v="rock"/>
    <x v="794"/>
    <d v="2011-09-05T17:06:00"/>
    <x v="6"/>
  </r>
  <r>
    <x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n v="112"/>
    <n v="85.05"/>
    <x v="4"/>
    <s v="rock"/>
    <x v="795"/>
    <d v="2012-04-07T04:59:00"/>
    <x v="5"/>
  </r>
  <r>
    <x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n v="101"/>
    <n v="112.61"/>
    <x v="4"/>
    <s v="rock"/>
    <x v="796"/>
    <d v="2013-09-15T21:10:00"/>
    <x v="4"/>
  </r>
  <r>
    <x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n v="108"/>
    <n v="45.44"/>
    <x v="4"/>
    <s v="rock"/>
    <x v="797"/>
    <d v="2012-04-29T04:00:00"/>
    <x v="5"/>
  </r>
  <r>
    <x v="798"/>
    <x v="798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n v="115"/>
    <n v="46.22"/>
    <x v="4"/>
    <s v="rock"/>
    <x v="798"/>
    <d v="2014-09-30T14:09:47"/>
    <x v="3"/>
  </r>
  <r>
    <x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n v="100"/>
    <n v="178.61"/>
    <x v="4"/>
    <s v="rock"/>
    <x v="799"/>
    <d v="2012-04-27T16:00:46"/>
    <x v="5"/>
  </r>
  <r>
    <x v="800"/>
    <x v="800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n v="152"/>
    <n v="40.75"/>
    <x v="4"/>
    <s v="rock"/>
    <x v="800"/>
    <d v="2014-09-11T10:24:14"/>
    <x v="3"/>
  </r>
  <r>
    <x v="801"/>
    <x v="801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n v="112"/>
    <n v="43.73"/>
    <x v="4"/>
    <s v="rock"/>
    <x v="801"/>
    <d v="2011-07-01T19:05:20"/>
    <x v="6"/>
  </r>
  <r>
    <x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n v="101"/>
    <n v="81.069999999999993"/>
    <x v="4"/>
    <s v="rock"/>
    <x v="802"/>
    <d v="2012-09-17T04:05:00"/>
    <x v="5"/>
  </r>
  <r>
    <x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n v="123"/>
    <n v="74.61"/>
    <x v="4"/>
    <s v="rock"/>
    <x v="803"/>
    <d v="2011-05-29T01:00:00"/>
    <x v="6"/>
  </r>
  <r>
    <x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n v="100"/>
    <n v="305.56"/>
    <x v="4"/>
    <s v="rock"/>
    <x v="804"/>
    <d v="2011-07-23T03:59:00"/>
    <x v="6"/>
  </r>
  <r>
    <x v="805"/>
    <x v="805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n v="105"/>
    <n v="58.33"/>
    <x v="4"/>
    <s v="rock"/>
    <x v="805"/>
    <d v="2011-07-16T23:00:00"/>
    <x v="6"/>
  </r>
  <r>
    <x v="806"/>
    <x v="806"/>
    <s v="Help Golden Animals finish their NEW Album!"/>
    <n v="8000"/>
    <n v="8355"/>
    <x v="0"/>
    <s v="US"/>
    <s v="USD"/>
    <n v="1315413339"/>
    <x v="806"/>
    <b v="0"/>
    <n v="71"/>
    <b v="1"/>
    <n v="104"/>
    <n v="117.68"/>
    <x v="4"/>
    <s v="rock"/>
    <x v="806"/>
    <d v="2011-09-07T16:35:39"/>
    <x v="6"/>
  </r>
  <r>
    <x v="807"/>
    <x v="807"/>
    <s v="Join the Sic Vita family and lend a hand as we create a new album!"/>
    <n v="4000"/>
    <n v="4205"/>
    <x v="0"/>
    <s v="US"/>
    <s v="USD"/>
    <n v="1488333600"/>
    <x v="807"/>
    <b v="0"/>
    <n v="57"/>
    <b v="1"/>
    <n v="105"/>
    <n v="73.77"/>
    <x v="4"/>
    <s v="rock"/>
    <x v="807"/>
    <d v="2017-03-01T02:00:00"/>
    <x v="1"/>
  </r>
  <r>
    <x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n v="100"/>
    <n v="104.65"/>
    <x v="4"/>
    <s v="rock"/>
    <x v="808"/>
    <d v="2014-12-22T04:59:00"/>
    <x v="3"/>
  </r>
  <r>
    <x v="809"/>
    <x v="809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n v="104"/>
    <n v="79.83"/>
    <x v="4"/>
    <s v="rock"/>
    <x v="809"/>
    <d v="2014-01-19T20:00:30"/>
    <x v="4"/>
  </r>
  <r>
    <x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n v="105"/>
    <n v="58.33"/>
    <x v="4"/>
    <s v="rock"/>
    <x v="810"/>
    <d v="2012-09-01T01:21:02"/>
    <x v="5"/>
  </r>
  <r>
    <x v="811"/>
    <x v="811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n v="104"/>
    <n v="86.67"/>
    <x v="4"/>
    <s v="rock"/>
    <x v="811"/>
    <d v="2013-07-10T16:52:00"/>
    <x v="4"/>
  </r>
  <r>
    <x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n v="152"/>
    <n v="27.61"/>
    <x v="4"/>
    <s v="rock"/>
    <x v="812"/>
    <d v="2013-03-01T13:58:00"/>
    <x v="4"/>
  </r>
  <r>
    <x v="813"/>
    <x v="813"/>
    <s v="A pre order campaign to fund the pressing of our second full length vinyl LP"/>
    <n v="1500"/>
    <n v="2399.94"/>
    <x v="0"/>
    <s v="US"/>
    <s v="USD"/>
    <n v="1342825365"/>
    <x v="813"/>
    <b v="0"/>
    <n v="96"/>
    <b v="1"/>
    <n v="160"/>
    <n v="25"/>
    <x v="4"/>
    <s v="rock"/>
    <x v="813"/>
    <d v="2012-07-20T23:02:45"/>
    <x v="5"/>
  </r>
  <r>
    <x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n v="127"/>
    <n v="45.46"/>
    <x v="4"/>
    <s v="rock"/>
    <x v="814"/>
    <d v="2011-05-31T18:04:00"/>
    <x v="6"/>
  </r>
  <r>
    <x v="815"/>
    <x v="815"/>
    <s v="Be a part of helping The Early Reset finish their new 7 song EP."/>
    <n v="4000"/>
    <n v="4280"/>
    <x v="0"/>
    <s v="US"/>
    <s v="USD"/>
    <n v="1414879303"/>
    <x v="815"/>
    <b v="0"/>
    <n v="43"/>
    <b v="1"/>
    <n v="107"/>
    <n v="99.53"/>
    <x v="4"/>
    <s v="rock"/>
    <x v="815"/>
    <d v="2014-11-01T22:01:43"/>
    <x v="3"/>
  </r>
  <r>
    <x v="816"/>
    <x v="816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n v="115"/>
    <n v="39.31"/>
    <x v="4"/>
    <s v="rock"/>
    <x v="816"/>
    <d v="2013-04-09T06:30:00"/>
    <x v="4"/>
  </r>
  <r>
    <x v="817"/>
    <x v="817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n v="137"/>
    <n v="89.42"/>
    <x v="4"/>
    <s v="rock"/>
    <x v="817"/>
    <d v="2012-03-11T04:59:00"/>
    <x v="5"/>
  </r>
  <r>
    <x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n v="156"/>
    <n v="28.68"/>
    <x v="4"/>
    <s v="rock"/>
    <x v="818"/>
    <d v="2012-08-07T17:01:00"/>
    <x v="5"/>
  </r>
  <r>
    <x v="819"/>
    <x v="819"/>
    <s v="We are touring the Southeast in support of our new EP"/>
    <n v="400"/>
    <n v="435"/>
    <x v="0"/>
    <s v="US"/>
    <s v="USD"/>
    <n v="1387601040"/>
    <x v="819"/>
    <b v="0"/>
    <n v="14"/>
    <b v="1"/>
    <n v="109"/>
    <n v="31.07"/>
    <x v="4"/>
    <s v="rock"/>
    <x v="819"/>
    <d v="2013-12-21T04:44:00"/>
    <x v="4"/>
  </r>
  <r>
    <x v="820"/>
    <x v="820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n v="134"/>
    <n v="70.55"/>
    <x v="4"/>
    <s v="rock"/>
    <x v="820"/>
    <d v="2014-06-09T05:00:00"/>
    <x v="3"/>
  </r>
  <r>
    <x v="821"/>
    <x v="821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n v="100"/>
    <n v="224.13"/>
    <x v="4"/>
    <s v="rock"/>
    <x v="821"/>
    <d v="2015-05-04T04:01:00"/>
    <x v="0"/>
  </r>
  <r>
    <x v="822"/>
    <x v="822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n v="119"/>
    <n v="51.81"/>
    <x v="4"/>
    <s v="rock"/>
    <x v="822"/>
    <d v="2012-10-05T22:44:10"/>
    <x v="5"/>
  </r>
  <r>
    <x v="823"/>
    <x v="823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n v="180"/>
    <n v="43.52"/>
    <x v="4"/>
    <s v="rock"/>
    <x v="823"/>
    <d v="2015-03-22T22:20:52"/>
    <x v="0"/>
  </r>
  <r>
    <x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n v="134"/>
    <n v="39.82"/>
    <x v="4"/>
    <s v="rock"/>
    <x v="824"/>
    <d v="2010-04-18T06:59:00"/>
    <x v="7"/>
  </r>
  <r>
    <x v="825"/>
    <x v="825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n v="100"/>
    <n v="126.81"/>
    <x v="4"/>
    <s v="rock"/>
    <x v="825"/>
    <d v="2012-10-29T07:21:24"/>
    <x v="5"/>
  </r>
  <r>
    <x v="826"/>
    <x v="826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n v="101"/>
    <n v="113.88"/>
    <x v="4"/>
    <s v="rock"/>
    <x v="826"/>
    <d v="2012-03-25T23:55:30"/>
    <x v="5"/>
  </r>
  <r>
    <x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n v="103"/>
    <n v="28.18"/>
    <x v="4"/>
    <s v="rock"/>
    <x v="827"/>
    <d v="2012-02-14T19:49:00"/>
    <x v="5"/>
  </r>
  <r>
    <x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n v="107"/>
    <n v="36.61"/>
    <x v="4"/>
    <s v="rock"/>
    <x v="828"/>
    <d v="2012-06-25T16:24:00"/>
    <x v="5"/>
  </r>
  <r>
    <x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n v="104"/>
    <n v="32.5"/>
    <x v="4"/>
    <s v="rock"/>
    <x v="829"/>
    <d v="2016-07-13T19:14:00"/>
    <x v="2"/>
  </r>
  <r>
    <x v="830"/>
    <x v="830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n v="108"/>
    <n v="60.66"/>
    <x v="4"/>
    <s v="rock"/>
    <x v="830"/>
    <d v="2013-03-22T11:37:05"/>
    <x v="4"/>
  </r>
  <r>
    <x v="831"/>
    <x v="831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n v="233"/>
    <n v="175"/>
    <x v="4"/>
    <s v="rock"/>
    <x v="831"/>
    <d v="2012-04-27T15:31:34"/>
    <x v="5"/>
  </r>
  <r>
    <x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n v="101"/>
    <n v="97.99"/>
    <x v="4"/>
    <s v="rock"/>
    <x v="832"/>
    <d v="2012-01-21T08:13:00"/>
    <x v="6"/>
  </r>
  <r>
    <x v="833"/>
    <x v="833"/>
    <s v="This is an American rock album."/>
    <n v="6000"/>
    <n v="6100"/>
    <x v="0"/>
    <s v="US"/>
    <s v="USD"/>
    <n v="1397941475"/>
    <x v="833"/>
    <b v="0"/>
    <n v="41"/>
    <b v="1"/>
    <n v="102"/>
    <n v="148.78"/>
    <x v="4"/>
    <s v="rock"/>
    <x v="833"/>
    <d v="2014-04-19T21:04:35"/>
    <x v="3"/>
  </r>
  <r>
    <x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n v="131"/>
    <n v="96.08"/>
    <x v="4"/>
    <s v="rock"/>
    <x v="834"/>
    <d v="2013-07-01T03:59:00"/>
    <x v="4"/>
  </r>
  <r>
    <x v="835"/>
    <x v="835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n v="117"/>
    <n v="58.63"/>
    <x v="4"/>
    <s v="rock"/>
    <x v="835"/>
    <d v="2012-05-19T03:00:00"/>
    <x v="5"/>
  </r>
  <r>
    <x v="836"/>
    <x v="836"/>
    <s v="An album you can bring home to mom."/>
    <n v="5000"/>
    <n v="5046.5200000000004"/>
    <x v="0"/>
    <s v="US"/>
    <s v="USD"/>
    <n v="1381108918"/>
    <x v="836"/>
    <b v="0"/>
    <n v="46"/>
    <b v="1"/>
    <n v="101"/>
    <n v="109.71"/>
    <x v="4"/>
    <s v="rock"/>
    <x v="836"/>
    <d v="2013-10-07T01:21:58"/>
    <x v="4"/>
  </r>
  <r>
    <x v="837"/>
    <x v="837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n v="122"/>
    <n v="49.11"/>
    <x v="4"/>
    <s v="rock"/>
    <x v="837"/>
    <d v="2014-05-01T23:57:42"/>
    <x v="3"/>
  </r>
  <r>
    <x v="838"/>
    <x v="838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n v="145"/>
    <n v="47.67"/>
    <x v="4"/>
    <s v="rock"/>
    <x v="838"/>
    <d v="2012-01-17T21:33:05"/>
    <x v="6"/>
  </r>
  <r>
    <x v="839"/>
    <x v="839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n v="117"/>
    <n v="60.74"/>
    <x v="4"/>
    <s v="rock"/>
    <x v="839"/>
    <d v="2012-09-22T18:19:16"/>
    <x v="5"/>
  </r>
  <r>
    <x v="840"/>
    <x v="840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n v="120"/>
    <n v="63.38"/>
    <x v="4"/>
    <s v="metal"/>
    <x v="840"/>
    <d v="2016-09-24T05:26:27"/>
    <x v="2"/>
  </r>
  <r>
    <x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n v="101"/>
    <n v="53.89"/>
    <x v="4"/>
    <s v="metal"/>
    <x v="841"/>
    <d v="2014-11-10T21:07:43"/>
    <x v="3"/>
  </r>
  <r>
    <x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n v="104"/>
    <n v="66.87"/>
    <x v="4"/>
    <s v="metal"/>
    <x v="842"/>
    <d v="2013-10-14T03:59:00"/>
    <x v="4"/>
  </r>
  <r>
    <x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n v="267"/>
    <n v="63.1"/>
    <x v="4"/>
    <s v="metal"/>
    <x v="843"/>
    <d v="2016-12-08T08:00:00"/>
    <x v="2"/>
  </r>
  <r>
    <x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n v="194"/>
    <n v="36.630000000000003"/>
    <x v="4"/>
    <s v="metal"/>
    <x v="844"/>
    <d v="2014-11-01T04:59:00"/>
    <x v="3"/>
  </r>
  <r>
    <x v="845"/>
    <x v="845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n v="120"/>
    <n v="34.01"/>
    <x v="4"/>
    <s v="metal"/>
    <x v="845"/>
    <d v="2016-09-05T03:59:00"/>
    <x v="2"/>
  </r>
  <r>
    <x v="846"/>
    <x v="846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n v="122"/>
    <n v="28.55"/>
    <x v="4"/>
    <s v="metal"/>
    <x v="846"/>
    <d v="2014-03-10T14:00:00"/>
    <x v="3"/>
  </r>
  <r>
    <x v="847"/>
    <x v="847"/>
    <s v="MUSIC WITH MEANING!  MUSIC THAT MATTERS!!!"/>
    <n v="10"/>
    <n v="10"/>
    <x v="0"/>
    <s v="US"/>
    <s v="USD"/>
    <n v="1436555376"/>
    <x v="847"/>
    <b v="0"/>
    <n v="1"/>
    <b v="1"/>
    <n v="100"/>
    <n v="10"/>
    <x v="4"/>
    <s v="metal"/>
    <x v="847"/>
    <d v="2015-07-10T19:09:36"/>
    <x v="0"/>
  </r>
  <r>
    <x v="848"/>
    <x v="848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n v="100"/>
    <n v="18.75"/>
    <x v="4"/>
    <s v="metal"/>
    <x v="848"/>
    <d v="2015-04-14T19:00:33"/>
    <x v="0"/>
  </r>
  <r>
    <x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n v="120"/>
    <n v="41.7"/>
    <x v="4"/>
    <s v="metal"/>
    <x v="849"/>
    <d v="2015-03-16T02:34:24"/>
    <x v="0"/>
  </r>
  <r>
    <x v="850"/>
    <x v="850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n v="155"/>
    <n v="46.67"/>
    <x v="4"/>
    <s v="metal"/>
    <x v="850"/>
    <d v="2016-04-25T04:59:00"/>
    <x v="2"/>
  </r>
  <r>
    <x v="851"/>
    <x v="851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n v="130"/>
    <n v="37.270000000000003"/>
    <x v="4"/>
    <s v="metal"/>
    <x v="851"/>
    <d v="2016-07-31T19:45:00"/>
    <x v="2"/>
  </r>
  <r>
    <x v="852"/>
    <x v="852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n v="105"/>
    <n v="59.26"/>
    <x v="4"/>
    <s v="metal"/>
    <x v="852"/>
    <d v="2016-10-24T21:00:00"/>
    <x v="2"/>
  </r>
  <r>
    <x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n v="100"/>
    <n v="30"/>
    <x v="4"/>
    <s v="metal"/>
    <x v="853"/>
    <d v="2015-02-16T19:58:29"/>
    <x v="0"/>
  </r>
  <r>
    <x v="854"/>
    <x v="854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n v="118"/>
    <n v="65.86"/>
    <x v="4"/>
    <s v="metal"/>
    <x v="854"/>
    <d v="2016-12-28T05:05:46"/>
    <x v="2"/>
  </r>
  <r>
    <x v="855"/>
    <x v="855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n v="103"/>
    <n v="31.91"/>
    <x v="4"/>
    <s v="metal"/>
    <x v="855"/>
    <d v="2016-07-24T03:00:17"/>
    <x v="2"/>
  </r>
  <r>
    <x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n v="218"/>
    <n v="19.46"/>
    <x v="4"/>
    <s v="metal"/>
    <x v="856"/>
    <d v="2016-10-25T19:00:00"/>
    <x v="2"/>
  </r>
  <r>
    <x v="857"/>
    <x v="857"/>
    <s v="Modern Post-Hardcore/Electro music (Hardstyle, EDM, Trap, Dubstep, Dembow, House)."/>
    <n v="1200"/>
    <n v="1200"/>
    <x v="0"/>
    <s v="ES"/>
    <s v="EUR"/>
    <n v="1448463431"/>
    <x v="857"/>
    <b v="0"/>
    <n v="24"/>
    <b v="1"/>
    <n v="100"/>
    <n v="50"/>
    <x v="4"/>
    <s v="metal"/>
    <x v="857"/>
    <d v="2015-11-25T14:57:11"/>
    <x v="0"/>
  </r>
  <r>
    <x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n v="144"/>
    <n v="22.74"/>
    <x v="4"/>
    <s v="metal"/>
    <x v="858"/>
    <d v="2015-04-15T22:59:00"/>
    <x v="0"/>
  </r>
  <r>
    <x v="859"/>
    <x v="859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n v="105"/>
    <n v="42.72"/>
    <x v="4"/>
    <s v="metal"/>
    <x v="859"/>
    <d v="2015-06-04T00:00:00"/>
    <x v="0"/>
  </r>
  <r>
    <x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n v="18"/>
    <n v="52.92"/>
    <x v="4"/>
    <s v="jazz"/>
    <x v="860"/>
    <d v="2013-11-22T12:35:13"/>
    <x v="4"/>
  </r>
  <r>
    <x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n v="2"/>
    <n v="50.5"/>
    <x v="4"/>
    <s v="jazz"/>
    <x v="861"/>
    <d v="2016-09-16T23:10:04"/>
    <x v="2"/>
  </r>
  <r>
    <x v="862"/>
    <x v="862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n v="0"/>
    <n v="42.5"/>
    <x v="4"/>
    <s v="jazz"/>
    <x v="862"/>
    <d v="2013-11-11T14:19:08"/>
    <x v="4"/>
  </r>
  <r>
    <x v="863"/>
    <x v="863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n v="5"/>
    <n v="18"/>
    <x v="4"/>
    <s v="jazz"/>
    <x v="863"/>
    <d v="2012-02-12T02:49:26"/>
    <x v="5"/>
  </r>
  <r>
    <x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n v="42"/>
    <n v="34.18"/>
    <x v="4"/>
    <s v="jazz"/>
    <x v="864"/>
    <d v="2013-10-16T09:59:00"/>
    <x v="4"/>
  </r>
  <r>
    <x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n v="2"/>
    <n v="22.5"/>
    <x v="4"/>
    <s v="jazz"/>
    <x v="865"/>
    <d v="2013-01-16T18:33:17"/>
    <x v="5"/>
  </r>
  <r>
    <x v="866"/>
    <x v="866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n v="18"/>
    <n v="58.18"/>
    <x v="4"/>
    <s v="jazz"/>
    <x v="866"/>
    <d v="2015-02-28T15:10:00"/>
    <x v="0"/>
  </r>
  <r>
    <x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n v="24"/>
    <n v="109.18"/>
    <x v="4"/>
    <s v="jazz"/>
    <x v="867"/>
    <d v="2009-12-01T04:59:00"/>
    <x v="8"/>
  </r>
  <r>
    <x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n v="0"/>
    <n v="50"/>
    <x v="4"/>
    <s v="jazz"/>
    <x v="868"/>
    <d v="2014-01-07T00:39:58"/>
    <x v="4"/>
  </r>
  <r>
    <x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n v="12"/>
    <n v="346.67"/>
    <x v="4"/>
    <s v="jazz"/>
    <x v="869"/>
    <d v="2013-04-08T19:17:37"/>
    <x v="4"/>
  </r>
  <r>
    <x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n v="0"/>
    <n v="12.4"/>
    <x v="4"/>
    <s v="jazz"/>
    <x v="870"/>
    <d v="2013-09-01T00:32:03"/>
    <x v="4"/>
  </r>
  <r>
    <x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n v="5"/>
    <n v="27.08"/>
    <x v="4"/>
    <s v="jazz"/>
    <x v="871"/>
    <d v="2013-11-29T14:28:15"/>
    <x v="4"/>
  </r>
  <r>
    <x v="872"/>
    <x v="872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n v="1"/>
    <n v="32.5"/>
    <x v="4"/>
    <s v="jazz"/>
    <x v="872"/>
    <d v="2011-03-10T19:48:47"/>
    <x v="6"/>
  </r>
  <r>
    <x v="873"/>
    <x v="873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n v="1"/>
    <n v="9"/>
    <x v="4"/>
    <s v="jazz"/>
    <x v="873"/>
    <d v="2012-11-11T05:00:40"/>
    <x v="5"/>
  </r>
  <r>
    <x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n v="24"/>
    <n v="34.76"/>
    <x v="4"/>
    <s v="jazz"/>
    <x v="874"/>
    <d v="2013-05-04T14:00:34"/>
    <x v="4"/>
  </r>
  <r>
    <x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n v="0"/>
    <n v="0"/>
    <x v="4"/>
    <s v="jazz"/>
    <x v="875"/>
    <d v="2015-09-21T17:22:11"/>
    <x v="0"/>
  </r>
  <r>
    <x v="876"/>
    <x v="876"/>
    <s v="What was the greatest record shop ever?  DOBELLS!"/>
    <n v="3152"/>
    <n v="1286"/>
    <x v="2"/>
    <s v="GB"/>
    <s v="GBP"/>
    <n v="1359978927"/>
    <x v="876"/>
    <b v="0"/>
    <n v="45"/>
    <b v="0"/>
    <n v="41"/>
    <n v="28.58"/>
    <x v="4"/>
    <s v="jazz"/>
    <x v="876"/>
    <d v="2013-02-04T11:55:27"/>
    <x v="4"/>
  </r>
  <r>
    <x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n v="68"/>
    <n v="46.59"/>
    <x v="4"/>
    <s v="jazz"/>
    <x v="877"/>
    <d v="2013-12-19T18:56:00"/>
    <x v="4"/>
  </r>
  <r>
    <x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n v="1"/>
    <n v="32.5"/>
    <x v="4"/>
    <s v="jazz"/>
    <x v="878"/>
    <d v="2010-12-23T05:35:24"/>
    <x v="7"/>
  </r>
  <r>
    <x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n v="31"/>
    <n v="21.47"/>
    <x v="4"/>
    <s v="jazz"/>
    <x v="879"/>
    <d v="2012-05-29T19:55:05"/>
    <x v="5"/>
  </r>
  <r>
    <x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n v="3"/>
    <n v="14.13"/>
    <x v="4"/>
    <s v="indie rock"/>
    <x v="880"/>
    <d v="2012-10-30T07:42:18"/>
    <x v="5"/>
  </r>
  <r>
    <x v="881"/>
    <x v="881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n v="1"/>
    <n v="30"/>
    <x v="4"/>
    <s v="indie rock"/>
    <x v="881"/>
    <d v="2012-01-14T06:01:26"/>
    <x v="6"/>
  </r>
  <r>
    <x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n v="20"/>
    <n v="21.57"/>
    <x v="4"/>
    <s v="indie rock"/>
    <x v="882"/>
    <d v="2011-09-06T20:39:10"/>
    <x v="6"/>
  </r>
  <r>
    <x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n v="40"/>
    <n v="83.38"/>
    <x v="4"/>
    <s v="indie rock"/>
    <x v="883"/>
    <d v="2016-03-02T22:27:15"/>
    <x v="2"/>
  </r>
  <r>
    <x v="884"/>
    <x v="884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n v="1"/>
    <n v="10"/>
    <x v="4"/>
    <s v="indie rock"/>
    <x v="884"/>
    <d v="2012-05-12T02:31:00"/>
    <x v="5"/>
  </r>
  <r>
    <x v="885"/>
    <x v="885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n v="75"/>
    <n v="35.71"/>
    <x v="4"/>
    <s v="indie rock"/>
    <x v="885"/>
    <d v="2016-12-30T22:35:11"/>
    <x v="2"/>
  </r>
  <r>
    <x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n v="41"/>
    <n v="29.29"/>
    <x v="4"/>
    <s v="indie rock"/>
    <x v="886"/>
    <d v="2016-09-15T20:53:33"/>
    <x v="2"/>
  </r>
  <r>
    <x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n v="0"/>
    <n v="0"/>
    <x v="4"/>
    <s v="indie rock"/>
    <x v="887"/>
    <d v="2012-05-27T23:00:55"/>
    <x v="5"/>
  </r>
  <r>
    <x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n v="7"/>
    <n v="18"/>
    <x v="4"/>
    <s v="indie rock"/>
    <x v="888"/>
    <d v="2011-09-01T06:00:00"/>
    <x v="6"/>
  </r>
  <r>
    <x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n v="9"/>
    <n v="73.760000000000005"/>
    <x v="4"/>
    <s v="indie rock"/>
    <x v="889"/>
    <d v="2014-10-05T18:49:03"/>
    <x v="3"/>
  </r>
  <r>
    <x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n v="4"/>
    <n v="31.25"/>
    <x v="4"/>
    <s v="indie rock"/>
    <x v="890"/>
    <d v="2013-11-21T17:46:19"/>
    <x v="4"/>
  </r>
  <r>
    <x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n v="3"/>
    <n v="28.89"/>
    <x v="4"/>
    <s v="indie rock"/>
    <x v="891"/>
    <d v="2014-08-21T00:45:30"/>
    <x v="3"/>
  </r>
  <r>
    <x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n v="41"/>
    <n v="143.82"/>
    <x v="4"/>
    <s v="indie rock"/>
    <x v="892"/>
    <d v="2010-08-01T04:00:00"/>
    <x v="7"/>
  </r>
  <r>
    <x v="893"/>
    <x v="893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n v="10"/>
    <n v="40"/>
    <x v="4"/>
    <s v="indie rock"/>
    <x v="893"/>
    <d v="2015-04-01T20:32:43"/>
    <x v="0"/>
  </r>
  <r>
    <x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n v="39"/>
    <n v="147.81"/>
    <x v="4"/>
    <s v="indie rock"/>
    <x v="894"/>
    <d v="2016-06-05T23:33:30"/>
    <x v="2"/>
  </r>
  <r>
    <x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n v="2"/>
    <n v="27.86"/>
    <x v="4"/>
    <s v="indie rock"/>
    <x v="895"/>
    <d v="2010-10-25T03:03:49"/>
    <x v="7"/>
  </r>
  <r>
    <x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n v="40"/>
    <n v="44.44"/>
    <x v="4"/>
    <s v="indie rock"/>
    <x v="896"/>
    <d v="2015-08-28T04:00:00"/>
    <x v="0"/>
  </r>
  <r>
    <x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n v="0"/>
    <n v="0"/>
    <x v="4"/>
    <s v="indie rock"/>
    <x v="897"/>
    <d v="2012-11-28T17:31:48"/>
    <x v="5"/>
  </r>
  <r>
    <x v="898"/>
    <x v="898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n v="3"/>
    <n v="35"/>
    <x v="4"/>
    <s v="indie rock"/>
    <x v="898"/>
    <d v="2012-01-15T18:11:50"/>
    <x v="6"/>
  </r>
  <r>
    <x v="899"/>
    <x v="899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n v="37"/>
    <n v="35"/>
    <x v="4"/>
    <s v="indie rock"/>
    <x v="899"/>
    <d v="2011-05-28T02:22:42"/>
    <x v="6"/>
  </r>
  <r>
    <x v="900"/>
    <x v="900"/>
    <s v="With Project Revive, I aim to protect and nurture the creative impulse through music."/>
    <n v="5000"/>
    <n v="21"/>
    <x v="2"/>
    <s v="US"/>
    <s v="USD"/>
    <n v="1459365802"/>
    <x v="900"/>
    <b v="0"/>
    <n v="2"/>
    <b v="0"/>
    <n v="0"/>
    <n v="10.5"/>
    <x v="4"/>
    <s v="jazz"/>
    <x v="900"/>
    <d v="2016-03-30T19:23:22"/>
    <x v="2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n v="0"/>
    <n v="0"/>
    <x v="4"/>
    <s v="jazz"/>
    <x v="901"/>
    <d v="2010-06-08T19:11:00"/>
    <x v="7"/>
  </r>
  <r>
    <x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n v="0"/>
    <n v="30"/>
    <x v="4"/>
    <s v="jazz"/>
    <x v="902"/>
    <d v="2014-08-30T15:30:00"/>
    <x v="3"/>
  </r>
  <r>
    <x v="903"/>
    <x v="903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n v="3"/>
    <n v="40"/>
    <x v="4"/>
    <s v="jazz"/>
    <x v="903"/>
    <d v="2012-09-23T02:25:00"/>
    <x v="5"/>
  </r>
  <r>
    <x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n v="0"/>
    <n v="50.33"/>
    <x v="4"/>
    <s v="jazz"/>
    <x v="904"/>
    <d v="2016-01-03T01:55:37"/>
    <x v="0"/>
  </r>
  <r>
    <x v="905"/>
    <x v="905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n v="3"/>
    <n v="32.67"/>
    <x v="4"/>
    <s v="jazz"/>
    <x v="905"/>
    <d v="2011-01-24T05:45:26"/>
    <x v="7"/>
  </r>
  <r>
    <x v="906"/>
    <x v="906"/>
    <s v="The DMV's most respected saxophonist pay tribute to Motown."/>
    <n v="15000"/>
    <n v="0"/>
    <x v="2"/>
    <s v="US"/>
    <s v="USD"/>
    <n v="1394681590"/>
    <x v="906"/>
    <b v="0"/>
    <n v="0"/>
    <b v="0"/>
    <n v="0"/>
    <n v="0"/>
    <x v="4"/>
    <s v="jazz"/>
    <x v="906"/>
    <d v="2014-03-13T03:33:10"/>
    <x v="3"/>
  </r>
  <r>
    <x v="907"/>
    <x v="907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n v="0"/>
    <n v="0"/>
    <x v="4"/>
    <s v="jazz"/>
    <x v="907"/>
    <d v="2011-09-11T04:37:03"/>
    <x v="6"/>
  </r>
  <r>
    <x v="908"/>
    <x v="908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n v="0"/>
    <n v="0"/>
    <x v="4"/>
    <s v="jazz"/>
    <x v="908"/>
    <d v="2010-07-27T04:59:00"/>
    <x v="7"/>
  </r>
  <r>
    <x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n v="3"/>
    <n v="65"/>
    <x v="4"/>
    <s v="jazz"/>
    <x v="909"/>
    <d v="2012-07-23T04:00:00"/>
    <x v="5"/>
  </r>
  <r>
    <x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n v="22"/>
    <n v="24.6"/>
    <x v="4"/>
    <s v="jazz"/>
    <x v="910"/>
    <d v="2017-03-03T13:05:19"/>
    <x v="1"/>
  </r>
  <r>
    <x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n v="0"/>
    <n v="0"/>
    <x v="4"/>
    <s v="jazz"/>
    <x v="911"/>
    <d v="2014-01-24T00:07:25"/>
    <x v="3"/>
  </r>
  <r>
    <x v="912"/>
    <x v="912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n v="1"/>
    <n v="15"/>
    <x v="4"/>
    <s v="jazz"/>
    <x v="912"/>
    <d v="2012-12-11T03:37:27"/>
    <x v="5"/>
  </r>
  <r>
    <x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n v="7"/>
    <n v="82.58"/>
    <x v="4"/>
    <s v="jazz"/>
    <x v="913"/>
    <d v="2012-05-05T03:20:19"/>
    <x v="5"/>
  </r>
  <r>
    <x v="914"/>
    <x v="914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n v="0"/>
    <n v="0"/>
    <x v="4"/>
    <s v="jazz"/>
    <x v="914"/>
    <d v="2012-08-25T18:19:07"/>
    <x v="5"/>
  </r>
  <r>
    <x v="915"/>
    <x v="915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n v="6"/>
    <n v="41.67"/>
    <x v="4"/>
    <s v="jazz"/>
    <x v="915"/>
    <d v="2012-03-01T04:59:00"/>
    <x v="5"/>
  </r>
  <r>
    <x v="916"/>
    <x v="916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n v="0"/>
    <n v="0"/>
    <x v="4"/>
    <s v="jazz"/>
    <x v="916"/>
    <d v="2010-10-22T05:00:00"/>
    <x v="7"/>
  </r>
  <r>
    <x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n v="1"/>
    <n v="30"/>
    <x v="4"/>
    <s v="jazz"/>
    <x v="917"/>
    <d v="2014-07-14T02:30:00"/>
    <x v="3"/>
  </r>
  <r>
    <x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n v="5"/>
    <n v="19.600000000000001"/>
    <x v="4"/>
    <s v="jazz"/>
    <x v="918"/>
    <d v="2014-12-01T22:59:21"/>
    <x v="3"/>
  </r>
  <r>
    <x v="919"/>
    <x v="919"/>
    <s v="Cool jazz with a New Orleans flavor."/>
    <n v="20000"/>
    <n v="100"/>
    <x v="2"/>
    <s v="US"/>
    <s v="USD"/>
    <n v="1355930645"/>
    <x v="919"/>
    <b v="0"/>
    <n v="1"/>
    <b v="0"/>
    <n v="1"/>
    <n v="100"/>
    <x v="4"/>
    <s v="jazz"/>
    <x v="919"/>
    <d v="2012-12-19T15:24:05"/>
    <x v="5"/>
  </r>
  <r>
    <x v="920"/>
    <x v="920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n v="0"/>
    <n v="0"/>
    <x v="4"/>
    <s v="jazz"/>
    <x v="920"/>
    <d v="2013-11-14T17:07:02"/>
    <x v="4"/>
  </r>
  <r>
    <x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n v="31"/>
    <n v="231.75"/>
    <x v="4"/>
    <s v="jazz"/>
    <x v="921"/>
    <d v="2011-12-12T05:06:16"/>
    <x v="6"/>
  </r>
  <r>
    <x v="922"/>
    <x v="922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n v="21"/>
    <n v="189.33"/>
    <x v="4"/>
    <s v="jazz"/>
    <x v="922"/>
    <d v="2014-10-01T12:43:13"/>
    <x v="3"/>
  </r>
  <r>
    <x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n v="2"/>
    <n v="55"/>
    <x v="4"/>
    <s v="jazz"/>
    <x v="923"/>
    <d v="2014-11-22T00:02:03"/>
    <x v="3"/>
  </r>
  <r>
    <x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n v="11"/>
    <n v="21.8"/>
    <x v="4"/>
    <s v="jazz"/>
    <x v="924"/>
    <d v="2013-02-13T22:37:49"/>
    <x v="4"/>
  </r>
  <r>
    <x v="925"/>
    <x v="925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n v="3"/>
    <n v="32"/>
    <x v="4"/>
    <s v="jazz"/>
    <x v="925"/>
    <d v="2013-11-27T22:08:31"/>
    <x v="4"/>
  </r>
  <r>
    <x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n v="0"/>
    <n v="0"/>
    <x v="4"/>
    <s v="jazz"/>
    <x v="926"/>
    <d v="2010-07-08T22:40:00"/>
    <x v="7"/>
  </r>
  <r>
    <x v="927"/>
    <x v="927"/>
    <s v="Studio CD/DVD Solo project of Pianist &amp; Keyboardist Jetro da Silva"/>
    <n v="20000"/>
    <n v="0"/>
    <x v="2"/>
    <s v="US"/>
    <s v="USD"/>
    <n v="1337024695"/>
    <x v="927"/>
    <b v="0"/>
    <n v="0"/>
    <b v="0"/>
    <n v="0"/>
    <n v="0"/>
    <x v="4"/>
    <s v="jazz"/>
    <x v="927"/>
    <d v="2012-05-14T19:44:55"/>
    <x v="5"/>
  </r>
  <r>
    <x v="928"/>
    <x v="928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n v="11"/>
    <n v="56.25"/>
    <x v="4"/>
    <s v="jazz"/>
    <x v="928"/>
    <d v="2012-11-18T00:00:00"/>
    <x v="5"/>
  </r>
  <r>
    <x v="929"/>
    <x v="929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n v="0"/>
    <n v="0"/>
    <x v="4"/>
    <s v="jazz"/>
    <x v="929"/>
    <d v="2012-04-09T04:42:49"/>
    <x v="5"/>
  </r>
  <r>
    <x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n v="38"/>
    <n v="69"/>
    <x v="4"/>
    <s v="jazz"/>
    <x v="930"/>
    <d v="2010-06-25T21:32:00"/>
    <x v="7"/>
  </r>
  <r>
    <x v="931"/>
    <x v="931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n v="7"/>
    <n v="18.71"/>
    <x v="4"/>
    <s v="jazz"/>
    <x v="931"/>
    <d v="2014-03-16T22:00:00"/>
    <x v="3"/>
  </r>
  <r>
    <x v="932"/>
    <x v="932"/>
    <s v="Help me to create my 3rd album, a Christmas CD with 16 Holiday/Original favorites!"/>
    <n v="9500"/>
    <n v="1381"/>
    <x v="2"/>
    <s v="US"/>
    <s v="USD"/>
    <n v="1363990545"/>
    <x v="932"/>
    <b v="0"/>
    <n v="30"/>
    <b v="0"/>
    <n v="15"/>
    <n v="46.03"/>
    <x v="4"/>
    <s v="jazz"/>
    <x v="932"/>
    <d v="2013-03-22T22:15:45"/>
    <x v="4"/>
  </r>
  <r>
    <x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n v="6"/>
    <n v="60"/>
    <x v="4"/>
    <s v="jazz"/>
    <x v="933"/>
    <d v="2014-05-12T04:03:29"/>
    <x v="3"/>
  </r>
  <r>
    <x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n v="30"/>
    <n v="50.67"/>
    <x v="4"/>
    <s v="jazz"/>
    <x v="934"/>
    <d v="2014-05-04T06:00:00"/>
    <x v="3"/>
  </r>
  <r>
    <x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n v="1"/>
    <n v="25"/>
    <x v="4"/>
    <s v="jazz"/>
    <x v="935"/>
    <d v="2016-01-29T08:00:29"/>
    <x v="0"/>
  </r>
  <r>
    <x v="936"/>
    <x v="936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n v="0"/>
    <n v="0"/>
    <x v="4"/>
    <s v="jazz"/>
    <x v="936"/>
    <d v="2012-01-18T20:00:00"/>
    <x v="6"/>
  </r>
  <r>
    <x v="937"/>
    <x v="937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n v="1"/>
    <n v="20"/>
    <x v="4"/>
    <s v="jazz"/>
    <x v="937"/>
    <d v="2013-11-03T20:09:17"/>
    <x v="4"/>
  </r>
  <r>
    <x v="938"/>
    <x v="938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n v="0"/>
    <n v="25"/>
    <x v="4"/>
    <s v="jazz"/>
    <x v="938"/>
    <d v="2012-09-02T11:30:48"/>
    <x v="5"/>
  </r>
  <r>
    <x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n v="1"/>
    <n v="20"/>
    <x v="4"/>
    <s v="jazz"/>
    <x v="939"/>
    <d v="2013-06-30T19:58:00"/>
    <x v="4"/>
  </r>
  <r>
    <x v="940"/>
    <x v="940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n v="17"/>
    <n v="110.29"/>
    <x v="2"/>
    <s v="wearables"/>
    <x v="940"/>
    <d v="2015-08-11T00:12:06"/>
    <x v="0"/>
  </r>
  <r>
    <x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n v="2"/>
    <n v="37.450000000000003"/>
    <x v="2"/>
    <s v="wearables"/>
    <x v="941"/>
    <d v="2017-02-10T02:19:05"/>
    <x v="1"/>
  </r>
  <r>
    <x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n v="9"/>
    <n v="41.75"/>
    <x v="2"/>
    <s v="wearables"/>
    <x v="942"/>
    <d v="2016-02-18T20:14:20"/>
    <x v="2"/>
  </r>
  <r>
    <x v="943"/>
    <x v="943"/>
    <s v="A mask for home or travel that will give you the best, undisturbed sleep of your life."/>
    <n v="3000"/>
    <n v="289"/>
    <x v="2"/>
    <s v="US"/>
    <s v="USD"/>
    <n v="1480438905"/>
    <x v="943"/>
    <b v="0"/>
    <n v="12"/>
    <b v="0"/>
    <n v="10"/>
    <n v="24.08"/>
    <x v="2"/>
    <s v="wearables"/>
    <x v="943"/>
    <d v="2016-11-29T17:01:45"/>
    <x v="2"/>
  </r>
  <r>
    <x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n v="13"/>
    <n v="69.41"/>
    <x v="2"/>
    <s v="wearables"/>
    <x v="944"/>
    <d v="2016-04-18T14:00:00"/>
    <x v="2"/>
  </r>
  <r>
    <x v="945"/>
    <x v="945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n v="2"/>
    <n v="155.25"/>
    <x v="2"/>
    <s v="wearables"/>
    <x v="945"/>
    <d v="2017-02-18T23:59:00"/>
    <x v="2"/>
  </r>
  <r>
    <x v="946"/>
    <x v="946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n v="2"/>
    <n v="57.2"/>
    <x v="2"/>
    <s v="wearables"/>
    <x v="946"/>
    <d v="2016-09-09T18:00:48"/>
    <x v="2"/>
  </r>
  <r>
    <x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n v="0"/>
    <n v="0"/>
    <x v="2"/>
    <s v="wearables"/>
    <x v="947"/>
    <d v="2016-06-30T18:45:06"/>
    <x v="2"/>
  </r>
  <r>
    <x v="948"/>
    <x v="948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n v="12"/>
    <n v="60"/>
    <x v="2"/>
    <s v="wearables"/>
    <x v="948"/>
    <d v="2016-03-12T19:52:44"/>
    <x v="2"/>
  </r>
  <r>
    <x v="949"/>
    <x v="949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n v="1"/>
    <n v="39"/>
    <x v="2"/>
    <s v="wearables"/>
    <x v="949"/>
    <d v="2016-02-21T01:02:56"/>
    <x v="0"/>
  </r>
  <r>
    <x v="950"/>
    <x v="950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n v="28"/>
    <n v="58.42"/>
    <x v="2"/>
    <s v="wearables"/>
    <x v="950"/>
    <d v="2016-01-17T18:01:01"/>
    <x v="0"/>
  </r>
  <r>
    <x v="951"/>
    <x v="951"/>
    <s v="Revolutionizing the way we walk our dogs!"/>
    <n v="50000"/>
    <n v="19195"/>
    <x v="2"/>
    <s v="US"/>
    <s v="USD"/>
    <n v="1465054872"/>
    <x v="951"/>
    <b v="0"/>
    <n v="121"/>
    <b v="0"/>
    <n v="38"/>
    <n v="158.63999999999999"/>
    <x v="2"/>
    <s v="wearables"/>
    <x v="951"/>
    <d v="2016-06-04T15:41:12"/>
    <x v="2"/>
  </r>
  <r>
    <x v="952"/>
    <x v="952"/>
    <s v="Audionoggin: Wireless personal surround sound for the athlete in everyone."/>
    <n v="49000"/>
    <n v="19572"/>
    <x v="2"/>
    <s v="US"/>
    <s v="USD"/>
    <n v="1479483812"/>
    <x v="952"/>
    <b v="0"/>
    <n v="196"/>
    <b v="0"/>
    <n v="40"/>
    <n v="99.86"/>
    <x v="2"/>
    <s v="wearables"/>
    <x v="952"/>
    <d v="2016-11-18T15:43:32"/>
    <x v="2"/>
  </r>
  <r>
    <x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n v="1"/>
    <n v="25.2"/>
    <x v="2"/>
    <s v="wearables"/>
    <x v="953"/>
    <d v="2015-01-25T03:56:39"/>
    <x v="3"/>
  </r>
  <r>
    <x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n v="43"/>
    <n v="89.19"/>
    <x v="2"/>
    <s v="wearables"/>
    <x v="954"/>
    <d v="2015-08-20T20:00:39"/>
    <x v="0"/>
  </r>
  <r>
    <x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n v="6"/>
    <n v="182.62"/>
    <x v="2"/>
    <s v="wearables"/>
    <x v="955"/>
    <d v="2016-09-13T07:05:00"/>
    <x v="2"/>
  </r>
  <r>
    <x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n v="2"/>
    <n v="50.65"/>
    <x v="2"/>
    <s v="wearables"/>
    <x v="956"/>
    <d v="2015-04-26T20:55:59"/>
    <x v="0"/>
  </r>
  <r>
    <x v="957"/>
    <x v="957"/>
    <s v="A Leather Smart watch Band, that NEVER needs to be charged for only $37!"/>
    <n v="12000"/>
    <n v="233"/>
    <x v="2"/>
    <s v="US"/>
    <s v="USD"/>
    <n v="1479392133"/>
    <x v="957"/>
    <b v="0"/>
    <n v="7"/>
    <b v="0"/>
    <n v="2"/>
    <n v="33.29"/>
    <x v="2"/>
    <s v="wearables"/>
    <x v="957"/>
    <d v="2016-11-17T14:15:33"/>
    <x v="2"/>
  </r>
  <r>
    <x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n v="11"/>
    <n v="51.82"/>
    <x v="2"/>
    <s v="wearables"/>
    <x v="958"/>
    <d v="2015-04-10T04:59:00"/>
    <x v="0"/>
  </r>
  <r>
    <x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n v="39"/>
    <n v="113.63"/>
    <x v="2"/>
    <s v="wearables"/>
    <x v="959"/>
    <d v="2015-01-19T04:11:05"/>
    <x v="3"/>
  </r>
  <r>
    <x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n v="46"/>
    <n v="136.46"/>
    <x v="2"/>
    <s v="wearables"/>
    <x v="960"/>
    <d v="2017-03-14T14:02:35"/>
    <x v="1"/>
  </r>
  <r>
    <x v="961"/>
    <x v="961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n v="42"/>
    <n v="364.35"/>
    <x v="2"/>
    <s v="wearables"/>
    <x v="961"/>
    <d v="2017-02-20T19:00:00"/>
    <x v="1"/>
  </r>
  <r>
    <x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n v="28"/>
    <n v="19.239999999999998"/>
    <x v="2"/>
    <s v="wearables"/>
    <x v="962"/>
    <d v="2016-02-11T17:05:53"/>
    <x v="2"/>
  </r>
  <r>
    <x v="963"/>
    <x v="963"/>
    <s v="WE are molding an educated, motivated, non violent GENERATION!"/>
    <n v="35000"/>
    <n v="377"/>
    <x v="2"/>
    <s v="US"/>
    <s v="USD"/>
    <n v="1476717319"/>
    <x v="963"/>
    <b v="0"/>
    <n v="9"/>
    <b v="0"/>
    <n v="1"/>
    <n v="41.89"/>
    <x v="2"/>
    <s v="wearables"/>
    <x v="963"/>
    <d v="2016-10-17T15:15:19"/>
    <x v="2"/>
  </r>
  <r>
    <x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n v="1"/>
    <n v="30.31"/>
    <x v="2"/>
    <s v="wearables"/>
    <x v="964"/>
    <d v="2015-09-01T15:05:19"/>
    <x v="0"/>
  </r>
  <r>
    <x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n v="1"/>
    <n v="49.67"/>
    <x v="2"/>
    <s v="wearables"/>
    <x v="965"/>
    <d v="2016-10-26T03:59:00"/>
    <x v="2"/>
  </r>
  <r>
    <x v="966"/>
    <x v="966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n v="15"/>
    <n v="59.2"/>
    <x v="2"/>
    <s v="wearables"/>
    <x v="966"/>
    <d v="2016-10-06T15:15:32"/>
    <x v="2"/>
  </r>
  <r>
    <x v="967"/>
    <x v="967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n v="18"/>
    <n v="43.98"/>
    <x v="2"/>
    <s v="wearables"/>
    <x v="967"/>
    <d v="2016-04-22T05:06:14"/>
    <x v="2"/>
  </r>
  <r>
    <x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n v="1"/>
    <n v="26.5"/>
    <x v="2"/>
    <s v="wearables"/>
    <x v="968"/>
    <d v="2014-08-15T20:20:34"/>
    <x v="3"/>
  </r>
  <r>
    <x v="969"/>
    <x v="969"/>
    <s v="Geek &amp; Chic Smart Jewelry Collection, Wearables Meet Style!"/>
    <n v="30000"/>
    <n v="14000"/>
    <x v="2"/>
    <s v="MX"/>
    <s v="MXN"/>
    <n v="1486624607"/>
    <x v="969"/>
    <b v="0"/>
    <n v="11"/>
    <b v="0"/>
    <n v="47"/>
    <n v="1272.73"/>
    <x v="2"/>
    <s v="wearables"/>
    <x v="969"/>
    <d v="2017-02-09T07:16:47"/>
    <x v="1"/>
  </r>
  <r>
    <x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n v="46"/>
    <n v="164"/>
    <x v="2"/>
    <s v="wearables"/>
    <x v="970"/>
    <d v="2017-01-23T04:59:00"/>
    <x v="2"/>
  </r>
  <r>
    <x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n v="0"/>
    <n v="45.2"/>
    <x v="2"/>
    <s v="wearables"/>
    <x v="971"/>
    <d v="2015-06-01T17:01:00"/>
    <x v="0"/>
  </r>
  <r>
    <x v="972"/>
    <x v="972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n v="35"/>
    <n v="153.88999999999999"/>
    <x v="2"/>
    <s v="wearables"/>
    <x v="972"/>
    <d v="2014-09-04T06:59:00"/>
    <x v="3"/>
  </r>
  <r>
    <x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n v="2"/>
    <n v="51.38"/>
    <x v="2"/>
    <s v="wearables"/>
    <x v="973"/>
    <d v="2015-11-09T01:21:33"/>
    <x v="0"/>
  </r>
  <r>
    <x v="974"/>
    <x v="974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n v="1"/>
    <n v="93.33"/>
    <x v="2"/>
    <s v="wearables"/>
    <x v="974"/>
    <d v="2016-03-25T16:59:16"/>
    <x v="2"/>
  </r>
  <r>
    <x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n v="3"/>
    <n v="108.63"/>
    <x v="2"/>
    <s v="wearables"/>
    <x v="975"/>
    <d v="2016-06-28T16:43:05"/>
    <x v="2"/>
  </r>
  <r>
    <x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n v="2"/>
    <n v="160.5"/>
    <x v="2"/>
    <s v="wearables"/>
    <x v="976"/>
    <d v="2015-08-14T01:24:57"/>
    <x v="0"/>
  </r>
  <r>
    <x v="977"/>
    <x v="977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n v="34"/>
    <n v="75.75"/>
    <x v="2"/>
    <s v="wearables"/>
    <x v="977"/>
    <d v="2016-02-21T22:36:37"/>
    <x v="2"/>
  </r>
  <r>
    <x v="978"/>
    <x v="978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n v="56"/>
    <n v="790.84"/>
    <x v="2"/>
    <s v="wearables"/>
    <x v="978"/>
    <d v="2016-02-25T07:25:01"/>
    <x v="2"/>
  </r>
  <r>
    <x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n v="83"/>
    <n v="301.94"/>
    <x v="2"/>
    <s v="wearables"/>
    <x v="979"/>
    <d v="2016-06-20T18:59:00"/>
    <x v="2"/>
  </r>
  <r>
    <x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n v="15"/>
    <n v="47.94"/>
    <x v="2"/>
    <s v="wearables"/>
    <x v="980"/>
    <d v="2014-11-30T22:42:02"/>
    <x v="3"/>
  </r>
  <r>
    <x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n v="0"/>
    <n v="2.75"/>
    <x v="2"/>
    <s v="wearables"/>
    <x v="981"/>
    <d v="2014-08-09T22:43:42"/>
    <x v="3"/>
  </r>
  <r>
    <x v="982"/>
    <x v="982"/>
    <s v="revolutonary ultra-slim 2-in-1 Smart  2-in-1 I-PHONE handle/WALLETtm with 360 rotatiion"/>
    <n v="17500"/>
    <n v="3"/>
    <x v="2"/>
    <s v="US"/>
    <s v="USD"/>
    <n v="1475431486"/>
    <x v="982"/>
    <b v="0"/>
    <n v="3"/>
    <b v="0"/>
    <n v="0"/>
    <n v="1"/>
    <x v="2"/>
    <s v="wearables"/>
    <x v="982"/>
    <d v="2016-10-02T18:04:46"/>
    <x v="2"/>
  </r>
  <r>
    <x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n v="30"/>
    <n v="171.79"/>
    <x v="2"/>
    <s v="wearables"/>
    <x v="983"/>
    <d v="2016-08-23T20:54:00"/>
    <x v="2"/>
  </r>
  <r>
    <x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n v="1"/>
    <n v="35.33"/>
    <x v="2"/>
    <s v="wearables"/>
    <x v="984"/>
    <d v="2015-03-28T01:46:48"/>
    <x v="0"/>
  </r>
  <r>
    <x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n v="6"/>
    <n v="82.09"/>
    <x v="2"/>
    <s v="wearables"/>
    <x v="985"/>
    <d v="2015-12-31T23:00:00"/>
    <x v="0"/>
  </r>
  <r>
    <x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n v="13"/>
    <n v="110.87"/>
    <x v="2"/>
    <s v="wearables"/>
    <x v="986"/>
    <d v="2016-01-10T00:00:00"/>
    <x v="0"/>
  </r>
  <r>
    <x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n v="13"/>
    <n v="161.22"/>
    <x v="2"/>
    <s v="wearables"/>
    <x v="987"/>
    <d v="2014-06-23T07:04:10"/>
    <x v="3"/>
  </r>
  <r>
    <x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n v="0"/>
    <n v="0"/>
    <x v="2"/>
    <s v="wearables"/>
    <x v="988"/>
    <d v="2016-10-01T08:33:45"/>
    <x v="2"/>
  </r>
  <r>
    <x v="989"/>
    <x v="989"/>
    <s v="The most useful phone charger you will ever buy"/>
    <n v="10000"/>
    <n v="1677"/>
    <x v="2"/>
    <s v="US"/>
    <s v="USD"/>
    <n v="1475101495"/>
    <x v="989"/>
    <b v="0"/>
    <n v="32"/>
    <b v="0"/>
    <n v="17"/>
    <n v="52.41"/>
    <x v="2"/>
    <s v="wearables"/>
    <x v="989"/>
    <d v="2016-09-28T22:24:55"/>
    <x v="2"/>
  </r>
  <r>
    <x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n v="0"/>
    <n v="13"/>
    <x v="2"/>
    <s v="wearables"/>
    <x v="990"/>
    <d v="2014-09-03T18:49:24"/>
    <x v="3"/>
  </r>
  <r>
    <x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n v="4"/>
    <n v="30.29"/>
    <x v="2"/>
    <s v="wearables"/>
    <x v="991"/>
    <d v="2016-07-12T18:51:00"/>
    <x v="2"/>
  </r>
  <r>
    <x v="992"/>
    <x v="992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n v="0"/>
    <n v="116.75"/>
    <x v="2"/>
    <s v="wearables"/>
    <x v="992"/>
    <d v="2016-05-07T21:11:59"/>
    <x v="2"/>
  </r>
  <r>
    <x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n v="25"/>
    <n v="89.6"/>
    <x v="2"/>
    <s v="wearables"/>
    <x v="993"/>
    <d v="2016-11-12T05:00:00"/>
    <x v="2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n v="2"/>
    <n v="424.45"/>
    <x v="2"/>
    <s v="wearables"/>
    <x v="994"/>
    <d v="2014-11-30T22:59:00"/>
    <x v="3"/>
  </r>
  <r>
    <x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n v="7"/>
    <n v="80.67"/>
    <x v="2"/>
    <s v="wearables"/>
    <x v="995"/>
    <d v="2014-11-29T16:00:00"/>
    <x v="3"/>
  </r>
  <r>
    <x v="996"/>
    <x v="996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n v="2"/>
    <n v="13"/>
    <x v="2"/>
    <s v="wearables"/>
    <x v="996"/>
    <d v="2014-07-27T15:27:00"/>
    <x v="3"/>
  </r>
  <r>
    <x v="997"/>
    <x v="997"/>
    <s v="The iPhanny keeps your iPhone 6 safe from bending in those dangerous pants pockets."/>
    <n v="5000"/>
    <n v="65"/>
    <x v="2"/>
    <s v="US"/>
    <s v="USD"/>
    <n v="1417145297"/>
    <x v="997"/>
    <b v="0"/>
    <n v="8"/>
    <b v="0"/>
    <n v="1"/>
    <n v="8.1300000000000008"/>
    <x v="2"/>
    <s v="wearables"/>
    <x v="997"/>
    <d v="2014-11-28T03:28:17"/>
    <x v="3"/>
  </r>
  <r>
    <x v="998"/>
    <x v="998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n v="59"/>
    <n v="153.43"/>
    <x v="2"/>
    <s v="wearables"/>
    <x v="998"/>
    <d v="2015-11-19T05:03:21"/>
    <x v="0"/>
  </r>
  <r>
    <x v="999"/>
    <x v="999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n v="8"/>
    <n v="292.08"/>
    <x v="2"/>
    <s v="wearables"/>
    <x v="999"/>
    <d v="2014-11-13T08:02:00"/>
    <x v="3"/>
  </r>
  <r>
    <x v="1000"/>
    <x v="1000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n v="2"/>
    <n v="3304"/>
    <x v="2"/>
    <s v="wearables"/>
    <x v="1000"/>
    <d v="2017-03-15T00:26:00"/>
    <x v="1"/>
  </r>
  <r>
    <x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n v="104"/>
    <n v="1300"/>
    <x v="2"/>
    <s v="wearables"/>
    <x v="1001"/>
    <d v="2017-01-30T17:16:53"/>
    <x v="2"/>
  </r>
  <r>
    <x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n v="30"/>
    <n v="134.55000000000001"/>
    <x v="2"/>
    <s v="wearables"/>
    <x v="1002"/>
    <d v="2015-12-17T05:59:00"/>
    <x v="0"/>
  </r>
  <r>
    <x v="1003"/>
    <x v="1003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n v="16"/>
    <n v="214.07"/>
    <x v="2"/>
    <s v="wearables"/>
    <x v="1003"/>
    <d v="2017-03-16T16:01:01"/>
    <x v="1"/>
  </r>
  <r>
    <x v="1004"/>
    <x v="1004"/>
    <s v="Harnessing wearable technology as a powerful defense for food-allergy children."/>
    <n v="25000"/>
    <n v="20552"/>
    <x v="1"/>
    <s v="US"/>
    <s v="USD"/>
    <n v="1455814827"/>
    <x v="1004"/>
    <b v="0"/>
    <n v="95"/>
    <b v="0"/>
    <n v="82"/>
    <n v="216.34"/>
    <x v="2"/>
    <s v="wearables"/>
    <x v="1004"/>
    <d v="2016-02-18T17:00:27"/>
    <x v="2"/>
  </r>
  <r>
    <x v="1005"/>
    <x v="1005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n v="75"/>
    <n v="932.31"/>
    <x v="2"/>
    <s v="wearables"/>
    <x v="1005"/>
    <d v="2015-10-30T14:59:43"/>
    <x v="0"/>
  </r>
  <r>
    <x v="1006"/>
    <x v="1006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n v="6"/>
    <n v="29.25"/>
    <x v="2"/>
    <s v="wearables"/>
    <x v="1006"/>
    <d v="2014-12-12T07:11:00"/>
    <x v="3"/>
  </r>
  <r>
    <x v="1007"/>
    <x v="1007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n v="44"/>
    <n v="174.95"/>
    <x v="2"/>
    <s v="wearables"/>
    <x v="1007"/>
    <d v="2016-12-14T15:00:23"/>
    <x v="2"/>
  </r>
  <r>
    <x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n v="0"/>
    <n v="250"/>
    <x v="2"/>
    <s v="wearables"/>
    <x v="1008"/>
    <d v="2016-12-28T19:25:15"/>
    <x v="2"/>
  </r>
  <r>
    <x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n v="13"/>
    <n v="65"/>
    <x v="2"/>
    <s v="wearables"/>
    <x v="1009"/>
    <d v="2016-06-19T14:30:46"/>
    <x v="2"/>
  </r>
  <r>
    <x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n v="0"/>
    <n v="55"/>
    <x v="2"/>
    <s v="wearables"/>
    <x v="1010"/>
    <d v="2016-09-05T02:59:00"/>
    <x v="2"/>
  </r>
  <r>
    <x v="1011"/>
    <x v="1011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n v="0"/>
    <n v="75"/>
    <x v="2"/>
    <s v="wearables"/>
    <x v="1011"/>
    <d v="2014-12-18T21:33:15"/>
    <x v="3"/>
  </r>
  <r>
    <x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n v="21535"/>
    <n v="1389.36"/>
    <x v="2"/>
    <s v="wearables"/>
    <x v="1012"/>
    <d v="2017-01-24T10:34:12"/>
    <x v="2"/>
  </r>
  <r>
    <x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n v="35"/>
    <n v="95.91"/>
    <x v="2"/>
    <s v="wearables"/>
    <x v="1013"/>
    <d v="2015-12-29T20:00:00"/>
    <x v="0"/>
  </r>
  <r>
    <x v="1014"/>
    <x v="1014"/>
    <s v="CHEMION is an eyewear device that lets you show your creativity to the world."/>
    <n v="10000"/>
    <n v="3060"/>
    <x v="1"/>
    <s v="US"/>
    <s v="USD"/>
    <n v="1420070615"/>
    <x v="1014"/>
    <b v="0"/>
    <n v="16"/>
    <b v="0"/>
    <n v="31"/>
    <n v="191.25"/>
    <x v="2"/>
    <s v="wearables"/>
    <x v="1014"/>
    <d v="2015-01-01T00:03:35"/>
    <x v="3"/>
  </r>
  <r>
    <x v="1015"/>
    <x v="1015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n v="3"/>
    <n v="40"/>
    <x v="2"/>
    <s v="wearables"/>
    <x v="1015"/>
    <d v="2015-11-25T22:04:55"/>
    <x v="0"/>
  </r>
  <r>
    <x v="1016"/>
    <x v="1016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n v="3"/>
    <n v="74.790000000000006"/>
    <x v="2"/>
    <s v="wearables"/>
    <x v="1016"/>
    <d v="2016-04-07T01:34:16"/>
    <x v="2"/>
  </r>
  <r>
    <x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n v="23"/>
    <n v="161.12"/>
    <x v="2"/>
    <s v="wearables"/>
    <x v="1017"/>
    <d v="2015-11-21T17:12:15"/>
    <x v="0"/>
  </r>
  <r>
    <x v="1018"/>
    <x v="1018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n v="3"/>
    <n v="88.71"/>
    <x v="2"/>
    <s v="wearables"/>
    <x v="1018"/>
    <d v="2016-07-14T11:48:53"/>
    <x v="2"/>
  </r>
  <r>
    <x v="1019"/>
    <x v="1019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n v="47"/>
    <n v="53.25"/>
    <x v="2"/>
    <s v="wearables"/>
    <x v="1019"/>
    <d v="2015-02-04T23:22:29"/>
    <x v="0"/>
  </r>
  <r>
    <x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n v="206"/>
    <n v="106.2"/>
    <x v="4"/>
    <s v="electronic music"/>
    <x v="1020"/>
    <d v="2015-06-02T00:47:00"/>
    <x v="0"/>
  </r>
  <r>
    <x v="1021"/>
    <x v="1021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n v="352"/>
    <n v="22.08"/>
    <x v="4"/>
    <s v="electronic music"/>
    <x v="1021"/>
    <d v="2015-10-17T04:00:00"/>
    <x v="0"/>
  </r>
  <r>
    <x v="1022"/>
    <x v="1022"/>
    <s v="Help get four new bootlegs onto vinyl in the second installment of my series!"/>
    <n v="2000"/>
    <n v="2298"/>
    <x v="0"/>
    <s v="US"/>
    <s v="USD"/>
    <n v="1431876677"/>
    <x v="1022"/>
    <b v="1"/>
    <n v="74"/>
    <b v="1"/>
    <n v="115"/>
    <n v="31.05"/>
    <x v="4"/>
    <s v="electronic music"/>
    <x v="1022"/>
    <d v="2015-05-17T15:31:17"/>
    <x v="0"/>
  </r>
  <r>
    <x v="1023"/>
    <x v="1023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n v="237"/>
    <n v="36.21"/>
    <x v="4"/>
    <s v="electronic music"/>
    <x v="1023"/>
    <d v="2015-06-20T22:04:21"/>
    <x v="0"/>
  </r>
  <r>
    <x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n v="119"/>
    <n v="388.98"/>
    <x v="4"/>
    <s v="electronic music"/>
    <x v="1024"/>
    <d v="2016-01-31T13:56:03"/>
    <x v="2"/>
  </r>
  <r>
    <x v="1025"/>
    <x v="1025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n v="110"/>
    <n v="71.849999999999994"/>
    <x v="4"/>
    <s v="electronic music"/>
    <x v="1025"/>
    <d v="2015-03-16T19:00:37"/>
    <x v="0"/>
  </r>
  <r>
    <x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n v="100"/>
    <n v="57.38"/>
    <x v="4"/>
    <s v="electronic music"/>
    <x v="1026"/>
    <d v="2016-03-31T08:46:56"/>
    <x v="2"/>
  </r>
  <r>
    <x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n v="103"/>
    <n v="69.67"/>
    <x v="4"/>
    <s v="electronic music"/>
    <x v="1027"/>
    <d v="2014-10-23T00:49:07"/>
    <x v="3"/>
  </r>
  <r>
    <x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n v="117"/>
    <n v="45.99"/>
    <x v="4"/>
    <s v="electronic music"/>
    <x v="1028"/>
    <d v="2017-03-06T20:00:00"/>
    <x v="1"/>
  </r>
  <r>
    <x v="1029"/>
    <x v="1029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n v="112"/>
    <n v="79.260000000000005"/>
    <x v="4"/>
    <s v="electronic music"/>
    <x v="1029"/>
    <d v="2015-04-04T21:59:00"/>
    <x v="0"/>
  </r>
  <r>
    <x v="1030"/>
    <x v="1030"/>
    <s v="Help fund the latest Gothsicles mega-album, I FEEL SICLE!"/>
    <n v="2000"/>
    <n v="6842"/>
    <x v="0"/>
    <s v="US"/>
    <s v="USD"/>
    <n v="1473680149"/>
    <x v="1030"/>
    <b v="0"/>
    <n v="159"/>
    <b v="1"/>
    <n v="342"/>
    <n v="43.03"/>
    <x v="4"/>
    <s v="electronic music"/>
    <x v="1030"/>
    <d v="2016-09-12T11:35:49"/>
    <x v="2"/>
  </r>
  <r>
    <x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n v="107"/>
    <n v="108.48"/>
    <x v="4"/>
    <s v="electronic music"/>
    <x v="1031"/>
    <d v="2015-12-16T18:20:10"/>
    <x v="0"/>
  </r>
  <r>
    <x v="1032"/>
    <x v="1032"/>
    <s v="Ideal for living rooms and open spaces."/>
    <n v="5400"/>
    <n v="5858.84"/>
    <x v="0"/>
    <s v="US"/>
    <s v="USD"/>
    <n v="1466697625"/>
    <x v="1032"/>
    <b v="0"/>
    <n v="96"/>
    <b v="1"/>
    <n v="108"/>
    <n v="61.03"/>
    <x v="4"/>
    <s v="electronic music"/>
    <x v="1032"/>
    <d v="2016-06-23T16:00:25"/>
    <x v="2"/>
  </r>
  <r>
    <x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n v="103"/>
    <n v="50.59"/>
    <x v="4"/>
    <s v="electronic music"/>
    <x v="1033"/>
    <d v="2016-12-12T17:34:40"/>
    <x v="2"/>
  </r>
  <r>
    <x v="1034"/>
    <x v="1034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n v="130"/>
    <n v="39.159999999999997"/>
    <x v="4"/>
    <s v="electronic music"/>
    <x v="1034"/>
    <d v="2016-08-05T03:59:00"/>
    <x v="2"/>
  </r>
  <r>
    <x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n v="108"/>
    <n v="65.16"/>
    <x v="4"/>
    <s v="electronic music"/>
    <x v="1035"/>
    <d v="2015-02-11T15:23:40"/>
    <x v="0"/>
  </r>
  <r>
    <x v="1036"/>
    <x v="1036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n v="112"/>
    <n v="23.96"/>
    <x v="4"/>
    <s v="electronic music"/>
    <x v="1036"/>
    <d v="2013-01-07T08:00:00"/>
    <x v="5"/>
  </r>
  <r>
    <x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n v="102"/>
    <n v="48.62"/>
    <x v="4"/>
    <s v="electronic music"/>
    <x v="1037"/>
    <d v="2015-05-18T05:00:00"/>
    <x v="0"/>
  </r>
  <r>
    <x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n v="145"/>
    <n v="35.74"/>
    <x v="4"/>
    <s v="electronic music"/>
    <x v="1038"/>
    <d v="2016-03-19T04:33:43"/>
    <x v="2"/>
  </r>
  <r>
    <x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n v="128"/>
    <n v="21.37"/>
    <x v="4"/>
    <s v="electronic music"/>
    <x v="1039"/>
    <d v="2016-12-13T07:59:00"/>
    <x v="2"/>
  </r>
  <r>
    <x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n v="0"/>
    <n v="250"/>
    <x v="5"/>
    <s v="audio"/>
    <x v="1040"/>
    <d v="2016-08-27T17:00:09"/>
    <x v="2"/>
  </r>
  <r>
    <x v="1041"/>
    <x v="1041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n v="0"/>
    <n v="0"/>
    <x v="5"/>
    <s v="audio"/>
    <x v="1041"/>
    <d v="2014-07-31T01:26:32"/>
    <x v="3"/>
  </r>
  <r>
    <x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n v="2"/>
    <n v="10"/>
    <x v="5"/>
    <s v="audio"/>
    <x v="1042"/>
    <d v="2014-09-12T10:00:00"/>
    <x v="3"/>
  </r>
  <r>
    <x v="1043"/>
    <x v="1043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n v="9"/>
    <n v="29.24"/>
    <x v="5"/>
    <s v="audio"/>
    <x v="1043"/>
    <d v="2015-05-20T06:04:15"/>
    <x v="0"/>
  </r>
  <r>
    <x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n v="0"/>
    <n v="3"/>
    <x v="5"/>
    <s v="audio"/>
    <x v="1044"/>
    <d v="2015-03-05T20:27:00"/>
    <x v="0"/>
  </r>
  <r>
    <x v="1045"/>
    <x v="1045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n v="3"/>
    <n v="33.25"/>
    <x v="5"/>
    <s v="audio"/>
    <x v="1045"/>
    <d v="2014-08-23T20:59:10"/>
    <x v="3"/>
  </r>
  <r>
    <x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n v="0"/>
    <n v="0"/>
    <x v="5"/>
    <s v="audio"/>
    <x v="1046"/>
    <d v="2015-12-26T20:26:00"/>
    <x v="0"/>
  </r>
  <r>
    <x v="1047"/>
    <x v="1047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n v="0"/>
    <n v="1"/>
    <x v="5"/>
    <s v="audio"/>
    <x v="1047"/>
    <d v="2014-11-05T20:38:35"/>
    <x v="3"/>
  </r>
  <r>
    <x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n v="1"/>
    <n v="53"/>
    <x v="5"/>
    <s v="audio"/>
    <x v="1048"/>
    <d v="2016-09-25T01:16:29"/>
    <x v="2"/>
  </r>
  <r>
    <x v="1049"/>
    <x v="1049"/>
    <s v="------"/>
    <n v="12000"/>
    <n v="0"/>
    <x v="1"/>
    <s v="US"/>
    <s v="USD"/>
    <n v="1455272445"/>
    <x v="1049"/>
    <b v="0"/>
    <n v="0"/>
    <b v="0"/>
    <n v="0"/>
    <n v="0"/>
    <x v="5"/>
    <s v="audio"/>
    <x v="1049"/>
    <d v="2016-02-12T10:20:45"/>
    <x v="2"/>
  </r>
  <r>
    <x v="1050"/>
    <x v="1050"/>
    <s v="Secularism is on the rise and I hear you.Talk to me."/>
    <n v="2500"/>
    <n v="0"/>
    <x v="1"/>
    <s v="US"/>
    <s v="USD"/>
    <n v="1442257677"/>
    <x v="1050"/>
    <b v="0"/>
    <n v="0"/>
    <b v="0"/>
    <n v="0"/>
    <n v="0"/>
    <x v="5"/>
    <s v="audio"/>
    <x v="1050"/>
    <d v="2015-09-14T19:07:57"/>
    <x v="0"/>
  </r>
  <r>
    <x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n v="0"/>
    <n v="0"/>
    <x v="5"/>
    <s v="audio"/>
    <x v="1051"/>
    <d v="2014-08-27T00:20:25"/>
    <x v="3"/>
  </r>
  <r>
    <x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n v="0"/>
    <n v="0"/>
    <x v="5"/>
    <s v="audio"/>
    <x v="1052"/>
    <d v="2016-06-06T20:09:00"/>
    <x v="2"/>
  </r>
  <r>
    <x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n v="1"/>
    <n v="15"/>
    <x v="5"/>
    <s v="audio"/>
    <x v="1053"/>
    <d v="2017-03-06T04:08:52"/>
    <x v="1"/>
  </r>
  <r>
    <x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n v="0"/>
    <n v="0"/>
    <x v="5"/>
    <s v="audio"/>
    <x v="1054"/>
    <d v="2014-08-10T22:00:00"/>
    <x v="3"/>
  </r>
  <r>
    <x v="1055"/>
    <x v="1055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n v="0"/>
    <n v="0"/>
    <x v="5"/>
    <s v="audio"/>
    <x v="1055"/>
    <d v="2016-03-07T23:49:05"/>
    <x v="2"/>
  </r>
  <r>
    <x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n v="0"/>
    <n v="0"/>
    <x v="5"/>
    <s v="audio"/>
    <x v="1056"/>
    <d v="2015-04-24T16:16:17"/>
    <x v="0"/>
  </r>
  <r>
    <x v="1057"/>
    <x v="1057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n v="0"/>
    <n v="0"/>
    <x v="5"/>
    <s v="audio"/>
    <x v="1057"/>
    <d v="2016-12-04T21:54:43"/>
    <x v="2"/>
  </r>
  <r>
    <x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n v="0"/>
    <n v="0"/>
    <x v="5"/>
    <s v="audio"/>
    <x v="1058"/>
    <d v="2015-03-26T00:00:00"/>
    <x v="0"/>
  </r>
  <r>
    <x v="1059"/>
    <x v="1059"/>
    <s v="Turning myself into a vocal artist."/>
    <n v="1100"/>
    <n v="0"/>
    <x v="1"/>
    <s v="US"/>
    <s v="USD"/>
    <n v="1426269456"/>
    <x v="1059"/>
    <b v="0"/>
    <n v="0"/>
    <b v="0"/>
    <n v="0"/>
    <n v="0"/>
    <x v="5"/>
    <s v="audio"/>
    <x v="1059"/>
    <d v="2015-03-13T17:57:36"/>
    <x v="0"/>
  </r>
  <r>
    <x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n v="1"/>
    <n v="50"/>
    <x v="5"/>
    <s v="audio"/>
    <x v="1060"/>
    <d v="2015-04-15T21:54:53"/>
    <x v="0"/>
  </r>
  <r>
    <x v="1061"/>
    <x v="1061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n v="0"/>
    <n v="0"/>
    <x v="5"/>
    <s v="audio"/>
    <x v="1061"/>
    <d v="2016-05-02T01:00:00"/>
    <x v="2"/>
  </r>
  <r>
    <x v="1062"/>
    <x v="1062"/>
    <s v="SEE US ON PATREON www.badgirlartwork.com"/>
    <n v="199"/>
    <n v="190"/>
    <x v="1"/>
    <s v="US"/>
    <s v="USD"/>
    <n v="1468351341"/>
    <x v="1062"/>
    <b v="0"/>
    <n v="4"/>
    <b v="0"/>
    <n v="95"/>
    <n v="47.5"/>
    <x v="5"/>
    <s v="audio"/>
    <x v="1062"/>
    <d v="2016-07-12T19:22:21"/>
    <x v="2"/>
  </r>
  <r>
    <x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n v="0"/>
    <n v="0"/>
    <x v="5"/>
    <s v="audio"/>
    <x v="1063"/>
    <d v="2016-08-31T00:44:22"/>
    <x v="2"/>
  </r>
  <r>
    <x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n v="9"/>
    <n v="65.67"/>
    <x v="6"/>
    <s v="video games"/>
    <x v="1064"/>
    <d v="2013-07-07T05:28:23"/>
    <x v="4"/>
  </r>
  <r>
    <x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n v="3"/>
    <n v="16.2"/>
    <x v="6"/>
    <s v="video games"/>
    <x v="1065"/>
    <d v="2014-02-19T09:08:42"/>
    <x v="3"/>
  </r>
  <r>
    <x v="1066"/>
    <x v="1066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n v="3"/>
    <n v="34.130000000000003"/>
    <x v="6"/>
    <s v="video games"/>
    <x v="1066"/>
    <d v="2013-08-04T23:06:22"/>
    <x v="4"/>
  </r>
  <r>
    <x v="1067"/>
    <x v="1067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n v="26"/>
    <n v="13"/>
    <x v="6"/>
    <s v="video games"/>
    <x v="1067"/>
    <d v="2013-12-21T20:32:11"/>
    <x v="4"/>
  </r>
  <r>
    <x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n v="0"/>
    <n v="11.25"/>
    <x v="6"/>
    <s v="video games"/>
    <x v="1068"/>
    <d v="2016-04-10T07:54:24"/>
    <x v="2"/>
  </r>
  <r>
    <x v="1069"/>
    <x v="1069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n v="39"/>
    <n v="40.479999999999997"/>
    <x v="6"/>
    <s v="video games"/>
    <x v="1069"/>
    <d v="2013-11-26T06:30:59"/>
    <x v="4"/>
  </r>
  <r>
    <x v="1070"/>
    <x v="1070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n v="1"/>
    <n v="35"/>
    <x v="6"/>
    <s v="video games"/>
    <x v="1070"/>
    <d v="2012-10-01T00:17:02"/>
    <x v="5"/>
  </r>
  <r>
    <x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n v="0"/>
    <n v="0"/>
    <x v="6"/>
    <s v="video games"/>
    <x v="1071"/>
    <d v="2015-11-17T19:04:53"/>
    <x v="0"/>
  </r>
  <r>
    <x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n v="0"/>
    <n v="12.75"/>
    <x v="6"/>
    <s v="video games"/>
    <x v="1072"/>
    <d v="2014-02-05T19:58:17"/>
    <x v="3"/>
  </r>
  <r>
    <x v="1073"/>
    <x v="1073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n v="1"/>
    <n v="10"/>
    <x v="6"/>
    <s v="video games"/>
    <x v="1073"/>
    <d v="2011-10-16T23:09:01"/>
    <x v="6"/>
  </r>
  <r>
    <x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n v="6"/>
    <n v="113.57"/>
    <x v="6"/>
    <s v="video games"/>
    <x v="1074"/>
    <d v="2014-01-04T04:09:05"/>
    <x v="4"/>
  </r>
  <r>
    <x v="1075"/>
    <x v="1075"/>
    <s v="Fully 3D, post Apocalyptic themed tower defense video game. New take on the genre."/>
    <n v="1000"/>
    <n v="45"/>
    <x v="2"/>
    <s v="US"/>
    <s v="USD"/>
    <n v="1336340516"/>
    <x v="1075"/>
    <b v="0"/>
    <n v="3"/>
    <b v="0"/>
    <n v="5"/>
    <n v="15"/>
    <x v="6"/>
    <s v="video games"/>
    <x v="1075"/>
    <d v="2012-05-06T21:41:56"/>
    <x v="5"/>
  </r>
  <r>
    <x v="1076"/>
    <x v="1076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n v="63"/>
    <n v="48.28"/>
    <x v="6"/>
    <s v="video games"/>
    <x v="1076"/>
    <d v="2014-09-11T09:04:10"/>
    <x v="3"/>
  </r>
  <r>
    <x v="1077"/>
    <x v="1077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n v="29"/>
    <n v="43.98"/>
    <x v="6"/>
    <s v="video games"/>
    <x v="1077"/>
    <d v="2016-01-14T04:00:11"/>
    <x v="0"/>
  </r>
  <r>
    <x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n v="8"/>
    <n v="9"/>
    <x v="6"/>
    <s v="video games"/>
    <x v="1078"/>
    <d v="2011-07-22T04:42:01"/>
    <x v="6"/>
  </r>
  <r>
    <x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n v="3"/>
    <n v="37.67"/>
    <x v="6"/>
    <s v="video games"/>
    <x v="1079"/>
    <d v="2016-05-14T13:35:36"/>
    <x v="2"/>
  </r>
  <r>
    <x v="1080"/>
    <x v="1080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n v="9"/>
    <n v="18.579999999999998"/>
    <x v="6"/>
    <s v="video games"/>
    <x v="1080"/>
    <d v="2014-05-11T03:18:53"/>
    <x v="3"/>
  </r>
  <r>
    <x v="1081"/>
    <x v="1081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n v="0"/>
    <n v="3"/>
    <x v="6"/>
    <s v="video games"/>
    <x v="1081"/>
    <d v="2015-01-28T22:14:52"/>
    <x v="3"/>
  </r>
  <r>
    <x v="1082"/>
    <x v="1082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n v="1"/>
    <n v="18.670000000000002"/>
    <x v="6"/>
    <s v="video games"/>
    <x v="1082"/>
    <d v="2012-08-10T21:44:48"/>
    <x v="5"/>
  </r>
  <r>
    <x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n v="1"/>
    <n v="410"/>
    <x v="6"/>
    <s v="video games"/>
    <x v="1083"/>
    <d v="2014-08-02T15:49:43"/>
    <x v="3"/>
  </r>
  <r>
    <x v="1084"/>
    <x v="1084"/>
    <s v="I want to start my own channel for gaming"/>
    <n v="550"/>
    <n v="0"/>
    <x v="2"/>
    <s v="US"/>
    <s v="USD"/>
    <n v="1407534804"/>
    <x v="1084"/>
    <b v="0"/>
    <n v="0"/>
    <b v="0"/>
    <n v="0"/>
    <n v="0"/>
    <x v="6"/>
    <s v="video games"/>
    <x v="1084"/>
    <d v="2014-08-08T21:53:24"/>
    <x v="3"/>
  </r>
  <r>
    <x v="1085"/>
    <x v="1085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n v="3"/>
    <n v="114"/>
    <x v="6"/>
    <s v="video games"/>
    <x v="1085"/>
    <d v="2016-03-14T15:06:15"/>
    <x v="2"/>
  </r>
  <r>
    <x v="1086"/>
    <x v="1086"/>
    <s v="Humanity's future in the Galaxy"/>
    <n v="18000"/>
    <n v="15"/>
    <x v="2"/>
    <s v="US"/>
    <s v="USD"/>
    <n v="1408913291"/>
    <x v="1086"/>
    <b v="0"/>
    <n v="2"/>
    <b v="0"/>
    <n v="0"/>
    <n v="7.5"/>
    <x v="6"/>
    <s v="video games"/>
    <x v="1086"/>
    <d v="2014-08-24T20:48:11"/>
    <x v="3"/>
  </r>
  <r>
    <x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n v="0"/>
    <n v="0"/>
    <x v="6"/>
    <s v="video games"/>
    <x v="1087"/>
    <d v="2014-06-15T17:08:07"/>
    <x v="3"/>
  </r>
  <r>
    <x v="1088"/>
    <x v="1088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n v="14"/>
    <n v="43.42"/>
    <x v="6"/>
    <s v="video games"/>
    <x v="1088"/>
    <d v="2014-04-24T19:11:07"/>
    <x v="3"/>
  </r>
  <r>
    <x v="1089"/>
    <x v="1089"/>
    <s v="Farabel is a single player turn-based fantasy strategy game for Mac/PC/Linux"/>
    <n v="15000"/>
    <n v="1174"/>
    <x v="2"/>
    <s v="FR"/>
    <s v="EUR"/>
    <n v="1435293175"/>
    <x v="1089"/>
    <b v="0"/>
    <n v="49"/>
    <b v="0"/>
    <n v="8"/>
    <n v="23.96"/>
    <x v="6"/>
    <s v="video games"/>
    <x v="1089"/>
    <d v="2015-06-26T04:32:55"/>
    <x v="0"/>
  </r>
  <r>
    <x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n v="0"/>
    <n v="5"/>
    <x v="6"/>
    <s v="video games"/>
    <x v="1090"/>
    <d v="2015-05-29T04:27:33"/>
    <x v="0"/>
  </r>
  <r>
    <x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n v="13"/>
    <n v="12.5"/>
    <x v="6"/>
    <s v="video games"/>
    <x v="1091"/>
    <d v="2016-04-10T18:41:12"/>
    <x v="2"/>
  </r>
  <r>
    <x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n v="1"/>
    <n v="3"/>
    <x v="6"/>
    <s v="video games"/>
    <x v="1092"/>
    <d v="2013-01-06T00:37:18"/>
    <x v="5"/>
  </r>
  <r>
    <x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n v="14"/>
    <n v="10.56"/>
    <x v="6"/>
    <s v="video games"/>
    <x v="1093"/>
    <d v="2016-02-11T23:22:17"/>
    <x v="2"/>
  </r>
  <r>
    <x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n v="18"/>
    <n v="122"/>
    <x v="6"/>
    <s v="video games"/>
    <x v="1094"/>
    <d v="2011-10-09T17:07:13"/>
    <x v="6"/>
  </r>
  <r>
    <x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n v="5"/>
    <n v="267.81"/>
    <x v="6"/>
    <s v="video games"/>
    <x v="1095"/>
    <d v="2013-08-30T12:53:40"/>
    <x v="4"/>
  </r>
  <r>
    <x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n v="18"/>
    <n v="74.209999999999994"/>
    <x v="6"/>
    <s v="video games"/>
    <x v="1096"/>
    <d v="2014-10-04T03:30:00"/>
    <x v="3"/>
  </r>
  <r>
    <x v="1097"/>
    <x v="1097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n v="0"/>
    <n v="6.71"/>
    <x v="6"/>
    <s v="video games"/>
    <x v="1097"/>
    <d v="2014-03-02T19:01:17"/>
    <x v="3"/>
  </r>
  <r>
    <x v="1098"/>
    <x v="1098"/>
    <s v="Kick, Punch... Fireball is an FPS type arena game set inside the fantasy world."/>
    <n v="25000"/>
    <n v="1803"/>
    <x v="2"/>
    <s v="US"/>
    <s v="USD"/>
    <n v="1397413095"/>
    <x v="1098"/>
    <b v="0"/>
    <n v="22"/>
    <b v="0"/>
    <n v="7"/>
    <n v="81.95"/>
    <x v="6"/>
    <s v="video games"/>
    <x v="1098"/>
    <d v="2014-04-13T18:18:15"/>
    <x v="3"/>
  </r>
  <r>
    <x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n v="1"/>
    <n v="25"/>
    <x v="6"/>
    <s v="video games"/>
    <x v="1099"/>
    <d v="2015-05-13T20:04:28"/>
    <x v="0"/>
  </r>
  <r>
    <x v="1100"/>
    <x v="1100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n v="3"/>
    <n v="10"/>
    <x v="6"/>
    <s v="video games"/>
    <x v="1100"/>
    <d v="2016-02-14T02:39:31"/>
    <x v="2"/>
  </r>
  <r>
    <x v="1101"/>
    <x v="1101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n v="0"/>
    <n v="6.83"/>
    <x v="6"/>
    <s v="video games"/>
    <x v="1101"/>
    <d v="2016-07-14T18:12:00"/>
    <x v="2"/>
  </r>
  <r>
    <x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n v="5"/>
    <n v="17.71"/>
    <x v="6"/>
    <s v="video games"/>
    <x v="1102"/>
    <d v="2013-12-09T05:59:00"/>
    <x v="4"/>
  </r>
  <r>
    <x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n v="2"/>
    <n v="16.2"/>
    <x v="6"/>
    <s v="video games"/>
    <x v="1103"/>
    <d v="2016-06-18T05:19:50"/>
    <x v="2"/>
  </r>
  <r>
    <x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n v="5"/>
    <n v="80.3"/>
    <x v="6"/>
    <s v="video games"/>
    <x v="1104"/>
    <d v="2014-06-11T09:50:21"/>
    <x v="3"/>
  </r>
  <r>
    <x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n v="0"/>
    <n v="71.55"/>
    <x v="6"/>
    <s v="video games"/>
    <x v="1105"/>
    <d v="2014-03-24T02:15:27"/>
    <x v="3"/>
  </r>
  <r>
    <x v="1106"/>
    <x v="1106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n v="41"/>
    <n v="23.57"/>
    <x v="6"/>
    <s v="video games"/>
    <x v="1106"/>
    <d v="2012-04-04T16:46:15"/>
    <x v="5"/>
  </r>
  <r>
    <x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n v="0"/>
    <n v="0"/>
    <x v="6"/>
    <s v="video games"/>
    <x v="1107"/>
    <d v="2014-07-23T20:40:24"/>
    <x v="3"/>
  </r>
  <r>
    <x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n v="3"/>
    <n v="34.880000000000003"/>
    <x v="6"/>
    <s v="video games"/>
    <x v="1108"/>
    <d v="2012-04-13T14:17:15"/>
    <x v="5"/>
  </r>
  <r>
    <x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n v="0"/>
    <n v="15"/>
    <x v="6"/>
    <s v="video games"/>
    <x v="1109"/>
    <d v="2016-11-18T19:03:10"/>
    <x v="2"/>
  </r>
  <r>
    <x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n v="1"/>
    <n v="23.18"/>
    <x v="6"/>
    <s v="video games"/>
    <x v="1110"/>
    <d v="2012-12-07T22:23:42"/>
    <x v="5"/>
  </r>
  <r>
    <x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n v="0"/>
    <n v="1"/>
    <x v="6"/>
    <s v="video games"/>
    <x v="1111"/>
    <d v="2016-01-08T04:53:10"/>
    <x v="0"/>
  </r>
  <r>
    <x v="1112"/>
    <x v="1112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n v="36"/>
    <n v="100.23"/>
    <x v="6"/>
    <s v="video games"/>
    <x v="1112"/>
    <d v="2015-01-19T08:30:00"/>
    <x v="3"/>
  </r>
  <r>
    <x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n v="1"/>
    <n v="5"/>
    <x v="6"/>
    <s v="video games"/>
    <x v="1113"/>
    <d v="2014-08-14T23:27:00"/>
    <x v="3"/>
  </r>
  <r>
    <x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n v="0"/>
    <n v="3.33"/>
    <x v="6"/>
    <s v="video games"/>
    <x v="1114"/>
    <d v="2013-10-09T08:18:07"/>
    <x v="4"/>
  </r>
  <r>
    <x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n v="0"/>
    <n v="13.25"/>
    <x v="6"/>
    <s v="video games"/>
    <x v="1115"/>
    <d v="2016-03-30T15:41:35"/>
    <x v="2"/>
  </r>
  <r>
    <x v="1116"/>
    <x v="1116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n v="0"/>
    <n v="17.850000000000001"/>
    <x v="6"/>
    <s v="video games"/>
    <x v="1116"/>
    <d v="2012-06-09T20:20:08"/>
    <x v="5"/>
  </r>
  <r>
    <x v="1117"/>
    <x v="1117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n v="8"/>
    <n v="10.38"/>
    <x v="6"/>
    <s v="video games"/>
    <x v="1117"/>
    <d v="2015-12-25T14:21:53"/>
    <x v="0"/>
  </r>
  <r>
    <x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n v="2"/>
    <n v="36.33"/>
    <x v="6"/>
    <s v="video games"/>
    <x v="1118"/>
    <d v="2014-04-05T02:59:39"/>
    <x v="3"/>
  </r>
  <r>
    <x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n v="0"/>
    <n v="5"/>
    <x v="6"/>
    <s v="video games"/>
    <x v="1119"/>
    <d v="2014-04-06T19:01:04"/>
    <x v="3"/>
  </r>
  <r>
    <x v="1120"/>
    <x v="1120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n v="0"/>
    <n v="0"/>
    <x v="6"/>
    <s v="video games"/>
    <x v="1120"/>
    <d v="2011-10-28T20:56:40"/>
    <x v="6"/>
  </r>
  <r>
    <x v="1121"/>
    <x v="1121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n v="0"/>
    <n v="5.8"/>
    <x v="6"/>
    <s v="video games"/>
    <x v="1121"/>
    <d v="2016-03-13T21:25:16"/>
    <x v="2"/>
  </r>
  <r>
    <x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n v="0"/>
    <n v="0"/>
    <x v="6"/>
    <s v="video games"/>
    <x v="1122"/>
    <d v="2013-05-30T16:53:45"/>
    <x v="4"/>
  </r>
  <r>
    <x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n v="0"/>
    <n v="3.67"/>
    <x v="6"/>
    <s v="video games"/>
    <x v="1123"/>
    <d v="2014-04-19T12:34:08"/>
    <x v="3"/>
  </r>
  <r>
    <x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n v="0"/>
    <n v="60.71"/>
    <x v="6"/>
    <s v="mobile games"/>
    <x v="1124"/>
    <d v="2015-04-30T16:00:51"/>
    <x v="0"/>
  </r>
  <r>
    <x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n v="0"/>
    <n v="0"/>
    <x v="6"/>
    <s v="mobile games"/>
    <x v="1125"/>
    <d v="2015-09-25T14:58:50"/>
    <x v="0"/>
  </r>
  <r>
    <x v="1126"/>
    <x v="1126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n v="1"/>
    <n v="5"/>
    <x v="6"/>
    <s v="mobile games"/>
    <x v="1126"/>
    <d v="2016-07-14T07:51:34"/>
    <x v="2"/>
  </r>
  <r>
    <x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n v="2"/>
    <n v="25.43"/>
    <x v="6"/>
    <s v="mobile games"/>
    <x v="1127"/>
    <d v="2014-11-14T21:30:00"/>
    <x v="3"/>
  </r>
  <r>
    <x v="1128"/>
    <x v="1128"/>
    <s v="#havingfunFTW"/>
    <n v="1000"/>
    <n v="1"/>
    <x v="2"/>
    <s v="GB"/>
    <s v="GBP"/>
    <n v="1407425717"/>
    <x v="1128"/>
    <b v="0"/>
    <n v="1"/>
    <b v="0"/>
    <n v="0"/>
    <n v="1"/>
    <x v="6"/>
    <s v="mobile games"/>
    <x v="1128"/>
    <d v="2014-08-07T15:35:17"/>
    <x v="3"/>
  </r>
  <r>
    <x v="1129"/>
    <x v="1129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n v="0"/>
    <n v="10.5"/>
    <x v="6"/>
    <s v="mobile games"/>
    <x v="1129"/>
    <d v="2016-06-05T06:21:33"/>
    <x v="2"/>
  </r>
  <r>
    <x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n v="0"/>
    <n v="3.67"/>
    <x v="6"/>
    <s v="mobile games"/>
    <x v="1130"/>
    <d v="2014-11-26T00:55:00"/>
    <x v="3"/>
  </r>
  <r>
    <x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n v="0"/>
    <n v="0"/>
    <x v="6"/>
    <s v="mobile games"/>
    <x v="1131"/>
    <d v="2015-12-24T21:47:48"/>
    <x v="0"/>
  </r>
  <r>
    <x v="1132"/>
    <x v="1132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n v="14"/>
    <n v="110.62"/>
    <x v="6"/>
    <s v="mobile games"/>
    <x v="1132"/>
    <d v="2017-01-01T02:46:11"/>
    <x v="2"/>
  </r>
  <r>
    <x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n v="1"/>
    <n v="20"/>
    <x v="6"/>
    <s v="mobile games"/>
    <x v="1133"/>
    <d v="2014-07-31T09:46:21"/>
    <x v="3"/>
  </r>
  <r>
    <x v="1134"/>
    <x v="1134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n v="0"/>
    <n v="1"/>
    <x v="6"/>
    <s v="mobile games"/>
    <x v="1134"/>
    <d v="2014-11-29T04:33:00"/>
    <x v="3"/>
  </r>
  <r>
    <x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n v="5"/>
    <n v="50"/>
    <x v="6"/>
    <s v="mobile games"/>
    <x v="1135"/>
    <d v="2016-08-06T23:44:54"/>
    <x v="2"/>
  </r>
  <r>
    <x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n v="6"/>
    <n v="45"/>
    <x v="6"/>
    <s v="mobile games"/>
    <x v="1136"/>
    <d v="2015-12-19T16:07:09"/>
    <x v="0"/>
  </r>
  <r>
    <x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n v="40"/>
    <n v="253.21"/>
    <x v="6"/>
    <s v="mobile games"/>
    <x v="1137"/>
    <d v="2016-04-23T19:40:21"/>
    <x v="2"/>
  </r>
  <r>
    <x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n v="0"/>
    <n v="31.25"/>
    <x v="6"/>
    <s v="mobile games"/>
    <x v="1138"/>
    <d v="2017-01-21T21:45:31"/>
    <x v="1"/>
  </r>
  <r>
    <x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n v="0"/>
    <n v="5"/>
    <x v="6"/>
    <s v="mobile games"/>
    <x v="1139"/>
    <d v="2015-01-01T08:20:26"/>
    <x v="3"/>
  </r>
  <r>
    <x v="1140"/>
    <x v="1140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n v="0"/>
    <n v="0"/>
    <x v="6"/>
    <s v="mobile games"/>
    <x v="1140"/>
    <d v="2015-08-06T11:05:21"/>
    <x v="0"/>
  </r>
  <r>
    <x v="1141"/>
    <x v="1141"/>
    <s v="I think this will be a great game!"/>
    <n v="500"/>
    <n v="0"/>
    <x v="2"/>
    <s v="DE"/>
    <s v="EUR"/>
    <n v="1436460450"/>
    <x v="1141"/>
    <b v="0"/>
    <n v="0"/>
    <b v="0"/>
    <n v="0"/>
    <n v="0"/>
    <x v="6"/>
    <s v="mobile games"/>
    <x v="1141"/>
    <d v="2015-07-09T16:47:30"/>
    <x v="0"/>
  </r>
  <r>
    <x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n v="0"/>
    <n v="0"/>
    <x v="6"/>
    <s v="mobile games"/>
    <x v="1142"/>
    <d v="2015-02-17T00:08:47"/>
    <x v="0"/>
  </r>
  <r>
    <x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n v="0"/>
    <n v="23.25"/>
    <x v="6"/>
    <s v="mobile games"/>
    <x v="1143"/>
    <d v="2015-12-17T04:38:46"/>
    <x v="0"/>
  </r>
  <r>
    <x v="1144"/>
    <x v="1144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n v="0"/>
    <n v="0"/>
    <x v="7"/>
    <s v="food trucks"/>
    <x v="1144"/>
    <d v="2015-04-29T04:22:00"/>
    <x v="0"/>
  </r>
  <r>
    <x v="1145"/>
    <x v="1145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n v="0"/>
    <n v="100"/>
    <x v="7"/>
    <s v="food trucks"/>
    <x v="1145"/>
    <d v="2014-10-02T17:56:32"/>
    <x v="3"/>
  </r>
  <r>
    <x v="1146"/>
    <x v="1146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n v="9"/>
    <n v="44.17"/>
    <x v="7"/>
    <s v="food trucks"/>
    <x v="1146"/>
    <d v="2014-05-02T22:52:53"/>
    <x v="3"/>
  </r>
  <r>
    <x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n v="0"/>
    <n v="0"/>
    <x v="7"/>
    <s v="food trucks"/>
    <x v="1147"/>
    <d v="2014-10-19T23:19:43"/>
    <x v="3"/>
  </r>
  <r>
    <x v="1148"/>
    <x v="1148"/>
    <s v="New local (Louisville, KY.) food truck with a refreshing spin on rolling kitchens."/>
    <n v="15000"/>
    <n v="73"/>
    <x v="2"/>
    <s v="US"/>
    <s v="USD"/>
    <n v="1480568781"/>
    <x v="1148"/>
    <b v="0"/>
    <n v="3"/>
    <b v="0"/>
    <n v="0"/>
    <n v="24.33"/>
    <x v="7"/>
    <s v="food trucks"/>
    <x v="1148"/>
    <d v="2016-12-01T05:06:21"/>
    <x v="2"/>
  </r>
  <r>
    <x v="1149"/>
    <x v="1149"/>
    <s v="Bringing culturally diverse Floridian cuisine to the people!"/>
    <n v="50000"/>
    <n v="75"/>
    <x v="2"/>
    <s v="US"/>
    <s v="USD"/>
    <n v="1466096566"/>
    <x v="1149"/>
    <b v="0"/>
    <n v="2"/>
    <b v="0"/>
    <n v="0"/>
    <n v="37.5"/>
    <x v="7"/>
    <s v="food trucks"/>
    <x v="1149"/>
    <d v="2016-06-16T17:02:46"/>
    <x v="2"/>
  </r>
  <r>
    <x v="1150"/>
    <x v="1150"/>
    <s v="Bringing delicious authentic and fusion Taiwanese Food to the West Coast."/>
    <n v="2500"/>
    <n v="252"/>
    <x v="2"/>
    <s v="US"/>
    <s v="USD"/>
    <n v="1452293675"/>
    <x v="1150"/>
    <b v="0"/>
    <n v="6"/>
    <b v="0"/>
    <n v="10"/>
    <n v="42"/>
    <x v="7"/>
    <s v="food trucks"/>
    <x v="1150"/>
    <d v="2016-01-08T22:54:35"/>
    <x v="0"/>
  </r>
  <r>
    <x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n v="0"/>
    <n v="0"/>
    <x v="7"/>
    <s v="food trucks"/>
    <x v="1151"/>
    <d v="2015-09-07T02:27:43"/>
    <x v="0"/>
  </r>
  <r>
    <x v="1152"/>
    <x v="1152"/>
    <s v="Peruvian food truck with an LA twist."/>
    <n v="16000"/>
    <n v="911"/>
    <x v="2"/>
    <s v="US"/>
    <s v="USD"/>
    <n v="1431709312"/>
    <x v="1152"/>
    <b v="0"/>
    <n v="15"/>
    <b v="0"/>
    <n v="6"/>
    <n v="60.73"/>
    <x v="7"/>
    <s v="food trucks"/>
    <x v="1152"/>
    <d v="2015-05-15T17:01:52"/>
    <x v="0"/>
  </r>
  <r>
    <x v="1153"/>
    <x v="1153"/>
    <s v="A mobile concession trailer for snow cones, ice cream, smoothies and more"/>
    <n v="8000"/>
    <n v="50"/>
    <x v="2"/>
    <s v="US"/>
    <s v="USD"/>
    <n v="1434647305"/>
    <x v="1153"/>
    <b v="0"/>
    <n v="1"/>
    <b v="0"/>
    <n v="1"/>
    <n v="50"/>
    <x v="7"/>
    <s v="food trucks"/>
    <x v="1153"/>
    <d v="2015-06-18T17:08:25"/>
    <x v="0"/>
  </r>
  <r>
    <x v="1154"/>
    <x v="1154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n v="7"/>
    <n v="108.33"/>
    <x v="7"/>
    <s v="food trucks"/>
    <x v="1154"/>
    <d v="2015-09-06T02:36:46"/>
    <x v="0"/>
  </r>
  <r>
    <x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n v="1"/>
    <n v="23.5"/>
    <x v="7"/>
    <s v="food trucks"/>
    <x v="1155"/>
    <d v="2014-08-14T18:20:08"/>
    <x v="3"/>
  </r>
  <r>
    <x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n v="0"/>
    <n v="0"/>
    <x v="7"/>
    <s v="food trucks"/>
    <x v="1156"/>
    <d v="2015-02-24T01:42:42"/>
    <x v="0"/>
  </r>
  <r>
    <x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n v="2"/>
    <n v="50.33"/>
    <x v="7"/>
    <s v="food trucks"/>
    <x v="1157"/>
    <d v="2014-12-05T16:04:40"/>
    <x v="3"/>
  </r>
  <r>
    <x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n v="0"/>
    <n v="11.67"/>
    <x v="7"/>
    <s v="food trucks"/>
    <x v="1158"/>
    <d v="2014-12-09T02:12:08"/>
    <x v="3"/>
  </r>
  <r>
    <x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n v="0"/>
    <n v="0"/>
    <x v="7"/>
    <s v="food trucks"/>
    <x v="1159"/>
    <d v="2015-06-30T15:45:00"/>
    <x v="0"/>
  </r>
  <r>
    <x v="1160"/>
    <x v="1160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n v="4"/>
    <n v="60.79"/>
    <x v="7"/>
    <s v="food trucks"/>
    <x v="1160"/>
    <d v="2015-03-28T02:43:06"/>
    <x v="0"/>
  </r>
  <r>
    <x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n v="0"/>
    <n v="0"/>
    <x v="7"/>
    <s v="food trucks"/>
    <x v="1161"/>
    <d v="2015-05-19T15:06:29"/>
    <x v="0"/>
  </r>
  <r>
    <x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n v="0"/>
    <n v="17.5"/>
    <x v="7"/>
    <s v="food trucks"/>
    <x v="1162"/>
    <d v="2014-09-25T16:24:24"/>
    <x v="3"/>
  </r>
  <r>
    <x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n v="0"/>
    <n v="0"/>
    <x v="7"/>
    <s v="food trucks"/>
    <x v="1163"/>
    <d v="2014-08-09T17:22:00"/>
    <x v="3"/>
  </r>
  <r>
    <x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n v="0"/>
    <n v="0"/>
    <x v="7"/>
    <s v="food trucks"/>
    <x v="1164"/>
    <d v="2016-06-18T17:23:02"/>
    <x v="2"/>
  </r>
  <r>
    <x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n v="21"/>
    <n v="82.82"/>
    <x v="7"/>
    <s v="food trucks"/>
    <x v="1165"/>
    <d v="2014-07-06T05:08:50"/>
    <x v="3"/>
  </r>
  <r>
    <x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n v="19"/>
    <n v="358.88"/>
    <x v="7"/>
    <s v="food trucks"/>
    <x v="1166"/>
    <d v="2015-06-26T04:00:00"/>
    <x v="0"/>
  </r>
  <r>
    <x v="1167"/>
    <x v="1167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n v="2"/>
    <n v="61.19"/>
    <x v="7"/>
    <s v="food trucks"/>
    <x v="1167"/>
    <d v="2014-09-12T17:38:15"/>
    <x v="3"/>
  </r>
  <r>
    <x v="1168"/>
    <x v="1168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n v="6"/>
    <n v="340"/>
    <x v="7"/>
    <s v="food trucks"/>
    <x v="1168"/>
    <d v="2016-09-22T01:17:45"/>
    <x v="2"/>
  </r>
  <r>
    <x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n v="0"/>
    <n v="5.67"/>
    <x v="7"/>
    <s v="food trucks"/>
    <x v="1169"/>
    <d v="2015-02-22T08:29:23"/>
    <x v="0"/>
  </r>
  <r>
    <x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n v="0"/>
    <n v="50"/>
    <x v="7"/>
    <s v="food trucks"/>
    <x v="1170"/>
    <d v="2015-05-30T21:26:11"/>
    <x v="0"/>
  </r>
  <r>
    <x v="1171"/>
    <x v="1171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n v="0"/>
    <n v="25"/>
    <x v="7"/>
    <s v="food trucks"/>
    <x v="1171"/>
    <d v="2014-11-13T20:18:47"/>
    <x v="3"/>
  </r>
  <r>
    <x v="1172"/>
    <x v="1172"/>
    <s v="Bringing YOUR favorite dog recipes to the streets."/>
    <n v="9000"/>
    <n v="0"/>
    <x v="2"/>
    <s v="US"/>
    <s v="USD"/>
    <n v="1408551752"/>
    <x v="1172"/>
    <b v="0"/>
    <n v="0"/>
    <b v="0"/>
    <n v="0"/>
    <n v="0"/>
    <x v="7"/>
    <s v="food trucks"/>
    <x v="1172"/>
    <d v="2014-08-20T16:22:32"/>
    <x v="3"/>
  </r>
  <r>
    <x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n v="0"/>
    <n v="30"/>
    <x v="7"/>
    <s v="food trucks"/>
    <x v="1173"/>
    <d v="2015-08-03T04:27:37"/>
    <x v="0"/>
  </r>
  <r>
    <x v="1174"/>
    <x v="1174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n v="6"/>
    <n v="46.63"/>
    <x v="7"/>
    <s v="food trucks"/>
    <x v="1174"/>
    <d v="2016-05-08T20:12:07"/>
    <x v="2"/>
  </r>
  <r>
    <x v="1175"/>
    <x v="1175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n v="3"/>
    <n v="65"/>
    <x v="7"/>
    <s v="food trucks"/>
    <x v="1175"/>
    <d v="2015-07-15T17:28:59"/>
    <x v="0"/>
  </r>
  <r>
    <x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n v="0"/>
    <n v="10"/>
    <x v="7"/>
    <s v="food trucks"/>
    <x v="1176"/>
    <d v="2017-03-06T13:00:00"/>
    <x v="1"/>
  </r>
  <r>
    <x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n v="0"/>
    <n v="0"/>
    <x v="7"/>
    <s v="food trucks"/>
    <x v="1177"/>
    <d v="2014-10-15T15:51:36"/>
    <x v="3"/>
  </r>
  <r>
    <x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n v="0"/>
    <n v="5"/>
    <x v="7"/>
    <s v="food trucks"/>
    <x v="1178"/>
    <d v="2014-08-16T21:44:12"/>
    <x v="3"/>
  </r>
  <r>
    <x v="1179"/>
    <x v="1179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n v="5"/>
    <n v="640"/>
    <x v="7"/>
    <s v="food trucks"/>
    <x v="1179"/>
    <d v="2015-10-28T17:17:07"/>
    <x v="0"/>
  </r>
  <r>
    <x v="1180"/>
    <x v="1180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n v="12"/>
    <n v="69.12"/>
    <x v="7"/>
    <s v="food trucks"/>
    <x v="1180"/>
    <d v="2014-06-28T19:21:54"/>
    <x v="3"/>
  </r>
  <r>
    <x v="1181"/>
    <x v="1181"/>
    <s v="Bringing the best tacos to the streets of Chicago!"/>
    <n v="50000"/>
    <n v="4"/>
    <x v="2"/>
    <s v="US"/>
    <s v="USD"/>
    <n v="1425197321"/>
    <x v="1181"/>
    <b v="0"/>
    <n v="3"/>
    <b v="0"/>
    <n v="0"/>
    <n v="1.33"/>
    <x v="7"/>
    <s v="food trucks"/>
    <x v="1181"/>
    <d v="2015-03-01T08:08:41"/>
    <x v="0"/>
  </r>
  <r>
    <x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n v="4"/>
    <n v="10.5"/>
    <x v="7"/>
    <s v="food trucks"/>
    <x v="1182"/>
    <d v="2017-01-12T16:42:00"/>
    <x v="2"/>
  </r>
  <r>
    <x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n v="4"/>
    <n v="33.33"/>
    <x v="7"/>
    <s v="food trucks"/>
    <x v="1183"/>
    <d v="2016-11-02T03:59:00"/>
    <x v="2"/>
  </r>
  <r>
    <x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n v="105"/>
    <n v="61.56"/>
    <x v="8"/>
    <s v="photobooks"/>
    <x v="1184"/>
    <d v="2017-02-06T14:23:31"/>
    <x v="1"/>
  </r>
  <r>
    <x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n v="105"/>
    <n v="118.74"/>
    <x v="8"/>
    <s v="photobooks"/>
    <x v="1185"/>
    <d v="2015-06-08T04:00:00"/>
    <x v="0"/>
  </r>
  <r>
    <x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n v="107"/>
    <n v="65.08"/>
    <x v="8"/>
    <s v="photobooks"/>
    <x v="1186"/>
    <d v="2015-06-01T22:42:00"/>
    <x v="0"/>
  </r>
  <r>
    <x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n v="104"/>
    <n v="130.16"/>
    <x v="8"/>
    <s v="photobooks"/>
    <x v="1187"/>
    <d v="2015-05-17T18:00:00"/>
    <x v="0"/>
  </r>
  <r>
    <x v="1188"/>
    <x v="1188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n v="161"/>
    <n v="37.78"/>
    <x v="8"/>
    <s v="photobooks"/>
    <x v="1188"/>
    <d v="2016-12-28T16:49:00"/>
    <x v="2"/>
  </r>
  <r>
    <x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n v="108"/>
    <n v="112.79"/>
    <x v="8"/>
    <s v="photobooks"/>
    <x v="1189"/>
    <d v="2016-06-29T23:29:55"/>
    <x v="2"/>
  </r>
  <r>
    <x v="1190"/>
    <x v="1190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n v="135"/>
    <n v="51.92"/>
    <x v="8"/>
    <s v="photobooks"/>
    <x v="1190"/>
    <d v="2014-08-31T15:58:45"/>
    <x v="3"/>
  </r>
  <r>
    <x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n v="109"/>
    <n v="89.24"/>
    <x v="8"/>
    <s v="photobooks"/>
    <x v="1191"/>
    <d v="2016-03-20T13:29:20"/>
    <x v="2"/>
  </r>
  <r>
    <x v="1192"/>
    <x v="1192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n v="290"/>
    <n v="19.329999999999998"/>
    <x v="8"/>
    <s v="photobooks"/>
    <x v="1192"/>
    <d v="2017-02-11T12:09:38"/>
    <x v="1"/>
  </r>
  <r>
    <x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n v="104"/>
    <n v="79.97"/>
    <x v="8"/>
    <s v="photobooks"/>
    <x v="1193"/>
    <d v="2016-04-09T17:37:33"/>
    <x v="2"/>
  </r>
  <r>
    <x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n v="322"/>
    <n v="56.41"/>
    <x v="8"/>
    <s v="photobooks"/>
    <x v="1194"/>
    <d v="2015-04-08T11:42:59"/>
    <x v="0"/>
  </r>
  <r>
    <x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n v="135"/>
    <n v="79.41"/>
    <x v="8"/>
    <s v="photobooks"/>
    <x v="1195"/>
    <d v="2015-12-20T09:00:00"/>
    <x v="0"/>
  </r>
  <r>
    <x v="1196"/>
    <x v="1196"/>
    <s v="A book of male nudes photographed on location in Ibiza over the last 4 years."/>
    <n v="14500"/>
    <n v="39137"/>
    <x v="0"/>
    <s v="GB"/>
    <s v="GBP"/>
    <n v="1450467539"/>
    <x v="1196"/>
    <b v="0"/>
    <n v="512"/>
    <b v="1"/>
    <n v="270"/>
    <n v="76.44"/>
    <x v="8"/>
    <s v="photobooks"/>
    <x v="1196"/>
    <d v="2015-12-18T19:38:59"/>
    <x v="0"/>
  </r>
  <r>
    <x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n v="253"/>
    <n v="121"/>
    <x v="8"/>
    <s v="photobooks"/>
    <x v="1197"/>
    <d v="2016-06-13T05:59:00"/>
    <x v="2"/>
  </r>
  <r>
    <x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n v="261"/>
    <n v="54.62"/>
    <x v="8"/>
    <s v="photobooks"/>
    <x v="1198"/>
    <d v="2015-12-31T03:00:00"/>
    <x v="0"/>
  </r>
  <r>
    <x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n v="101"/>
    <n v="299.22000000000003"/>
    <x v="8"/>
    <s v="photobooks"/>
    <x v="1199"/>
    <d v="2015-07-08T18:30:00"/>
    <x v="0"/>
  </r>
  <r>
    <x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n v="126"/>
    <n v="58.53"/>
    <x v="8"/>
    <s v="photobooks"/>
    <x v="1200"/>
    <d v="2015-04-16T11:27:36"/>
    <x v="0"/>
  </r>
  <r>
    <x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n v="102"/>
    <n v="55.37"/>
    <x v="8"/>
    <s v="photobooks"/>
    <x v="1201"/>
    <d v="2016-07-15T14:34:06"/>
    <x v="2"/>
  </r>
  <r>
    <x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n v="199"/>
    <n v="183.8"/>
    <x v="8"/>
    <s v="photobooks"/>
    <x v="1202"/>
    <d v="2015-06-27T06:55:54"/>
    <x v="0"/>
  </r>
  <r>
    <x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n v="102"/>
    <n v="165.35"/>
    <x v="8"/>
    <s v="photobooks"/>
    <x v="1203"/>
    <d v="2015-05-31T14:45:27"/>
    <x v="0"/>
  </r>
  <r>
    <x v="1204"/>
    <x v="1204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n v="103"/>
    <n v="234.79"/>
    <x v="8"/>
    <s v="photobooks"/>
    <x v="1204"/>
    <d v="2015-12-04T05:00:00"/>
    <x v="0"/>
  </r>
  <r>
    <x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n v="101"/>
    <n v="211.48"/>
    <x v="8"/>
    <s v="photobooks"/>
    <x v="1205"/>
    <d v="2015-06-13T12:09:11"/>
    <x v="0"/>
  </r>
  <r>
    <x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n v="115"/>
    <n v="32.340000000000003"/>
    <x v="8"/>
    <s v="photobooks"/>
    <x v="1206"/>
    <d v="2017-03-11T13:29:00"/>
    <x v="1"/>
  </r>
  <r>
    <x v="1207"/>
    <x v="1207"/>
    <s v="A humanistic photo book about ancestral &amp; post-modern Italy."/>
    <n v="16700"/>
    <n v="17396"/>
    <x v="0"/>
    <s v="IT"/>
    <s v="EUR"/>
    <n v="1459418400"/>
    <x v="1207"/>
    <b v="0"/>
    <n v="141"/>
    <b v="1"/>
    <n v="104"/>
    <n v="123.38"/>
    <x v="8"/>
    <s v="photobooks"/>
    <x v="1207"/>
    <d v="2016-03-31T10:00:00"/>
    <x v="2"/>
  </r>
  <r>
    <x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n v="155"/>
    <n v="207.07"/>
    <x v="8"/>
    <s v="photobooks"/>
    <x v="1208"/>
    <d v="2016-03-24T16:01:04"/>
    <x v="2"/>
  </r>
  <r>
    <x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n v="106"/>
    <n v="138.26"/>
    <x v="8"/>
    <s v="photobooks"/>
    <x v="1209"/>
    <d v="2017-02-25T20:18:25"/>
    <x v="1"/>
  </r>
  <r>
    <x v="1210"/>
    <x v="1210"/>
    <s v="En fotobok om livet i det enda andra GÃ¶teborg i vÃ¤rlden"/>
    <n v="20000"/>
    <n v="50863"/>
    <x v="0"/>
    <s v="SE"/>
    <s v="SEK"/>
    <n v="1433106000"/>
    <x v="1210"/>
    <b v="0"/>
    <n v="103"/>
    <b v="1"/>
    <n v="254"/>
    <n v="493.82"/>
    <x v="8"/>
    <s v="photobooks"/>
    <x v="1210"/>
    <d v="2015-05-31T21:00:00"/>
    <x v="0"/>
  </r>
  <r>
    <x v="1211"/>
    <x v="1211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n v="101"/>
    <n v="168.5"/>
    <x v="8"/>
    <s v="photobooks"/>
    <x v="1211"/>
    <d v="2016-06-09T20:47:41"/>
    <x v="2"/>
  </r>
  <r>
    <x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n v="129"/>
    <n v="38.869999999999997"/>
    <x v="8"/>
    <s v="photobooks"/>
    <x v="1212"/>
    <d v="2015-11-27T01:00:00"/>
    <x v="0"/>
  </r>
  <r>
    <x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n v="102"/>
    <n v="61.53"/>
    <x v="8"/>
    <s v="photobooks"/>
    <x v="1213"/>
    <d v="2017-01-31T18:08:20"/>
    <x v="2"/>
  </r>
  <r>
    <x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n v="132"/>
    <n v="105.44"/>
    <x v="8"/>
    <s v="photobooks"/>
    <x v="1214"/>
    <d v="2015-06-09T20:10:05"/>
    <x v="0"/>
  </r>
  <r>
    <x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n v="786"/>
    <n v="71.59"/>
    <x v="8"/>
    <s v="photobooks"/>
    <x v="1215"/>
    <d v="2014-05-30T22:09:16"/>
    <x v="3"/>
  </r>
  <r>
    <x v="1216"/>
    <x v="1216"/>
    <s v="A fine art photography book taking a new look at the art of bonsai."/>
    <n v="14000"/>
    <n v="20398"/>
    <x v="0"/>
    <s v="US"/>
    <s v="USD"/>
    <n v="1443826980"/>
    <x v="1216"/>
    <b v="0"/>
    <n v="222"/>
    <b v="1"/>
    <n v="146"/>
    <n v="91.88"/>
    <x v="8"/>
    <s v="photobooks"/>
    <x v="1216"/>
    <d v="2015-10-02T23:03:00"/>
    <x v="0"/>
  </r>
  <r>
    <x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n v="103"/>
    <n v="148.57"/>
    <x v="8"/>
    <s v="photobooks"/>
    <x v="1217"/>
    <d v="2016-07-14T19:25:40"/>
    <x v="2"/>
  </r>
  <r>
    <x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n v="172"/>
    <n v="174.21"/>
    <x v="8"/>
    <s v="photobooks"/>
    <x v="1218"/>
    <d v="2015-11-01T03:00:00"/>
    <x v="0"/>
  </r>
  <r>
    <x v="1219"/>
    <x v="1219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n v="159"/>
    <n v="102.86"/>
    <x v="8"/>
    <s v="photobooks"/>
    <x v="1219"/>
    <d v="2016-10-20T11:05:13"/>
    <x v="2"/>
  </r>
  <r>
    <x v="1220"/>
    <x v="1220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n v="104"/>
    <n v="111.18"/>
    <x v="8"/>
    <s v="photobooks"/>
    <x v="1220"/>
    <d v="2015-08-25T15:05:12"/>
    <x v="0"/>
  </r>
  <r>
    <x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n v="111"/>
    <n v="23.8"/>
    <x v="8"/>
    <s v="photobooks"/>
    <x v="1221"/>
    <d v="2016-12-04T00:00:00"/>
    <x v="2"/>
  </r>
  <r>
    <x v="1222"/>
    <x v="1222"/>
    <s v="Project Pilgrim is my effort to work towards normalizing mental health."/>
    <n v="4000"/>
    <n v="11215"/>
    <x v="0"/>
    <s v="CA"/>
    <s v="CAD"/>
    <n v="1459483200"/>
    <x v="1222"/>
    <b v="0"/>
    <n v="138"/>
    <b v="1"/>
    <n v="280"/>
    <n v="81.27"/>
    <x v="8"/>
    <s v="photobooks"/>
    <x v="1222"/>
    <d v="2016-04-01T04:00:00"/>
    <x v="2"/>
  </r>
  <r>
    <x v="1223"/>
    <x v="1223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n v="112"/>
    <n v="116.21"/>
    <x v="8"/>
    <s v="photobooks"/>
    <x v="1223"/>
    <d v="2016-11-10T05:15:09"/>
    <x v="2"/>
  </r>
  <r>
    <x v="1224"/>
    <x v="1224"/>
    <s v="Modern Celtic influenced CD.  Help me finish what I started before the stroke."/>
    <n v="15000"/>
    <n v="1060"/>
    <x v="1"/>
    <s v="US"/>
    <s v="USD"/>
    <n v="1402060302"/>
    <x v="1224"/>
    <b v="0"/>
    <n v="18"/>
    <b v="0"/>
    <n v="7"/>
    <n v="58.89"/>
    <x v="4"/>
    <s v="world music"/>
    <x v="1224"/>
    <d v="2014-06-06T13:11:42"/>
    <x v="3"/>
  </r>
  <r>
    <x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n v="4"/>
    <n v="44"/>
    <x v="4"/>
    <s v="world music"/>
    <x v="1225"/>
    <d v="2013-10-22T21:44:38"/>
    <x v="4"/>
  </r>
  <r>
    <x v="1226"/>
    <x v="1226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n v="4"/>
    <n v="48.43"/>
    <x v="4"/>
    <s v="world music"/>
    <x v="1226"/>
    <d v="2014-04-21T01:00:00"/>
    <x v="3"/>
  </r>
  <r>
    <x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n v="0"/>
    <n v="0"/>
    <x v="4"/>
    <s v="world music"/>
    <x v="1227"/>
    <d v="2014-08-07T07:00:00"/>
    <x v="3"/>
  </r>
  <r>
    <x v="1228"/>
    <x v="1228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n v="29"/>
    <n v="61.04"/>
    <x v="4"/>
    <s v="world music"/>
    <x v="1228"/>
    <d v="2011-09-28T17:30:08"/>
    <x v="6"/>
  </r>
  <r>
    <x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n v="1"/>
    <n v="25"/>
    <x v="4"/>
    <s v="world music"/>
    <x v="1229"/>
    <d v="2012-04-16T16:00:00"/>
    <x v="5"/>
  </r>
  <r>
    <x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n v="0"/>
    <n v="0"/>
    <x v="4"/>
    <s v="world music"/>
    <x v="1230"/>
    <d v="2011-02-24T23:20:30"/>
    <x v="6"/>
  </r>
  <r>
    <x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n v="0"/>
    <n v="0"/>
    <x v="4"/>
    <s v="world music"/>
    <x v="1231"/>
    <d v="2015-08-28T01:00:00"/>
    <x v="0"/>
  </r>
  <r>
    <x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n v="1"/>
    <n v="40"/>
    <x v="4"/>
    <s v="world music"/>
    <x v="1232"/>
    <d v="2013-10-06T20:21:10"/>
    <x v="4"/>
  </r>
  <r>
    <x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n v="12"/>
    <n v="19.329999999999998"/>
    <x v="4"/>
    <s v="world music"/>
    <x v="1233"/>
    <d v="2012-02-21T22:46:14"/>
    <x v="5"/>
  </r>
  <r>
    <x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n v="0"/>
    <n v="0"/>
    <x v="4"/>
    <s v="world music"/>
    <x v="1234"/>
    <d v="2015-02-02T18:55:42"/>
    <x v="0"/>
  </r>
  <r>
    <x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n v="3"/>
    <n v="35"/>
    <x v="4"/>
    <s v="world music"/>
    <x v="1235"/>
    <d v="2013-12-15T03:14:59"/>
    <x v="4"/>
  </r>
  <r>
    <x v="1236"/>
    <x v="1236"/>
    <s v="Raising money to give the musicians their due."/>
    <n v="2500"/>
    <n v="0"/>
    <x v="1"/>
    <s v="US"/>
    <s v="USD"/>
    <n v="1343491200"/>
    <x v="1236"/>
    <b v="0"/>
    <n v="0"/>
    <b v="0"/>
    <n v="0"/>
    <n v="0"/>
    <x v="4"/>
    <s v="world music"/>
    <x v="1236"/>
    <d v="2012-07-28T16:00:00"/>
    <x v="5"/>
  </r>
  <r>
    <x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n v="0"/>
    <n v="0"/>
    <x v="4"/>
    <s v="world music"/>
    <x v="1237"/>
    <d v="2012-08-24T06:47:45"/>
    <x v="5"/>
  </r>
  <r>
    <x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n v="18"/>
    <n v="59.33"/>
    <x v="4"/>
    <s v="world music"/>
    <x v="1238"/>
    <d v="2011-08-06T14:38:56"/>
    <x v="6"/>
  </r>
  <r>
    <x v="1239"/>
    <x v="1239"/>
    <s v="Please consider helping us with our new CD and Riverdance Tour"/>
    <n v="2500"/>
    <n v="0"/>
    <x v="1"/>
    <s v="US"/>
    <s v="USD"/>
    <n v="1325804767"/>
    <x v="1239"/>
    <b v="0"/>
    <n v="0"/>
    <b v="0"/>
    <n v="0"/>
    <n v="0"/>
    <x v="4"/>
    <s v="world music"/>
    <x v="1239"/>
    <d v="2012-01-05T23:06:07"/>
    <x v="6"/>
  </r>
  <r>
    <x v="1240"/>
    <x v="1240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n v="3"/>
    <n v="30.13"/>
    <x v="4"/>
    <s v="world music"/>
    <x v="1240"/>
    <d v="2013-07-12T21:51:00"/>
    <x v="4"/>
  </r>
  <r>
    <x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n v="51"/>
    <n v="74.62"/>
    <x v="4"/>
    <s v="world music"/>
    <x v="1241"/>
    <d v="2014-11-03T05:59:00"/>
    <x v="3"/>
  </r>
  <r>
    <x v="1242"/>
    <x v="1242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n v="1"/>
    <n v="5"/>
    <x v="4"/>
    <s v="world music"/>
    <x v="1242"/>
    <d v="2011-09-11T13:18:00"/>
    <x v="6"/>
  </r>
  <r>
    <x v="1243"/>
    <x v="1243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n v="14"/>
    <n v="44.5"/>
    <x v="4"/>
    <s v="world music"/>
    <x v="1243"/>
    <d v="2011-07-08T21:00:00"/>
    <x v="6"/>
  </r>
  <r>
    <x v="1244"/>
    <x v="1244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n v="104"/>
    <n v="46.13"/>
    <x v="4"/>
    <s v="rock"/>
    <x v="1244"/>
    <d v="2013-04-22T21:00:00"/>
    <x v="4"/>
  </r>
  <r>
    <x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n v="120"/>
    <n v="141.47"/>
    <x v="4"/>
    <s v="rock"/>
    <x v="1245"/>
    <d v="2014-06-14T14:23:54"/>
    <x v="3"/>
  </r>
  <r>
    <x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n v="117"/>
    <n v="75.48"/>
    <x v="4"/>
    <s v="rock"/>
    <x v="1246"/>
    <d v="2011-12-06T02:02:29"/>
    <x v="6"/>
  </r>
  <r>
    <x v="1247"/>
    <x v="1247"/>
    <s v="BRAIN DEAD is going to record their debut EP and they need your help, Bozos!"/>
    <n v="3500"/>
    <n v="4275"/>
    <x v="0"/>
    <s v="US"/>
    <s v="USD"/>
    <n v="1367823655"/>
    <x v="1247"/>
    <b v="1"/>
    <n v="50"/>
    <b v="1"/>
    <n v="122"/>
    <n v="85.5"/>
    <x v="4"/>
    <s v="rock"/>
    <x v="1247"/>
    <d v="2013-05-06T07:00:55"/>
    <x v="4"/>
  </r>
  <r>
    <x v="1248"/>
    <x v="1248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n v="152"/>
    <n v="64.25"/>
    <x v="4"/>
    <s v="rock"/>
    <x v="1248"/>
    <d v="2014-06-13T06:59:00"/>
    <x v="3"/>
  </r>
  <r>
    <x v="1249"/>
    <x v="1249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n v="104"/>
    <n v="64.47"/>
    <x v="4"/>
    <s v="rock"/>
    <x v="1249"/>
    <d v="2012-07-07T17:46:51"/>
    <x v="5"/>
  </r>
  <r>
    <x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n v="200"/>
    <n v="118.2"/>
    <x v="4"/>
    <s v="rock"/>
    <x v="1250"/>
    <d v="2014-09-06T15:25:31"/>
    <x v="3"/>
  </r>
  <r>
    <x v="1251"/>
    <x v="1251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n v="102"/>
    <n v="82.54"/>
    <x v="4"/>
    <s v="rock"/>
    <x v="1251"/>
    <d v="2011-09-25T19:32:47"/>
    <x v="6"/>
  </r>
  <r>
    <x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n v="138"/>
    <n v="34.17"/>
    <x v="4"/>
    <s v="rock"/>
    <x v="1252"/>
    <d v="2013-10-24T23:42:49"/>
    <x v="4"/>
  </r>
  <r>
    <x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n v="303833"/>
    <n v="42.73"/>
    <x v="4"/>
    <s v="rock"/>
    <x v="1253"/>
    <d v="2014-09-03T18:48:27"/>
    <x v="3"/>
  </r>
  <r>
    <x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n v="199"/>
    <n v="94.49"/>
    <x v="4"/>
    <s v="rock"/>
    <x v="1254"/>
    <d v="2011-01-01T04:59:00"/>
    <x v="7"/>
  </r>
  <r>
    <x v="1255"/>
    <x v="1255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n v="202"/>
    <n v="55.7"/>
    <x v="4"/>
    <s v="rock"/>
    <x v="1255"/>
    <d v="2013-12-01T21:17:32"/>
    <x v="4"/>
  </r>
  <r>
    <x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n v="118"/>
    <n v="98.03"/>
    <x v="4"/>
    <s v="rock"/>
    <x v="1256"/>
    <d v="2012-02-12T22:03:51"/>
    <x v="5"/>
  </r>
  <r>
    <x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n v="295"/>
    <n v="92.1"/>
    <x v="4"/>
    <s v="rock"/>
    <x v="1257"/>
    <d v="2011-04-03T01:03:10"/>
    <x v="6"/>
  </r>
  <r>
    <x v="1258"/>
    <x v="1258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n v="213"/>
    <n v="38.18"/>
    <x v="4"/>
    <s v="rock"/>
    <x v="1258"/>
    <d v="2013-08-31T14:40:12"/>
    <x v="4"/>
  </r>
  <r>
    <x v="1259"/>
    <x v="1259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n v="104"/>
    <n v="27.15"/>
    <x v="4"/>
    <s v="rock"/>
    <x v="1259"/>
    <d v="2014-06-09T03:59:00"/>
    <x v="3"/>
  </r>
  <r>
    <x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n v="114"/>
    <n v="50.69"/>
    <x v="4"/>
    <s v="rock"/>
    <x v="1260"/>
    <d v="2014-02-26T20:13:40"/>
    <x v="3"/>
  </r>
  <r>
    <x v="1261"/>
    <x v="1261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n v="101"/>
    <n v="38.94"/>
    <x v="4"/>
    <s v="rock"/>
    <x v="1261"/>
    <d v="2014-01-29T08:13:47"/>
    <x v="4"/>
  </r>
  <r>
    <x v="1262"/>
    <x v="1262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n v="125"/>
    <n v="77.64"/>
    <x v="4"/>
    <s v="rock"/>
    <x v="1262"/>
    <d v="2014-02-16T18:18:12"/>
    <x v="3"/>
  </r>
  <r>
    <x v="1263"/>
    <x v="1263"/>
    <s v="A fresh batch of chaos from Toledo, Ohio's reggae-rockers, Tropic Bombs!"/>
    <n v="1500"/>
    <n v="1785"/>
    <x v="0"/>
    <s v="US"/>
    <s v="USD"/>
    <n v="1396054800"/>
    <x v="1263"/>
    <b v="1"/>
    <n v="41"/>
    <b v="1"/>
    <n v="119"/>
    <n v="43.54"/>
    <x v="4"/>
    <s v="rock"/>
    <x v="1263"/>
    <d v="2014-03-29T01:00:00"/>
    <x v="3"/>
  </r>
  <r>
    <x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n v="166"/>
    <n v="31.82"/>
    <x v="4"/>
    <s v="rock"/>
    <x v="1264"/>
    <d v="2013-10-29T15:54:43"/>
    <x v="4"/>
  </r>
  <r>
    <x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n v="119"/>
    <n v="63.18"/>
    <x v="4"/>
    <s v="rock"/>
    <x v="1265"/>
    <d v="2010-11-30T15:43:35"/>
    <x v="7"/>
  </r>
  <r>
    <x v="1266"/>
    <x v="1266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n v="100"/>
    <n v="190.9"/>
    <x v="4"/>
    <s v="rock"/>
    <x v="1266"/>
    <d v="2014-01-11T21:02:25"/>
    <x v="4"/>
  </r>
  <r>
    <x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n v="102"/>
    <n v="140.86000000000001"/>
    <x v="4"/>
    <s v="rock"/>
    <x v="1267"/>
    <d v="2013-07-24T14:02:38"/>
    <x v="4"/>
  </r>
  <r>
    <x v="1268"/>
    <x v="1268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n v="117"/>
    <n v="76.92"/>
    <x v="4"/>
    <s v="rock"/>
    <x v="1268"/>
    <d v="2013-09-20T20:17:27"/>
    <x v="4"/>
  </r>
  <r>
    <x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n v="109"/>
    <n v="99.16"/>
    <x v="4"/>
    <s v="rock"/>
    <x v="1269"/>
    <d v="2016-04-16T00:00:00"/>
    <x v="2"/>
  </r>
  <r>
    <x v="1270"/>
    <x v="1270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n v="115"/>
    <n v="67.88"/>
    <x v="4"/>
    <s v="rock"/>
    <x v="1270"/>
    <d v="2012-03-25T19:34:02"/>
    <x v="5"/>
  </r>
  <r>
    <x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n v="102"/>
    <n v="246.29"/>
    <x v="4"/>
    <s v="rock"/>
    <x v="1271"/>
    <d v="2013-11-13T17:24:19"/>
    <x v="4"/>
  </r>
  <r>
    <x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n v="106"/>
    <n v="189.29"/>
    <x v="4"/>
    <s v="rock"/>
    <x v="1272"/>
    <d v="2010-06-15T04:00:00"/>
    <x v="7"/>
  </r>
  <r>
    <x v="1273"/>
    <x v="1273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n v="104"/>
    <n v="76.67"/>
    <x v="4"/>
    <s v="rock"/>
    <x v="1273"/>
    <d v="2014-08-31T17:31:31"/>
    <x v="3"/>
  </r>
  <r>
    <x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n v="155"/>
    <n v="82.96"/>
    <x v="4"/>
    <s v="rock"/>
    <x v="1274"/>
    <d v="2012-08-30T16:33:45"/>
    <x v="5"/>
  </r>
  <r>
    <x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n v="162"/>
    <n v="62.52"/>
    <x v="4"/>
    <s v="rock"/>
    <x v="1275"/>
    <d v="2013-08-07T20:49:47"/>
    <x v="4"/>
  </r>
  <r>
    <x v="1276"/>
    <x v="1276"/>
    <s v="Sponsor this Brooklyn punk band's debut seven-inch, MR. DREAM GOES TO JAIL."/>
    <n v="3000"/>
    <n v="3132.63"/>
    <x v="0"/>
    <s v="US"/>
    <s v="USD"/>
    <n v="1251777600"/>
    <x v="1276"/>
    <b v="1"/>
    <n v="68"/>
    <b v="1"/>
    <n v="104"/>
    <n v="46.07"/>
    <x v="4"/>
    <s v="rock"/>
    <x v="1276"/>
    <d v="2009-09-01T04:00:00"/>
    <x v="8"/>
  </r>
  <r>
    <x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n v="106"/>
    <n v="38.54"/>
    <x v="4"/>
    <s v="rock"/>
    <x v="1277"/>
    <d v="2012-09-04T13:29:07"/>
    <x v="5"/>
  </r>
  <r>
    <x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n v="155"/>
    <n v="53.01"/>
    <x v="4"/>
    <s v="rock"/>
    <x v="1278"/>
    <d v="2014-06-25T02:00:00"/>
    <x v="3"/>
  </r>
  <r>
    <x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n v="111"/>
    <n v="73.36"/>
    <x v="4"/>
    <s v="rock"/>
    <x v="1279"/>
    <d v="2014-03-24T01:22:50"/>
    <x v="3"/>
  </r>
  <r>
    <x v="1280"/>
    <x v="1280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n v="111"/>
    <n v="127.98"/>
    <x v="4"/>
    <s v="rock"/>
    <x v="1280"/>
    <d v="2011-03-01T18:10:54"/>
    <x v="7"/>
  </r>
  <r>
    <x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n v="111"/>
    <n v="104.73"/>
    <x v="4"/>
    <s v="rock"/>
    <x v="1281"/>
    <d v="2013-07-28T17:50:36"/>
    <x v="4"/>
  </r>
  <r>
    <x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n v="124"/>
    <n v="67.67"/>
    <x v="4"/>
    <s v="rock"/>
    <x v="1282"/>
    <d v="2013-12-09T04:59:00"/>
    <x v="4"/>
  </r>
  <r>
    <x v="1283"/>
    <x v="1283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n v="211"/>
    <n v="95.93"/>
    <x v="4"/>
    <s v="rock"/>
    <x v="1283"/>
    <d v="2013-03-11T04:00:00"/>
    <x v="4"/>
  </r>
  <r>
    <x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n v="101"/>
    <n v="65.16"/>
    <x v="1"/>
    <s v="plays"/>
    <x v="1284"/>
    <d v="2016-12-31T16:59:00"/>
    <x v="2"/>
  </r>
  <r>
    <x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n v="102"/>
    <n v="32.270000000000003"/>
    <x v="1"/>
    <s v="plays"/>
    <x v="1285"/>
    <d v="2015-06-20T13:59:35"/>
    <x v="0"/>
  </r>
  <r>
    <x v="1286"/>
    <x v="1286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n v="108"/>
    <n v="81.25"/>
    <x v="1"/>
    <s v="plays"/>
    <x v="1286"/>
    <d v="2015-02-17T14:00:00"/>
    <x v="0"/>
  </r>
  <r>
    <x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n v="242"/>
    <n v="24.2"/>
    <x v="1"/>
    <s v="plays"/>
    <x v="1287"/>
    <d v="2015-06-12T14:54:16"/>
    <x v="0"/>
  </r>
  <r>
    <x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n v="100"/>
    <n v="65.87"/>
    <x v="1"/>
    <s v="plays"/>
    <x v="1288"/>
    <d v="2016-08-10T04:00:00"/>
    <x v="2"/>
  </r>
  <r>
    <x v="1289"/>
    <x v="1289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n v="125"/>
    <n v="36.08"/>
    <x v="1"/>
    <s v="plays"/>
    <x v="1289"/>
    <d v="2017-01-04T03:14:05"/>
    <x v="2"/>
  </r>
  <r>
    <x v="1290"/>
    <x v="1290"/>
    <s v="Sometimes your Heart has to STOP for your Life to START."/>
    <n v="3500"/>
    <n v="3800"/>
    <x v="0"/>
    <s v="US"/>
    <s v="USD"/>
    <n v="1429772340"/>
    <x v="1290"/>
    <b v="0"/>
    <n v="86"/>
    <b v="1"/>
    <n v="109"/>
    <n v="44.19"/>
    <x v="1"/>
    <s v="plays"/>
    <x v="1290"/>
    <d v="2015-04-23T06:59:00"/>
    <x v="0"/>
  </r>
  <r>
    <x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n v="146"/>
    <n v="104.07"/>
    <x v="1"/>
    <s v="plays"/>
    <x v="1291"/>
    <d v="2015-04-07T07:00:00"/>
    <x v="0"/>
  </r>
  <r>
    <x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n v="110"/>
    <n v="35.96"/>
    <x v="1"/>
    <s v="plays"/>
    <x v="1292"/>
    <d v="2015-10-06T22:59:00"/>
    <x v="0"/>
  </r>
  <r>
    <x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n v="102"/>
    <n v="127.79"/>
    <x v="1"/>
    <s v="plays"/>
    <x v="1293"/>
    <d v="2015-11-14T17:49:31"/>
    <x v="0"/>
  </r>
  <r>
    <x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n v="122"/>
    <n v="27.73"/>
    <x v="1"/>
    <s v="plays"/>
    <x v="1294"/>
    <d v="2015-10-19T11:00:00"/>
    <x v="0"/>
  </r>
  <r>
    <x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n v="102"/>
    <n v="39.83"/>
    <x v="1"/>
    <s v="plays"/>
    <x v="1295"/>
    <d v="2015-07-29T17:00:00"/>
    <x v="0"/>
  </r>
  <r>
    <x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n v="141"/>
    <n v="52.17"/>
    <x v="1"/>
    <s v="plays"/>
    <x v="1296"/>
    <d v="2016-03-14T00:12:53"/>
    <x v="2"/>
  </r>
  <r>
    <x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n v="110"/>
    <n v="92.04"/>
    <x v="1"/>
    <s v="plays"/>
    <x v="1297"/>
    <d v="2016-05-01T17:55:58"/>
    <x v="2"/>
  </r>
  <r>
    <x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n v="105"/>
    <n v="63.42"/>
    <x v="1"/>
    <s v="plays"/>
    <x v="1298"/>
    <d v="2016-04-28T16:20:32"/>
    <x v="2"/>
  </r>
  <r>
    <x v="1299"/>
    <x v="1299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n v="124"/>
    <n v="135.63"/>
    <x v="1"/>
    <s v="plays"/>
    <x v="1299"/>
    <d v="2015-07-14T19:32:39"/>
    <x v="0"/>
  </r>
  <r>
    <x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n v="135"/>
    <n v="168.75"/>
    <x v="1"/>
    <s v="plays"/>
    <x v="1300"/>
    <d v="2016-06-01T18:57:00"/>
    <x v="2"/>
  </r>
  <r>
    <x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n v="103"/>
    <n v="70.86"/>
    <x v="1"/>
    <s v="plays"/>
    <x v="1301"/>
    <d v="2015-07-21T03:00:00"/>
    <x v="0"/>
  </r>
  <r>
    <x v="1302"/>
    <x v="1302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n v="100"/>
    <n v="50"/>
    <x v="1"/>
    <s v="plays"/>
    <x v="1302"/>
    <d v="2016-12-01T02:23:31"/>
    <x v="2"/>
  </r>
  <r>
    <x v="1303"/>
    <x v="1303"/>
    <s v="Groundbreaking queer theatre."/>
    <n v="3500"/>
    <n v="4559.13"/>
    <x v="0"/>
    <s v="GB"/>
    <s v="GBP"/>
    <n v="1469962800"/>
    <x v="1303"/>
    <b v="0"/>
    <n v="108"/>
    <b v="1"/>
    <n v="130"/>
    <n v="42.21"/>
    <x v="1"/>
    <s v="plays"/>
    <x v="1303"/>
    <d v="2016-07-31T11:00:00"/>
    <x v="2"/>
  </r>
  <r>
    <x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n v="40"/>
    <n v="152.41"/>
    <x v="2"/>
    <s v="wearables"/>
    <x v="1304"/>
    <d v="2017-03-13T03:40:05"/>
    <x v="1"/>
  </r>
  <r>
    <x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n v="26"/>
    <n v="90.62"/>
    <x v="2"/>
    <s v="wearables"/>
    <x v="1305"/>
    <d v="2016-07-21T17:30:00"/>
    <x v="2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n v="65"/>
    <n v="201.6"/>
    <x v="2"/>
    <s v="wearables"/>
    <x v="1306"/>
    <d v="2014-12-04T10:58:54"/>
    <x v="3"/>
  </r>
  <r>
    <x v="1307"/>
    <x v="1307"/>
    <s v="Get VR to Everyone with Mailable, Ready to Use Viewers"/>
    <n v="50000"/>
    <n v="5757"/>
    <x v="1"/>
    <s v="US"/>
    <s v="USD"/>
    <n v="1455710679"/>
    <x v="1307"/>
    <b v="0"/>
    <n v="45"/>
    <b v="0"/>
    <n v="12"/>
    <n v="127.93"/>
    <x v="2"/>
    <s v="wearables"/>
    <x v="1307"/>
    <d v="2016-02-17T12:04:39"/>
    <x v="2"/>
  </r>
  <r>
    <x v="1308"/>
    <x v="1308"/>
    <s v="Boost Band, a wristband that charges any device"/>
    <n v="10000"/>
    <n v="1136"/>
    <x v="1"/>
    <s v="US"/>
    <s v="USD"/>
    <n v="1475937812"/>
    <x v="1308"/>
    <b v="0"/>
    <n v="38"/>
    <b v="0"/>
    <n v="11"/>
    <n v="29.89"/>
    <x v="2"/>
    <s v="wearables"/>
    <x v="1308"/>
    <d v="2016-10-08T14:43:32"/>
    <x v="2"/>
  </r>
  <r>
    <x v="1309"/>
    <x v="1309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n v="112"/>
    <n v="367.97"/>
    <x v="2"/>
    <s v="wearables"/>
    <x v="1309"/>
    <d v="2015-10-15T21:11:08"/>
    <x v="0"/>
  </r>
  <r>
    <x v="1310"/>
    <x v="1310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n v="16"/>
    <n v="129.16999999999999"/>
    <x v="2"/>
    <s v="wearables"/>
    <x v="1310"/>
    <d v="2016-08-19T16:00:50"/>
    <x v="2"/>
  </r>
  <r>
    <x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n v="32"/>
    <n v="800.7"/>
    <x v="2"/>
    <s v="wearables"/>
    <x v="1311"/>
    <d v="2016-11-30T20:15:19"/>
    <x v="2"/>
  </r>
  <r>
    <x v="1312"/>
    <x v="1312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n v="1"/>
    <n v="28"/>
    <x v="2"/>
    <s v="wearables"/>
    <x v="1312"/>
    <d v="2015-04-18T16:52:02"/>
    <x v="0"/>
  </r>
  <r>
    <x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n v="31"/>
    <n v="102.02"/>
    <x v="2"/>
    <s v="wearables"/>
    <x v="1313"/>
    <d v="2016-03-03T17:01:54"/>
    <x v="2"/>
  </r>
  <r>
    <x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n v="1"/>
    <n v="184.36"/>
    <x v="2"/>
    <s v="wearables"/>
    <x v="1314"/>
    <d v="2016-10-21T16:04:20"/>
    <x v="2"/>
  </r>
  <r>
    <x v="1315"/>
    <x v="1315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n v="40"/>
    <n v="162.91999999999999"/>
    <x v="2"/>
    <s v="wearables"/>
    <x v="1315"/>
    <d v="2015-11-06T01:00:00"/>
    <x v="0"/>
  </r>
  <r>
    <x v="1316"/>
    <x v="1316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n v="0"/>
    <n v="1"/>
    <x v="2"/>
    <s v="wearables"/>
    <x v="1316"/>
    <d v="2016-02-28T23:05:09"/>
    <x v="2"/>
  </r>
  <r>
    <x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n v="6"/>
    <n v="603.53"/>
    <x v="2"/>
    <s v="wearables"/>
    <x v="1317"/>
    <d v="2016-07-21T14:00:00"/>
    <x v="2"/>
  </r>
  <r>
    <x v="1318"/>
    <x v="1318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n v="15"/>
    <n v="45.41"/>
    <x v="2"/>
    <s v="wearables"/>
    <x v="1318"/>
    <d v="2015-01-11T01:02:52"/>
    <x v="3"/>
  </r>
  <r>
    <x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n v="15"/>
    <n v="97.33"/>
    <x v="2"/>
    <s v="wearables"/>
    <x v="1319"/>
    <d v="2014-07-11T16:00:00"/>
    <x v="3"/>
  </r>
  <r>
    <x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n v="1"/>
    <n v="167.67"/>
    <x v="2"/>
    <s v="wearables"/>
    <x v="1320"/>
    <d v="2016-12-30T23:00:00"/>
    <x v="2"/>
  </r>
  <r>
    <x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n v="1"/>
    <n v="859.86"/>
    <x v="2"/>
    <s v="wearables"/>
    <x v="1321"/>
    <d v="2016-12-23T17:58:57"/>
    <x v="2"/>
  </r>
  <r>
    <x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n v="0"/>
    <n v="26.5"/>
    <x v="2"/>
    <s v="wearables"/>
    <x v="1322"/>
    <d v="2015-05-21T15:45:25"/>
    <x v="0"/>
  </r>
  <r>
    <x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n v="9"/>
    <n v="30.27"/>
    <x v="2"/>
    <s v="wearables"/>
    <x v="1323"/>
    <d v="2016-04-26T06:55:00"/>
    <x v="2"/>
  </r>
  <r>
    <x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n v="10"/>
    <n v="54.67"/>
    <x v="2"/>
    <s v="wearables"/>
    <x v="1324"/>
    <d v="2016-10-13T15:12:32"/>
    <x v="2"/>
  </r>
  <r>
    <x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n v="2"/>
    <n v="60.75"/>
    <x v="2"/>
    <s v="wearables"/>
    <x v="1325"/>
    <d v="2016-12-30T02:03:55"/>
    <x v="2"/>
  </r>
  <r>
    <x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n v="1"/>
    <n v="102.73"/>
    <x v="2"/>
    <s v="wearables"/>
    <x v="1326"/>
    <d v="2015-01-15T19:00:28"/>
    <x v="3"/>
  </r>
  <r>
    <x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n v="4"/>
    <n v="41.59"/>
    <x v="2"/>
    <s v="wearables"/>
    <x v="1327"/>
    <d v="2015-05-29T16:17:15"/>
    <x v="0"/>
  </r>
  <r>
    <x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n v="2"/>
    <n v="116.53"/>
    <x v="2"/>
    <s v="wearables"/>
    <x v="1328"/>
    <d v="2016-10-14T15:25:34"/>
    <x v="2"/>
  </r>
  <r>
    <x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n v="1"/>
    <n v="45.33"/>
    <x v="2"/>
    <s v="wearables"/>
    <x v="1329"/>
    <d v="2014-12-02T06:19:05"/>
    <x v="3"/>
  </r>
  <r>
    <x v="1330"/>
    <x v="1330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n v="22"/>
    <n v="157.46"/>
    <x v="2"/>
    <s v="wearables"/>
    <x v="1330"/>
    <d v="2016-07-02T04:00:00"/>
    <x v="2"/>
  </r>
  <r>
    <x v="1331"/>
    <x v="1331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n v="1"/>
    <n v="100.5"/>
    <x v="2"/>
    <s v="wearables"/>
    <x v="1331"/>
    <d v="2016-08-17T12:05:54"/>
    <x v="2"/>
  </r>
  <r>
    <x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n v="0"/>
    <n v="0"/>
    <x v="2"/>
    <s v="wearables"/>
    <x v="1332"/>
    <d v="2017-01-27T01:26:48"/>
    <x v="2"/>
  </r>
  <r>
    <x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n v="0"/>
    <n v="0"/>
    <x v="2"/>
    <s v="wearables"/>
    <x v="1333"/>
    <d v="2014-07-16T02:33:45"/>
    <x v="3"/>
  </r>
  <r>
    <x v="1334"/>
    <x v="1334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n v="11"/>
    <n v="51.82"/>
    <x v="2"/>
    <s v="wearables"/>
    <x v="1334"/>
    <d v="2016-03-11T18:34:47"/>
    <x v="2"/>
  </r>
  <r>
    <x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n v="20"/>
    <n v="308.75"/>
    <x v="2"/>
    <s v="wearables"/>
    <x v="1335"/>
    <d v="2015-12-05T22:28:22"/>
    <x v="0"/>
  </r>
  <r>
    <x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n v="85"/>
    <n v="379.23"/>
    <x v="2"/>
    <s v="wearables"/>
    <x v="1336"/>
    <d v="2014-12-17T20:43:48"/>
    <x v="3"/>
  </r>
  <r>
    <x v="1337"/>
    <x v="1337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n v="49"/>
    <n v="176.36"/>
    <x v="2"/>
    <s v="wearables"/>
    <x v="1337"/>
    <d v="2017-03-03T13:51:19"/>
    <x v="1"/>
  </r>
  <r>
    <x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n v="3"/>
    <n v="66.069999999999993"/>
    <x v="2"/>
    <s v="wearables"/>
    <x v="1338"/>
    <d v="2015-08-02T19:17:13"/>
    <x v="0"/>
  </r>
  <r>
    <x v="1339"/>
    <x v="1339"/>
    <s v="World's Smallest customizable Phone &amp; GPS Watch for kids !"/>
    <n v="50000"/>
    <n v="3317"/>
    <x v="1"/>
    <s v="US"/>
    <s v="USD"/>
    <n v="1418056315"/>
    <x v="1339"/>
    <b v="0"/>
    <n v="37"/>
    <b v="0"/>
    <n v="7"/>
    <n v="89.65"/>
    <x v="2"/>
    <s v="wearables"/>
    <x v="1339"/>
    <d v="2014-12-08T16:31:55"/>
    <x v="3"/>
  </r>
  <r>
    <x v="1340"/>
    <x v="1340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n v="0"/>
    <n v="0"/>
    <x v="2"/>
    <s v="wearables"/>
    <x v="1340"/>
    <d v="2014-08-15T14:17:33"/>
    <x v="3"/>
  </r>
  <r>
    <x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n v="70"/>
    <n v="382.39"/>
    <x v="2"/>
    <s v="wearables"/>
    <x v="1341"/>
    <d v="2016-10-01T14:58:37"/>
    <x v="2"/>
  </r>
  <r>
    <x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n v="0"/>
    <n v="100"/>
    <x v="2"/>
    <s v="wearables"/>
    <x v="1342"/>
    <d v="2015-07-17T19:35:39"/>
    <x v="0"/>
  </r>
  <r>
    <x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n v="102"/>
    <n v="158.36000000000001"/>
    <x v="2"/>
    <s v="wearables"/>
    <x v="1343"/>
    <d v="2016-08-19T03:59:00"/>
    <x v="2"/>
  </r>
  <r>
    <x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n v="378"/>
    <n v="40.76"/>
    <x v="3"/>
    <s v="nonfiction"/>
    <x v="1344"/>
    <d v="2016-06-30T18:57:19"/>
    <x v="2"/>
  </r>
  <r>
    <x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n v="125"/>
    <n v="53.57"/>
    <x v="3"/>
    <s v="nonfiction"/>
    <x v="1345"/>
    <d v="2014-07-14T19:32:39"/>
    <x v="3"/>
  </r>
  <r>
    <x v="1346"/>
    <x v="1346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n v="147"/>
    <n v="48.45"/>
    <x v="3"/>
    <s v="nonfiction"/>
    <x v="1346"/>
    <d v="2013-06-27T01:49:11"/>
    <x v="4"/>
  </r>
  <r>
    <x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n v="102"/>
    <n v="82.42"/>
    <x v="3"/>
    <s v="nonfiction"/>
    <x v="1347"/>
    <d v="2015-03-07T15:18:45"/>
    <x v="0"/>
  </r>
  <r>
    <x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n v="102"/>
    <n v="230.19"/>
    <x v="3"/>
    <s v="nonfiction"/>
    <x v="1348"/>
    <d v="2014-12-18T12:08:53"/>
    <x v="3"/>
  </r>
  <r>
    <x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n v="204"/>
    <n v="59.36"/>
    <x v="3"/>
    <s v="nonfiction"/>
    <x v="1349"/>
    <d v="2015-12-16T06:59:00"/>
    <x v="0"/>
  </r>
  <r>
    <x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n v="104"/>
    <n v="66.7"/>
    <x v="3"/>
    <s v="nonfiction"/>
    <x v="1350"/>
    <d v="2015-12-26T00:18:54"/>
    <x v="0"/>
  </r>
  <r>
    <x v="1351"/>
    <x v="1351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n v="101"/>
    <n v="168.78"/>
    <x v="3"/>
    <s v="nonfiction"/>
    <x v="1351"/>
    <d v="2016-02-12T17:45:44"/>
    <x v="2"/>
  </r>
  <r>
    <x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n v="136"/>
    <n v="59.97"/>
    <x v="3"/>
    <s v="nonfiction"/>
    <x v="1352"/>
    <d v="2015-09-05T03:59:00"/>
    <x v="0"/>
  </r>
  <r>
    <x v="1353"/>
    <x v="1353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n v="134"/>
    <n v="31.81"/>
    <x v="3"/>
    <s v="nonfiction"/>
    <x v="1353"/>
    <d v="2013-03-11T00:00:00"/>
    <x v="4"/>
  </r>
  <r>
    <x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n v="130"/>
    <n v="24.42"/>
    <x v="3"/>
    <s v="nonfiction"/>
    <x v="1354"/>
    <d v="2016-06-11T19:22:59"/>
    <x v="2"/>
  </r>
  <r>
    <x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n v="123"/>
    <n v="25.35"/>
    <x v="3"/>
    <s v="nonfiction"/>
    <x v="1355"/>
    <d v="2012-11-30T10:00:00"/>
    <x v="5"/>
  </r>
  <r>
    <x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n v="183"/>
    <n v="71.44"/>
    <x v="3"/>
    <s v="nonfiction"/>
    <x v="1356"/>
    <d v="2013-07-05T00:56:00"/>
    <x v="4"/>
  </r>
  <r>
    <x v="1357"/>
    <x v="1357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n v="125"/>
    <n v="38.549999999999997"/>
    <x v="3"/>
    <s v="nonfiction"/>
    <x v="1357"/>
    <d v="2013-03-01T05:59:00"/>
    <x v="4"/>
  </r>
  <r>
    <x v="1358"/>
    <x v="1358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n v="112"/>
    <n v="68.37"/>
    <x v="3"/>
    <s v="nonfiction"/>
    <x v="1358"/>
    <d v="2011-06-25T13:42:03"/>
    <x v="6"/>
  </r>
  <r>
    <x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n v="116"/>
    <n v="40.21"/>
    <x v="3"/>
    <s v="nonfiction"/>
    <x v="1359"/>
    <d v="2011-07-06T19:33:10"/>
    <x v="6"/>
  </r>
  <r>
    <x v="1360"/>
    <x v="1360"/>
    <s v="So Bad, It's Good! is a guide to finding the best films for your bad movie night."/>
    <n v="1500"/>
    <n v="2598"/>
    <x v="0"/>
    <s v="US"/>
    <s v="USD"/>
    <n v="1343943420"/>
    <x v="1360"/>
    <b v="0"/>
    <n v="81"/>
    <b v="1"/>
    <n v="173"/>
    <n v="32.07"/>
    <x v="3"/>
    <s v="nonfiction"/>
    <x v="1360"/>
    <d v="2012-08-02T21:37:00"/>
    <x v="5"/>
  </r>
  <r>
    <x v="1361"/>
    <x v="1361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n v="126"/>
    <n v="28.63"/>
    <x v="3"/>
    <s v="nonfiction"/>
    <x v="1361"/>
    <d v="2014-06-21T17:12:52"/>
    <x v="3"/>
  </r>
  <r>
    <x v="1362"/>
    <x v="1362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n v="109"/>
    <n v="43.64"/>
    <x v="3"/>
    <s v="nonfiction"/>
    <x v="1362"/>
    <d v="2013-09-07T22:25:31"/>
    <x v="4"/>
  </r>
  <r>
    <x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n v="100"/>
    <n v="40"/>
    <x v="3"/>
    <s v="nonfiction"/>
    <x v="1363"/>
    <d v="2016-02-15T07:59:00"/>
    <x v="2"/>
  </r>
  <r>
    <x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n v="119"/>
    <n v="346.04"/>
    <x v="4"/>
    <s v="rock"/>
    <x v="1364"/>
    <d v="2015-01-07T16:41:46"/>
    <x v="3"/>
  </r>
  <r>
    <x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n v="100"/>
    <n v="81.739999999999995"/>
    <x v="4"/>
    <s v="rock"/>
    <x v="1365"/>
    <d v="2015-03-16T16:35:52"/>
    <x v="0"/>
  </r>
  <r>
    <x v="1366"/>
    <x v="1366"/>
    <s v="A musical memorial for Alexi Petersen."/>
    <n v="7500"/>
    <n v="9486.69"/>
    <x v="0"/>
    <s v="US"/>
    <s v="USD"/>
    <n v="1417049663"/>
    <x v="1366"/>
    <b v="0"/>
    <n v="147"/>
    <b v="1"/>
    <n v="126"/>
    <n v="64.540000000000006"/>
    <x v="4"/>
    <s v="rock"/>
    <x v="1366"/>
    <d v="2014-11-27T00:54:23"/>
    <x v="3"/>
  </r>
  <r>
    <x v="1367"/>
    <x v="1367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n v="114"/>
    <n v="63.48"/>
    <x v="4"/>
    <s v="rock"/>
    <x v="1367"/>
    <d v="2015-11-14T01:04:10"/>
    <x v="0"/>
  </r>
  <r>
    <x v="1368"/>
    <x v="1368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n v="111"/>
    <n v="63.62"/>
    <x v="4"/>
    <s v="rock"/>
    <x v="1368"/>
    <d v="2015-06-15T04:34:54"/>
    <x v="0"/>
  </r>
  <r>
    <x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n v="105"/>
    <n v="83.97"/>
    <x v="4"/>
    <s v="rock"/>
    <x v="1369"/>
    <d v="2014-04-11T14:15:46"/>
    <x v="3"/>
  </r>
  <r>
    <x v="1370"/>
    <x v="1370"/>
    <s v="Songs about the first year of parenthood, often inappropriate for children"/>
    <n v="1500"/>
    <n v="1555"/>
    <x v="0"/>
    <s v="US"/>
    <s v="USD"/>
    <n v="1381881890"/>
    <x v="1370"/>
    <b v="0"/>
    <n v="20"/>
    <b v="1"/>
    <n v="104"/>
    <n v="77.75"/>
    <x v="4"/>
    <s v="rock"/>
    <x v="1370"/>
    <d v="2013-10-16T00:04:50"/>
    <x v="4"/>
  </r>
  <r>
    <x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n v="107"/>
    <n v="107.07"/>
    <x v="4"/>
    <s v="rock"/>
    <x v="1371"/>
    <d v="2015-05-07T18:12:22"/>
    <x v="0"/>
  </r>
  <r>
    <x v="1372"/>
    <x v="1372"/>
    <s v="Please help us raise funds to press our new CD!"/>
    <n v="500"/>
    <n v="620"/>
    <x v="0"/>
    <s v="US"/>
    <s v="USD"/>
    <n v="1342115132"/>
    <x v="1372"/>
    <b v="0"/>
    <n v="16"/>
    <b v="1"/>
    <n v="124"/>
    <n v="38.75"/>
    <x v="4"/>
    <s v="rock"/>
    <x v="1372"/>
    <d v="2012-07-12T17:45:32"/>
    <x v="5"/>
  </r>
  <r>
    <x v="1373"/>
    <x v="1373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n v="105"/>
    <n v="201.94"/>
    <x v="4"/>
    <s v="rock"/>
    <x v="1373"/>
    <d v="2016-12-30T22:50:33"/>
    <x v="2"/>
  </r>
  <r>
    <x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n v="189"/>
    <n v="43.06"/>
    <x v="4"/>
    <s v="rock"/>
    <x v="1374"/>
    <d v="2016-03-25T02:53:08"/>
    <x v="2"/>
  </r>
  <r>
    <x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n v="171"/>
    <n v="62.87"/>
    <x v="4"/>
    <s v="rock"/>
    <x v="1375"/>
    <d v="2017-01-15T01:35:19"/>
    <x v="2"/>
  </r>
  <r>
    <x v="1376"/>
    <x v="1376"/>
    <s v="Dead Pirates are planning a second pressing of HIGHMARE LP, who wants one ?"/>
    <n v="3700"/>
    <n v="9342"/>
    <x v="0"/>
    <s v="GB"/>
    <s v="GBP"/>
    <n v="1480784606"/>
    <x v="1376"/>
    <b v="0"/>
    <n v="168"/>
    <b v="1"/>
    <n v="252"/>
    <n v="55.61"/>
    <x v="4"/>
    <s v="rock"/>
    <x v="1376"/>
    <d v="2016-12-03T17:03:26"/>
    <x v="2"/>
  </r>
  <r>
    <x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n v="116"/>
    <n v="48.71"/>
    <x v="4"/>
    <s v="rock"/>
    <x v="1377"/>
    <d v="2017-02-03T04:11:00"/>
    <x v="1"/>
  </r>
  <r>
    <x v="1378"/>
    <x v="1378"/>
    <s v="A psychedelic post rock masterpiece!"/>
    <n v="2000"/>
    <n v="4067"/>
    <x v="0"/>
    <s v="GB"/>
    <s v="GBP"/>
    <n v="1470075210"/>
    <x v="1378"/>
    <b v="0"/>
    <n v="133"/>
    <b v="1"/>
    <n v="203"/>
    <n v="30.58"/>
    <x v="4"/>
    <s v="rock"/>
    <x v="1378"/>
    <d v="2016-08-01T18:13:30"/>
    <x v="2"/>
  </r>
  <r>
    <x v="1379"/>
    <x v="1379"/>
    <s v="---------The long-awaited debut full-length from Justin Ruddy--------"/>
    <n v="10000"/>
    <n v="11160"/>
    <x v="0"/>
    <s v="US"/>
    <s v="USD"/>
    <n v="1433504876"/>
    <x v="1379"/>
    <b v="0"/>
    <n v="151"/>
    <b v="1"/>
    <n v="112"/>
    <n v="73.91"/>
    <x v="4"/>
    <s v="rock"/>
    <x v="1379"/>
    <d v="2015-06-05T11:47:56"/>
    <x v="0"/>
  </r>
  <r>
    <x v="1380"/>
    <x v="1380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n v="424"/>
    <n v="21.2"/>
    <x v="4"/>
    <s v="rock"/>
    <x v="1380"/>
    <d v="2015-06-09T02:00:00"/>
    <x v="0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n v="107"/>
    <n v="73.36"/>
    <x v="4"/>
    <s v="rock"/>
    <x v="1381"/>
    <d v="2016-12-29T05:08:45"/>
    <x v="2"/>
  </r>
  <r>
    <x v="1382"/>
    <x v="1382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n v="104"/>
    <n v="56.41"/>
    <x v="4"/>
    <s v="rock"/>
    <x v="1382"/>
    <d v="2013-05-06T19:12:16"/>
    <x v="4"/>
  </r>
  <r>
    <x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n v="212"/>
    <n v="50.25"/>
    <x v="4"/>
    <s v="rock"/>
    <x v="1383"/>
    <d v="2016-12-23T01:47:58"/>
    <x v="2"/>
  </r>
  <r>
    <x v="1384"/>
    <x v="1384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n v="124"/>
    <n v="68.94"/>
    <x v="4"/>
    <s v="rock"/>
    <x v="1384"/>
    <d v="2015-07-05T17:38:42"/>
    <x v="0"/>
  </r>
  <r>
    <x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n v="110"/>
    <n v="65.91"/>
    <x v="4"/>
    <s v="rock"/>
    <x v="1385"/>
    <d v="2016-04-29T12:11:00"/>
    <x v="2"/>
  </r>
  <r>
    <x v="1386"/>
    <x v="1386"/>
    <s v="We are a classic hard rock/heavy metal band just trying to keep rock alive!"/>
    <n v="400"/>
    <n v="875"/>
    <x v="0"/>
    <s v="US"/>
    <s v="USD"/>
    <n v="1438183889"/>
    <x v="1386"/>
    <b v="0"/>
    <n v="14"/>
    <b v="1"/>
    <n v="219"/>
    <n v="62.5"/>
    <x v="4"/>
    <s v="rock"/>
    <x v="1386"/>
    <d v="2015-07-29T15:31:29"/>
    <x v="0"/>
  </r>
  <r>
    <x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n v="137"/>
    <n v="70.06"/>
    <x v="4"/>
    <s v="rock"/>
    <x v="1387"/>
    <d v="2015-06-03T04:30:00"/>
    <x v="0"/>
  </r>
  <r>
    <x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n v="135"/>
    <n v="60.18"/>
    <x v="4"/>
    <s v="rock"/>
    <x v="1388"/>
    <d v="2016-10-17T16:14:00"/>
    <x v="2"/>
  </r>
  <r>
    <x v="1389"/>
    <x v="1389"/>
    <s v="Help fund the pressing of DANCEHALL's first record by pre-ordering it in advance!!!"/>
    <n v="500"/>
    <n v="727"/>
    <x v="0"/>
    <s v="GB"/>
    <s v="GBP"/>
    <n v="1471087957"/>
    <x v="1389"/>
    <b v="0"/>
    <n v="34"/>
    <b v="1"/>
    <n v="145"/>
    <n v="21.38"/>
    <x v="4"/>
    <s v="rock"/>
    <x v="1389"/>
    <d v="2016-08-13T11:32:37"/>
    <x v="2"/>
  </r>
  <r>
    <x v="1390"/>
    <x v="1390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n v="109"/>
    <n v="160.79"/>
    <x v="4"/>
    <s v="rock"/>
    <x v="1390"/>
    <d v="2015-04-27T17:12:00"/>
    <x v="0"/>
  </r>
  <r>
    <x v="1391"/>
    <x v="1391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n v="110"/>
    <n v="42.38"/>
    <x v="4"/>
    <s v="rock"/>
    <x v="1391"/>
    <d v="2015-08-22T04:59:00"/>
    <x v="0"/>
  </r>
  <r>
    <x v="1392"/>
    <x v="1392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n v="114"/>
    <n v="27.32"/>
    <x v="4"/>
    <s v="rock"/>
    <x v="1392"/>
    <d v="2016-03-03T03:43:06"/>
    <x v="2"/>
  </r>
  <r>
    <x v="1393"/>
    <x v="1393"/>
    <s v="Rock n' Roll tales of our times"/>
    <n v="10000"/>
    <n v="10235"/>
    <x v="0"/>
    <s v="US"/>
    <s v="USD"/>
    <n v="1470068523"/>
    <x v="1393"/>
    <b v="0"/>
    <n v="52"/>
    <b v="1"/>
    <n v="102"/>
    <n v="196.83"/>
    <x v="4"/>
    <s v="rock"/>
    <x v="1393"/>
    <d v="2016-08-01T16:22:03"/>
    <x v="2"/>
  </r>
  <r>
    <x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n v="122"/>
    <n v="53.88"/>
    <x v="4"/>
    <s v="rock"/>
    <x v="1394"/>
    <d v="2017-03-01T03:00:00"/>
    <x v="1"/>
  </r>
  <r>
    <x v="1395"/>
    <x v="1395"/>
    <s v="Help Quiet Oaks record their debut album!!!"/>
    <n v="3500"/>
    <n v="3916"/>
    <x v="0"/>
    <s v="US"/>
    <s v="USD"/>
    <n v="1484430481"/>
    <x v="1395"/>
    <b v="0"/>
    <n v="82"/>
    <b v="1"/>
    <n v="112"/>
    <n v="47.76"/>
    <x v="4"/>
    <s v="rock"/>
    <x v="1395"/>
    <d v="2017-01-14T21:48:01"/>
    <x v="2"/>
  </r>
  <r>
    <x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n v="107"/>
    <n v="88.19"/>
    <x v="4"/>
    <s v="rock"/>
    <x v="1396"/>
    <d v="2015-02-13T23:58:02"/>
    <x v="0"/>
  </r>
  <r>
    <x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n v="114"/>
    <n v="72.06"/>
    <x v="4"/>
    <s v="rock"/>
    <x v="1397"/>
    <d v="2016-10-27T21:19:00"/>
    <x v="2"/>
  </r>
  <r>
    <x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n v="110"/>
    <n v="74.25"/>
    <x v="4"/>
    <s v="rock"/>
    <x v="1398"/>
    <d v="2016-07-05T20:58:54"/>
    <x v="2"/>
  </r>
  <r>
    <x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n v="126"/>
    <n v="61.7"/>
    <x v="4"/>
    <s v="rock"/>
    <x v="1399"/>
    <d v="2014-10-07T00:06:13"/>
    <x v="3"/>
  </r>
  <r>
    <x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n v="167"/>
    <n v="17.239999999999998"/>
    <x v="4"/>
    <s v="rock"/>
    <x v="1400"/>
    <d v="2016-06-12T05:30:00"/>
    <x v="2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n v="497"/>
    <n v="51.72"/>
    <x v="4"/>
    <s v="rock"/>
    <x v="1401"/>
    <d v="2013-05-26T23:54:34"/>
    <x v="4"/>
  </r>
  <r>
    <x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n v="109"/>
    <n v="24.15"/>
    <x v="4"/>
    <s v="rock"/>
    <x v="1402"/>
    <d v="2015-05-01T00:16:51"/>
    <x v="0"/>
  </r>
  <r>
    <x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n v="103"/>
    <n v="62.17"/>
    <x v="4"/>
    <s v="rock"/>
    <x v="1403"/>
    <d v="2013-07-26T01:30:35"/>
    <x v="4"/>
  </r>
  <r>
    <x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n v="2"/>
    <n v="48.2"/>
    <x v="3"/>
    <s v="translations"/>
    <x v="1404"/>
    <d v="2015-02-22T12:14:45"/>
    <x v="0"/>
  </r>
  <r>
    <x v="1405"/>
    <x v="1405"/>
    <s v="Will more people read the Bible if it were translated into Emoticons?"/>
    <n v="25000"/>
    <n v="105"/>
    <x v="2"/>
    <s v="US"/>
    <s v="USD"/>
    <n v="1417195201"/>
    <x v="1405"/>
    <b v="1"/>
    <n v="17"/>
    <b v="0"/>
    <n v="0"/>
    <n v="6.18"/>
    <x v="3"/>
    <s v="translations"/>
    <x v="1405"/>
    <d v="2014-11-28T17:20:01"/>
    <x v="3"/>
  </r>
  <r>
    <x v="1406"/>
    <x v="1406"/>
    <s v="The White coat and the battle dress uniform"/>
    <n v="12000"/>
    <n v="15"/>
    <x v="2"/>
    <s v="IT"/>
    <s v="EUR"/>
    <n v="1449914400"/>
    <x v="1406"/>
    <b v="0"/>
    <n v="3"/>
    <b v="0"/>
    <n v="0"/>
    <n v="5"/>
    <x v="3"/>
    <s v="translations"/>
    <x v="1406"/>
    <d v="2015-12-12T10:00:00"/>
    <x v="0"/>
  </r>
  <r>
    <x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n v="1"/>
    <n v="7.5"/>
    <x v="3"/>
    <s v="translations"/>
    <x v="1407"/>
    <d v="2014-08-12T12:52:58"/>
    <x v="3"/>
  </r>
  <r>
    <x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n v="7"/>
    <n v="12"/>
    <x v="3"/>
    <s v="translations"/>
    <x v="1408"/>
    <d v="2015-11-13T21:55:56"/>
    <x v="0"/>
  </r>
  <r>
    <x v="1409"/>
    <x v="1409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n v="0"/>
    <n v="0"/>
    <x v="3"/>
    <s v="translations"/>
    <x v="1409"/>
    <d v="2015-01-01T04:12:15"/>
    <x v="3"/>
  </r>
  <r>
    <x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n v="0"/>
    <n v="1"/>
    <x v="3"/>
    <s v="translations"/>
    <x v="1410"/>
    <d v="2016-06-03T07:38:40"/>
    <x v="2"/>
  </r>
  <r>
    <x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n v="0"/>
    <n v="2.33"/>
    <x v="3"/>
    <s v="translations"/>
    <x v="1411"/>
    <d v="2015-02-06T01:25:00"/>
    <x v="0"/>
  </r>
  <r>
    <x v="1412"/>
    <x v="1412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n v="5"/>
    <n v="24.62"/>
    <x v="3"/>
    <s v="translations"/>
    <x v="1412"/>
    <d v="2014-12-04T01:31:39"/>
    <x v="3"/>
  </r>
  <r>
    <x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n v="5"/>
    <n v="100"/>
    <x v="3"/>
    <s v="translations"/>
    <x v="1413"/>
    <d v="2016-02-20T10:29:30"/>
    <x v="0"/>
  </r>
  <r>
    <x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n v="0"/>
    <n v="1"/>
    <x v="3"/>
    <s v="translations"/>
    <x v="1414"/>
    <d v="2017-01-03T06:04:27"/>
    <x v="2"/>
  </r>
  <r>
    <x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n v="18"/>
    <n v="88.89"/>
    <x v="3"/>
    <s v="translations"/>
    <x v="1415"/>
    <d v="2015-08-16T16:13:11"/>
    <x v="0"/>
  </r>
  <r>
    <x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n v="0"/>
    <n v="0"/>
    <x v="3"/>
    <s v="translations"/>
    <x v="1416"/>
    <d v="2015-11-21T23:13:39"/>
    <x v="0"/>
  </r>
  <r>
    <x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n v="1"/>
    <n v="27.5"/>
    <x v="3"/>
    <s v="translations"/>
    <x v="1417"/>
    <d v="2015-09-15T11:11:00"/>
    <x v="0"/>
  </r>
  <r>
    <x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n v="0"/>
    <n v="6"/>
    <x v="3"/>
    <s v="translations"/>
    <x v="1418"/>
    <d v="2016-02-25T10:57:14"/>
    <x v="2"/>
  </r>
  <r>
    <x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n v="7"/>
    <n v="44.5"/>
    <x v="3"/>
    <s v="translations"/>
    <x v="1419"/>
    <d v="2016-10-09T10:56:59"/>
    <x v="2"/>
  </r>
  <r>
    <x v="1420"/>
    <x v="1420"/>
    <s v="Help me butcher Shakespeare in a satirical fashion."/>
    <n v="110"/>
    <n v="3"/>
    <x v="2"/>
    <s v="US"/>
    <s v="USD"/>
    <n v="1467129686"/>
    <x v="1420"/>
    <b v="0"/>
    <n v="3"/>
    <b v="0"/>
    <n v="3"/>
    <n v="1"/>
    <x v="3"/>
    <s v="translations"/>
    <x v="1420"/>
    <d v="2016-06-28T16:01:26"/>
    <x v="2"/>
  </r>
  <r>
    <x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n v="0"/>
    <n v="100"/>
    <x v="3"/>
    <s v="translations"/>
    <x v="1421"/>
    <d v="2015-02-08T21:58:29"/>
    <x v="0"/>
  </r>
  <r>
    <x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n v="0"/>
    <n v="13"/>
    <x v="3"/>
    <s v="translations"/>
    <x v="1422"/>
    <d v="2016-09-21T05:45:04"/>
    <x v="2"/>
  </r>
  <r>
    <x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n v="0"/>
    <n v="100"/>
    <x v="3"/>
    <s v="translations"/>
    <x v="1423"/>
    <d v="2016-01-01T08:38:51"/>
    <x v="0"/>
  </r>
  <r>
    <x v="1424"/>
    <x v="1424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n v="20"/>
    <n v="109.07"/>
    <x v="3"/>
    <s v="translations"/>
    <x v="1424"/>
    <d v="2016-11-15T18:13:22"/>
    <x v="2"/>
  </r>
  <r>
    <x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n v="0"/>
    <n v="0"/>
    <x v="3"/>
    <s v="translations"/>
    <x v="1425"/>
    <d v="2015-04-29T03:09:19"/>
    <x v="0"/>
  </r>
  <r>
    <x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n v="0"/>
    <n v="0"/>
    <x v="3"/>
    <s v="translations"/>
    <x v="1426"/>
    <d v="2015-08-24T09:22:00"/>
    <x v="0"/>
  </r>
  <r>
    <x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n v="8"/>
    <n v="104.75"/>
    <x v="3"/>
    <s v="translations"/>
    <x v="1427"/>
    <d v="2016-09-18T20:26:25"/>
    <x v="2"/>
  </r>
  <r>
    <x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n v="5"/>
    <n v="15"/>
    <x v="3"/>
    <s v="translations"/>
    <x v="1428"/>
    <d v="2016-04-02T08:06:57"/>
    <x v="2"/>
  </r>
  <r>
    <x v="1429"/>
    <x v="1429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n v="0"/>
    <n v="0"/>
    <x v="3"/>
    <s v="translations"/>
    <x v="1429"/>
    <d v="2015-04-10T01:27:22"/>
    <x v="0"/>
  </r>
  <r>
    <x v="1430"/>
    <x v="1430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n v="8"/>
    <n v="80.599999999999994"/>
    <x v="3"/>
    <s v="translations"/>
    <x v="1430"/>
    <d v="2014-12-19T19:31:28"/>
    <x v="3"/>
  </r>
  <r>
    <x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n v="32"/>
    <n v="115.55"/>
    <x v="3"/>
    <s v="translations"/>
    <x v="1431"/>
    <d v="2015-11-26T06:03:36"/>
    <x v="0"/>
  </r>
  <r>
    <x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n v="0"/>
    <n v="0"/>
    <x v="3"/>
    <s v="translations"/>
    <x v="1432"/>
    <d v="2015-07-20T18:43:48"/>
    <x v="0"/>
  </r>
  <r>
    <x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n v="7"/>
    <n v="80.5"/>
    <x v="3"/>
    <s v="translations"/>
    <x v="1433"/>
    <d v="2016-12-10T11:00:00"/>
    <x v="2"/>
  </r>
  <r>
    <x v="1434"/>
    <x v="1434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n v="10"/>
    <n v="744.55"/>
    <x v="3"/>
    <s v="translations"/>
    <x v="1434"/>
    <d v="2015-06-08T15:00:00"/>
    <x v="0"/>
  </r>
  <r>
    <x v="1435"/>
    <x v="1435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n v="0"/>
    <n v="7.5"/>
    <x v="3"/>
    <s v="translations"/>
    <x v="1435"/>
    <d v="2015-10-11T18:43:40"/>
    <x v="0"/>
  </r>
  <r>
    <x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n v="1"/>
    <n v="38.5"/>
    <x v="3"/>
    <s v="translations"/>
    <x v="1436"/>
    <d v="2016-02-21T08:24:17"/>
    <x v="2"/>
  </r>
  <r>
    <x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n v="27"/>
    <n v="36.68"/>
    <x v="3"/>
    <s v="translations"/>
    <x v="1437"/>
    <d v="2014-07-13T04:59:00"/>
    <x v="3"/>
  </r>
  <r>
    <x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n v="3"/>
    <n v="75"/>
    <x v="3"/>
    <s v="translations"/>
    <x v="1438"/>
    <d v="2016-04-27T13:55:00"/>
    <x v="2"/>
  </r>
  <r>
    <x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n v="7"/>
    <n v="30"/>
    <x v="3"/>
    <s v="translations"/>
    <x v="1439"/>
    <d v="2015-03-07T19:55:01"/>
    <x v="0"/>
  </r>
  <r>
    <x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n v="0"/>
    <n v="1"/>
    <x v="3"/>
    <s v="translations"/>
    <x v="1440"/>
    <d v="2016-05-26T17:57:43"/>
    <x v="2"/>
  </r>
  <r>
    <x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n v="1"/>
    <n v="673.33"/>
    <x v="3"/>
    <s v="translations"/>
    <x v="1441"/>
    <d v="2015-09-11T18:22:49"/>
    <x v="0"/>
  </r>
  <r>
    <x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n v="0"/>
    <n v="0"/>
    <x v="3"/>
    <s v="translations"/>
    <x v="1442"/>
    <d v="2016-05-25T15:29:18"/>
    <x v="2"/>
  </r>
  <r>
    <x v="1443"/>
    <x v="1443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n v="0"/>
    <n v="0"/>
    <x v="3"/>
    <s v="translations"/>
    <x v="1443"/>
    <d v="2017-01-02T22:13:29"/>
    <x v="2"/>
  </r>
  <r>
    <x v="1444"/>
    <x v="1444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n v="0"/>
    <n v="0"/>
    <x v="3"/>
    <s v="translations"/>
    <x v="1444"/>
    <d v="2015-09-12T20:57:42"/>
    <x v="0"/>
  </r>
  <r>
    <x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n v="0"/>
    <n v="0"/>
    <x v="3"/>
    <s v="translations"/>
    <x v="1445"/>
    <d v="2015-06-14T13:00:55"/>
    <x v="0"/>
  </r>
  <r>
    <x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n v="0"/>
    <n v="0"/>
    <x v="3"/>
    <s v="translations"/>
    <x v="1446"/>
    <d v="2016-04-21T10:44:38"/>
    <x v="2"/>
  </r>
  <r>
    <x v="1447"/>
    <x v="1447"/>
    <s v="I'm creating a dictionary of multiple Indian languages."/>
    <n v="500000"/>
    <n v="75"/>
    <x v="2"/>
    <s v="US"/>
    <s v="USD"/>
    <n v="1467999134"/>
    <x v="1447"/>
    <b v="0"/>
    <n v="3"/>
    <b v="0"/>
    <n v="0"/>
    <n v="25"/>
    <x v="3"/>
    <s v="translations"/>
    <x v="1447"/>
    <d v="2016-07-08T17:32:14"/>
    <x v="2"/>
  </r>
  <r>
    <x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n v="0"/>
    <n v="0"/>
    <x v="3"/>
    <s v="translations"/>
    <x v="1448"/>
    <d v="2015-05-22T05:25:00"/>
    <x v="0"/>
  </r>
  <r>
    <x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n v="0"/>
    <n v="0"/>
    <x v="3"/>
    <s v="translations"/>
    <x v="1449"/>
    <d v="2015-05-10T19:28:25"/>
    <x v="0"/>
  </r>
  <r>
    <x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n v="0"/>
    <n v="1"/>
    <x v="3"/>
    <s v="translations"/>
    <x v="1450"/>
    <d v="2016-02-20T04:06:37"/>
    <x v="2"/>
  </r>
  <r>
    <x v="1451"/>
    <x v="1451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n v="0"/>
    <n v="1"/>
    <x v="3"/>
    <s v="translations"/>
    <x v="1451"/>
    <d v="2014-11-19T00:00:59"/>
    <x v="3"/>
  </r>
  <r>
    <x v="1452"/>
    <x v="1452"/>
    <s v="I am gathering rare, out-of-print Judo books for preservation, translation and sharing."/>
    <n v="14000"/>
    <n v="0"/>
    <x v="1"/>
    <s v="US"/>
    <s v="USD"/>
    <n v="1406566363"/>
    <x v="1452"/>
    <b v="0"/>
    <n v="0"/>
    <b v="0"/>
    <n v="0"/>
    <n v="0"/>
    <x v="3"/>
    <s v="translations"/>
    <x v="1452"/>
    <d v="2014-07-28T16:52:43"/>
    <x v="3"/>
  </r>
  <r>
    <x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n v="0"/>
    <n v="0"/>
    <x v="3"/>
    <s v="translations"/>
    <x v="1453"/>
    <d v="2017-04-15T15:42:27"/>
    <x v="1"/>
  </r>
  <r>
    <x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n v="1"/>
    <n v="15"/>
    <x v="3"/>
    <s v="translations"/>
    <x v="1454"/>
    <d v="2016-04-24T21:59:00"/>
    <x v="2"/>
  </r>
  <r>
    <x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n v="11"/>
    <n v="225"/>
    <x v="3"/>
    <s v="translations"/>
    <x v="1455"/>
    <d v="2014-09-05T13:39:00"/>
    <x v="3"/>
  </r>
  <r>
    <x v="1456"/>
    <x v="1456"/>
    <s v="English Version of my auto-published novel"/>
    <n v="5000"/>
    <n v="145"/>
    <x v="1"/>
    <s v="IT"/>
    <s v="EUR"/>
    <n v="1483459365"/>
    <x v="1456"/>
    <b v="0"/>
    <n v="3"/>
    <b v="0"/>
    <n v="3"/>
    <n v="48.33"/>
    <x v="3"/>
    <s v="translations"/>
    <x v="1456"/>
    <d v="2017-01-03T16:02:45"/>
    <x v="2"/>
  </r>
  <r>
    <x v="1457"/>
    <x v="1457"/>
    <s v="Age is more than just a number, I hope your younger than you feel."/>
    <n v="6000"/>
    <n v="0"/>
    <x v="1"/>
    <s v="US"/>
    <s v="USD"/>
    <n v="1447281044"/>
    <x v="1457"/>
    <b v="0"/>
    <n v="0"/>
    <b v="0"/>
    <n v="0"/>
    <n v="0"/>
    <x v="3"/>
    <s v="translations"/>
    <x v="1457"/>
    <d v="2015-11-11T22:30:44"/>
    <x v="0"/>
  </r>
  <r>
    <x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n v="0"/>
    <n v="0"/>
    <x v="3"/>
    <s v="translations"/>
    <x v="1458"/>
    <d v="2014-08-11T04:00:00"/>
    <x v="3"/>
  </r>
  <r>
    <x v="1459"/>
    <x v="1459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n v="0"/>
    <n v="0"/>
    <x v="3"/>
    <s v="translations"/>
    <x v="1459"/>
    <d v="2015-12-02T17:25:00"/>
    <x v="0"/>
  </r>
  <r>
    <x v="1460"/>
    <x v="1460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n v="0"/>
    <n v="0"/>
    <x v="3"/>
    <s v="translations"/>
    <x v="1460"/>
    <d v="2014-11-30T23:45:00"/>
    <x v="3"/>
  </r>
  <r>
    <x v="1461"/>
    <x v="1461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n v="101"/>
    <n v="44.67"/>
    <x v="3"/>
    <s v="radio &amp; podcasts"/>
    <x v="1461"/>
    <d v="2014-10-21T00:00:00"/>
    <x v="3"/>
  </r>
  <r>
    <x v="1462"/>
    <x v="1462"/>
    <s v="A new radio show focused on short fiction produced by Louisville Public Media"/>
    <n v="4000"/>
    <n v="4340.7"/>
    <x v="0"/>
    <s v="US"/>
    <s v="USD"/>
    <n v="1365609271"/>
    <x v="1462"/>
    <b v="1"/>
    <n v="150"/>
    <b v="1"/>
    <n v="109"/>
    <n v="28.94"/>
    <x v="3"/>
    <s v="radio &amp; podcasts"/>
    <x v="1462"/>
    <d v="2013-04-10T15:54:31"/>
    <x v="4"/>
  </r>
  <r>
    <x v="1463"/>
    <x v="1463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n v="148"/>
    <n v="35.44"/>
    <x v="3"/>
    <s v="radio &amp; podcasts"/>
    <x v="1463"/>
    <d v="2013-04-07T20:52:18"/>
    <x v="4"/>
  </r>
  <r>
    <x v="1464"/>
    <x v="1464"/>
    <s v="The Best Science Media on the Web"/>
    <n v="5000"/>
    <n v="8160"/>
    <x v="0"/>
    <s v="US"/>
    <s v="USD"/>
    <n v="1361029958"/>
    <x v="1464"/>
    <b v="1"/>
    <n v="234"/>
    <b v="1"/>
    <n v="163"/>
    <n v="34.869999999999997"/>
    <x v="3"/>
    <s v="radio &amp; podcasts"/>
    <x v="1464"/>
    <d v="2013-02-16T15:52:38"/>
    <x v="4"/>
  </r>
  <r>
    <x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n v="456"/>
    <n v="52.62"/>
    <x v="3"/>
    <s v="radio &amp; podcasts"/>
    <x v="1465"/>
    <d v="2012-03-22T03:00:00"/>
    <x v="5"/>
  </r>
  <r>
    <x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n v="108"/>
    <n v="69.599999999999994"/>
    <x v="3"/>
    <s v="radio &amp; podcasts"/>
    <x v="1466"/>
    <d v="2016-01-12T05:00:00"/>
    <x v="0"/>
  </r>
  <r>
    <x v="1467"/>
    <x v="1467"/>
    <s v="We are a new Spanish language podcast telling uniquely Latin American stories."/>
    <n v="40000"/>
    <n v="46032"/>
    <x v="0"/>
    <s v="US"/>
    <s v="USD"/>
    <n v="1332699285"/>
    <x v="1467"/>
    <b v="1"/>
    <n v="600"/>
    <b v="1"/>
    <n v="115"/>
    <n v="76.72"/>
    <x v="3"/>
    <s v="radio &amp; podcasts"/>
    <x v="1467"/>
    <d v="2012-03-25T18:14:45"/>
    <x v="5"/>
  </r>
  <r>
    <x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n v="102"/>
    <n v="33.19"/>
    <x v="3"/>
    <s v="radio &amp; podcasts"/>
    <x v="1468"/>
    <d v="2011-06-12T00:20:49"/>
    <x v="6"/>
  </r>
  <r>
    <x v="1469"/>
    <x v="1469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n v="108"/>
    <n v="149.46"/>
    <x v="3"/>
    <s v="radio &amp; podcasts"/>
    <x v="1469"/>
    <d v="2013-02-15T14:21:49"/>
    <x v="4"/>
  </r>
  <r>
    <x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n v="125"/>
    <n v="23.17"/>
    <x v="3"/>
    <s v="radio &amp; podcasts"/>
    <x v="1470"/>
    <d v="2012-12-28T19:51:03"/>
    <x v="5"/>
  </r>
  <r>
    <x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n v="104"/>
    <n v="96.88"/>
    <x v="3"/>
    <s v="radio &amp; podcasts"/>
    <x v="1471"/>
    <d v="2015-04-09T22:58:54"/>
    <x v="0"/>
  </r>
  <r>
    <x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n v="139"/>
    <n v="103.2"/>
    <x v="3"/>
    <s v="radio &amp; podcasts"/>
    <x v="1472"/>
    <d v="2013-10-16T13:01:43"/>
    <x v="4"/>
  </r>
  <r>
    <x v="1473"/>
    <x v="1473"/>
    <s v="Public Radio Project"/>
    <n v="1500"/>
    <n v="1807.74"/>
    <x v="0"/>
    <s v="US"/>
    <s v="USD"/>
    <n v="1330644639"/>
    <x v="1473"/>
    <b v="1"/>
    <n v="47"/>
    <b v="1"/>
    <n v="121"/>
    <n v="38.46"/>
    <x v="3"/>
    <s v="radio &amp; podcasts"/>
    <x v="1473"/>
    <d v="2012-03-01T23:30:39"/>
    <x v="5"/>
  </r>
  <r>
    <x v="1474"/>
    <x v="1474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n v="112"/>
    <n v="44.32"/>
    <x v="3"/>
    <s v="radio &amp; podcasts"/>
    <x v="1474"/>
    <d v="2013-09-13T17:28:12"/>
    <x v="4"/>
  </r>
  <r>
    <x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n v="189"/>
    <n v="64.17"/>
    <x v="3"/>
    <s v="radio &amp; podcasts"/>
    <x v="1475"/>
    <d v="2014-12-20T04:59:00"/>
    <x v="3"/>
  </r>
  <r>
    <x v="1476"/>
    <x v="1476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n v="662"/>
    <n v="43.33"/>
    <x v="3"/>
    <s v="radio &amp; podcasts"/>
    <x v="1476"/>
    <d v="2011-09-10T01:00:22"/>
    <x v="6"/>
  </r>
  <r>
    <x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n v="111"/>
    <n v="90.5"/>
    <x v="3"/>
    <s v="radio &amp; podcasts"/>
    <x v="1477"/>
    <d v="2011-12-23T03:00:00"/>
    <x v="6"/>
  </r>
  <r>
    <x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n v="1182"/>
    <n v="29.19"/>
    <x v="3"/>
    <s v="radio &amp; podcasts"/>
    <x v="1478"/>
    <d v="2013-05-14T20:55:13"/>
    <x v="4"/>
  </r>
  <r>
    <x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n v="137"/>
    <n v="30.96"/>
    <x v="3"/>
    <s v="radio &amp; podcasts"/>
    <x v="1479"/>
    <d v="2014-05-10T03:59:00"/>
    <x v="3"/>
  </r>
  <r>
    <x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n v="117"/>
    <n v="92.16"/>
    <x v="3"/>
    <s v="radio &amp; podcasts"/>
    <x v="1480"/>
    <d v="2013-07-26T17:00:00"/>
    <x v="4"/>
  </r>
  <r>
    <x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n v="2"/>
    <n v="17.5"/>
    <x v="3"/>
    <s v="fiction"/>
    <x v="1481"/>
    <d v="2013-11-02T22:09:05"/>
    <x v="4"/>
  </r>
  <r>
    <x v="1482"/>
    <x v="1482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n v="0"/>
    <n v="5"/>
    <x v="3"/>
    <s v="fiction"/>
    <x v="1482"/>
    <d v="2012-09-07T07:51:00"/>
    <x v="5"/>
  </r>
  <r>
    <x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n v="1"/>
    <n v="25"/>
    <x v="3"/>
    <s v="fiction"/>
    <x v="1483"/>
    <d v="2016-07-22T04:37:55"/>
    <x v="2"/>
  </r>
  <r>
    <x v="1484"/>
    <x v="1484"/>
    <s v="The mussings of an old wizard"/>
    <n v="2000"/>
    <n v="0"/>
    <x v="2"/>
    <s v="US"/>
    <s v="USD"/>
    <n v="1342882260"/>
    <x v="1484"/>
    <b v="0"/>
    <n v="0"/>
    <b v="0"/>
    <n v="0"/>
    <n v="0"/>
    <x v="3"/>
    <s v="fiction"/>
    <x v="1484"/>
    <d v="2012-07-21T14:51:00"/>
    <x v="5"/>
  </r>
  <r>
    <x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n v="2"/>
    <n v="50"/>
    <x v="3"/>
    <s v="fiction"/>
    <x v="1485"/>
    <d v="2015-06-20T19:06:13"/>
    <x v="0"/>
  </r>
  <r>
    <x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n v="0"/>
    <n v="16"/>
    <x v="3"/>
    <s v="fiction"/>
    <x v="1486"/>
    <d v="2015-02-27T04:02:41"/>
    <x v="0"/>
  </r>
  <r>
    <x v="1487"/>
    <x v="1487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n v="0"/>
    <n v="0"/>
    <x v="3"/>
    <s v="fiction"/>
    <x v="1487"/>
    <d v="2016-08-02T22:01:11"/>
    <x v="2"/>
  </r>
  <r>
    <x v="1488"/>
    <x v="1488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n v="2"/>
    <n v="60"/>
    <x v="3"/>
    <s v="fiction"/>
    <x v="1488"/>
    <d v="2014-01-05T13:31:00"/>
    <x v="4"/>
  </r>
  <r>
    <x v="1489"/>
    <x v="1489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n v="0"/>
    <n v="0"/>
    <x v="3"/>
    <s v="fiction"/>
    <x v="1489"/>
    <d v="2012-11-15T15:40:52"/>
    <x v="5"/>
  </r>
  <r>
    <x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n v="31"/>
    <n v="47.11"/>
    <x v="3"/>
    <s v="fiction"/>
    <x v="1490"/>
    <d v="2013-10-02T13:27:54"/>
    <x v="4"/>
  </r>
  <r>
    <x v="1491"/>
    <x v="1491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n v="8"/>
    <n v="100"/>
    <x v="3"/>
    <s v="fiction"/>
    <x v="1491"/>
    <d v="2015-02-15T15:38:00"/>
    <x v="3"/>
  </r>
  <r>
    <x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n v="1"/>
    <n v="15"/>
    <x v="3"/>
    <s v="fiction"/>
    <x v="1492"/>
    <d v="2011-06-18T21:14:06"/>
    <x v="6"/>
  </r>
  <r>
    <x v="1493"/>
    <x v="1493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n v="0"/>
    <n v="0"/>
    <x v="3"/>
    <s v="fiction"/>
    <x v="1493"/>
    <d v="2013-06-16T20:47:55"/>
    <x v="4"/>
  </r>
  <r>
    <x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n v="9"/>
    <n v="40.450000000000003"/>
    <x v="3"/>
    <s v="fiction"/>
    <x v="1494"/>
    <d v="2015-04-03T15:38:00"/>
    <x v="0"/>
  </r>
  <r>
    <x v="1495"/>
    <x v="1495"/>
    <s v="The Adventures of Penelope Hawthorne. Part One: The Spellbook of Dracone."/>
    <n v="2000"/>
    <n v="0"/>
    <x v="2"/>
    <s v="US"/>
    <s v="USD"/>
    <n v="1314471431"/>
    <x v="1495"/>
    <b v="0"/>
    <n v="0"/>
    <b v="0"/>
    <n v="0"/>
    <n v="0"/>
    <x v="3"/>
    <s v="fiction"/>
    <x v="1495"/>
    <d v="2011-08-27T18:57:11"/>
    <x v="6"/>
  </r>
  <r>
    <x v="1496"/>
    <x v="1496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n v="0"/>
    <n v="0"/>
    <x v="3"/>
    <s v="fiction"/>
    <x v="1496"/>
    <d v="2014-09-16T11:24:19"/>
    <x v="3"/>
  </r>
  <r>
    <x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n v="0"/>
    <n v="1"/>
    <x v="3"/>
    <s v="fiction"/>
    <x v="1497"/>
    <d v="2013-07-31T19:43:00"/>
    <x v="4"/>
  </r>
  <r>
    <x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n v="2"/>
    <n v="19"/>
    <x v="3"/>
    <s v="fiction"/>
    <x v="1498"/>
    <d v="2014-09-03T23:36:18"/>
    <x v="3"/>
  </r>
  <r>
    <x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n v="0"/>
    <n v="5"/>
    <x v="3"/>
    <s v="fiction"/>
    <x v="1499"/>
    <d v="2016-08-05T00:10:33"/>
    <x v="2"/>
  </r>
  <r>
    <x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n v="25"/>
    <n v="46.73"/>
    <x v="3"/>
    <s v="fiction"/>
    <x v="1500"/>
    <d v="2013-05-01T21:42:37"/>
    <x v="4"/>
  </r>
  <r>
    <x v="1501"/>
    <x v="1501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n v="166"/>
    <n v="97.73"/>
    <x v="8"/>
    <s v="photobooks"/>
    <x v="1501"/>
    <d v="2015-07-08T14:00:23"/>
    <x v="0"/>
  </r>
  <r>
    <x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n v="101"/>
    <n v="67.84"/>
    <x v="8"/>
    <s v="photobooks"/>
    <x v="1502"/>
    <d v="2016-03-25T22:00:00"/>
    <x v="2"/>
  </r>
  <r>
    <x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n v="108"/>
    <n v="56.98"/>
    <x v="8"/>
    <s v="photobooks"/>
    <x v="1503"/>
    <d v="2016-10-23T08:20:01"/>
    <x v="2"/>
  </r>
  <r>
    <x v="1504"/>
    <x v="1504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n v="278"/>
    <n v="67.16"/>
    <x v="8"/>
    <s v="photobooks"/>
    <x v="1504"/>
    <d v="2014-06-10T08:33:00"/>
    <x v="3"/>
  </r>
  <r>
    <x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n v="104"/>
    <n v="48.04"/>
    <x v="8"/>
    <s v="photobooks"/>
    <x v="1505"/>
    <d v="2016-03-22T20:01:00"/>
    <x v="2"/>
  </r>
  <r>
    <x v="1506"/>
    <x v="1506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n v="111"/>
    <n v="38.86"/>
    <x v="8"/>
    <s v="photobooks"/>
    <x v="1506"/>
    <d v="2014-07-24T18:51:44"/>
    <x v="3"/>
  </r>
  <r>
    <x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n v="215"/>
    <n v="78.180000000000007"/>
    <x v="8"/>
    <s v="photobooks"/>
    <x v="1507"/>
    <d v="2010-05-15T08:10:00"/>
    <x v="7"/>
  </r>
  <r>
    <x v="1508"/>
    <x v="1508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n v="111"/>
    <n v="97.11"/>
    <x v="8"/>
    <s v="photobooks"/>
    <x v="1508"/>
    <d v="2014-06-27T14:44:41"/>
    <x v="3"/>
  </r>
  <r>
    <x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n v="124"/>
    <n v="110.39"/>
    <x v="8"/>
    <s v="photobooks"/>
    <x v="1509"/>
    <d v="2017-02-14T22:59:00"/>
    <x v="1"/>
  </r>
  <r>
    <x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n v="101"/>
    <n v="39.92"/>
    <x v="8"/>
    <s v="photobooks"/>
    <x v="1510"/>
    <d v="2014-07-19T09:14:38"/>
    <x v="3"/>
  </r>
  <r>
    <x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n v="112"/>
    <n v="75.98"/>
    <x v="8"/>
    <s v="photobooks"/>
    <x v="1511"/>
    <d v="2015-11-18T15:00:04"/>
    <x v="0"/>
  </r>
  <r>
    <x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n v="559"/>
    <n v="58.38"/>
    <x v="8"/>
    <s v="photobooks"/>
    <x v="1512"/>
    <d v="2017-02-05T16:25:39"/>
    <x v="1"/>
  </r>
  <r>
    <x v="1513"/>
    <x v="1513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n v="150"/>
    <n v="55.82"/>
    <x v="8"/>
    <s v="photobooks"/>
    <x v="1513"/>
    <d v="2014-07-16T15:17:46"/>
    <x v="3"/>
  </r>
  <r>
    <x v="1514"/>
    <x v="1514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n v="106"/>
    <n v="151.24"/>
    <x v="8"/>
    <s v="photobooks"/>
    <x v="1514"/>
    <d v="2015-09-27T14:20:40"/>
    <x v="0"/>
  </r>
  <r>
    <x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n v="157"/>
    <n v="849.67"/>
    <x v="8"/>
    <s v="photobooks"/>
    <x v="1515"/>
    <d v="2016-03-16T05:04:57"/>
    <x v="2"/>
  </r>
  <r>
    <x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n v="109"/>
    <n v="159.24"/>
    <x v="8"/>
    <s v="photobooks"/>
    <x v="1516"/>
    <d v="2016-10-06T14:00:00"/>
    <x v="2"/>
  </r>
  <r>
    <x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n v="162"/>
    <n v="39.51"/>
    <x v="8"/>
    <s v="photobooks"/>
    <x v="1517"/>
    <d v="2014-12-06T06:00:00"/>
    <x v="3"/>
  </r>
  <r>
    <x v="1518"/>
    <x v="1518"/>
    <s v="A photobook of Robin Schwartz's ongoing series with her daughter Amelia."/>
    <n v="15000"/>
    <n v="30805"/>
    <x v="0"/>
    <s v="US"/>
    <s v="USD"/>
    <n v="1401565252"/>
    <x v="1518"/>
    <b v="1"/>
    <n v="236"/>
    <b v="1"/>
    <n v="205"/>
    <n v="130.53"/>
    <x v="8"/>
    <s v="photobooks"/>
    <x v="1518"/>
    <d v="2014-05-31T19:40:52"/>
    <x v="3"/>
  </r>
  <r>
    <x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n v="103"/>
    <n v="64.16"/>
    <x v="8"/>
    <s v="photobooks"/>
    <x v="1519"/>
    <d v="2014-06-20T21:59:00"/>
    <x v="3"/>
  </r>
  <r>
    <x v="1520"/>
    <x v="1520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n v="103"/>
    <n v="111.53"/>
    <x v="8"/>
    <s v="photobooks"/>
    <x v="1520"/>
    <d v="2014-12-19T04:00:00"/>
    <x v="3"/>
  </r>
  <r>
    <x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n v="107"/>
    <n v="170.45"/>
    <x v="8"/>
    <s v="photobooks"/>
    <x v="1521"/>
    <d v="2016-06-07T04:01:31"/>
    <x v="2"/>
  </r>
  <r>
    <x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n v="139"/>
    <n v="133.74"/>
    <x v="8"/>
    <s v="photobooks"/>
    <x v="1522"/>
    <d v="2014-10-17T19:55:39"/>
    <x v="3"/>
  </r>
  <r>
    <x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n v="125"/>
    <n v="95.83"/>
    <x v="8"/>
    <s v="photobooks"/>
    <x v="1523"/>
    <d v="2014-12-23T00:00:00"/>
    <x v="3"/>
  </r>
  <r>
    <x v="1524"/>
    <x v="1524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n v="207"/>
    <n v="221.79"/>
    <x v="8"/>
    <s v="photobooks"/>
    <x v="1524"/>
    <d v="2017-02-20T12:01:30"/>
    <x v="1"/>
  </r>
  <r>
    <x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n v="174"/>
    <n v="32.32"/>
    <x v="8"/>
    <s v="photobooks"/>
    <x v="1525"/>
    <d v="2016-08-18T16:52:18"/>
    <x v="2"/>
  </r>
  <r>
    <x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n v="120"/>
    <n v="98.84"/>
    <x v="8"/>
    <s v="photobooks"/>
    <x v="1526"/>
    <d v="2016-01-19T06:37:27"/>
    <x v="0"/>
  </r>
  <r>
    <x v="1527"/>
    <x v="1527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n v="110"/>
    <n v="55.22"/>
    <x v="8"/>
    <s v="photobooks"/>
    <x v="1527"/>
    <d v="2017-03-14T13:24:46"/>
    <x v="1"/>
  </r>
  <r>
    <x v="1528"/>
    <x v="1528"/>
    <s v="A book of street photos from around Shibuya that I've made between 2011-2016."/>
    <n v="3000"/>
    <n v="8447"/>
    <x v="0"/>
    <s v="US"/>
    <s v="USD"/>
    <n v="1485907200"/>
    <x v="1528"/>
    <b v="1"/>
    <n v="160"/>
    <b v="1"/>
    <n v="282"/>
    <n v="52.79"/>
    <x v="8"/>
    <s v="photobooks"/>
    <x v="1528"/>
    <d v="2017-02-01T00:00:00"/>
    <x v="1"/>
  </r>
  <r>
    <x v="1529"/>
    <x v="1529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n v="101"/>
    <n v="135.66999999999999"/>
    <x v="8"/>
    <s v="photobooks"/>
    <x v="1529"/>
    <d v="2015-03-19T14:05:20"/>
    <x v="0"/>
  </r>
  <r>
    <x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n v="135"/>
    <n v="53.99"/>
    <x v="8"/>
    <s v="photobooks"/>
    <x v="1530"/>
    <d v="2015-10-23T18:24:55"/>
    <x v="0"/>
  </r>
  <r>
    <x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n v="176"/>
    <n v="56.64"/>
    <x v="8"/>
    <s v="photobooks"/>
    <x v="1531"/>
    <d v="2014-12-01T03:00:00"/>
    <x v="3"/>
  </r>
  <r>
    <x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n v="484"/>
    <n v="82.32"/>
    <x v="8"/>
    <s v="photobooks"/>
    <x v="1532"/>
    <d v="2016-02-15T15:00:00"/>
    <x v="2"/>
  </r>
  <r>
    <x v="1533"/>
    <x v="1533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n v="145"/>
    <n v="88.26"/>
    <x v="8"/>
    <s v="photobooks"/>
    <x v="1533"/>
    <d v="2016-05-02T03:59:00"/>
    <x v="2"/>
  </r>
  <r>
    <x v="1534"/>
    <x v="1534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n v="418"/>
    <n v="84.91"/>
    <x v="8"/>
    <s v="photobooks"/>
    <x v="1534"/>
    <d v="2015-09-04T16:11:02"/>
    <x v="0"/>
  </r>
  <r>
    <x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n v="132"/>
    <n v="48.15"/>
    <x v="8"/>
    <s v="photobooks"/>
    <x v="1535"/>
    <d v="2016-05-23T22:00:00"/>
    <x v="2"/>
  </r>
  <r>
    <x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n v="250"/>
    <n v="66.02"/>
    <x v="8"/>
    <s v="photobooks"/>
    <x v="1536"/>
    <d v="2015-08-27T19:15:10"/>
    <x v="0"/>
  </r>
  <r>
    <x v="1537"/>
    <x v="1537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n v="180"/>
    <n v="96.38"/>
    <x v="8"/>
    <s v="photobooks"/>
    <x v="1537"/>
    <d v="2016-08-06T18:00:00"/>
    <x v="2"/>
  </r>
  <r>
    <x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n v="103"/>
    <n v="156.16999999999999"/>
    <x v="8"/>
    <s v="photobooks"/>
    <x v="1538"/>
    <d v="2015-01-22T18:46:10"/>
    <x v="3"/>
  </r>
  <r>
    <x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n v="136"/>
    <n v="95.76"/>
    <x v="8"/>
    <s v="photobooks"/>
    <x v="1539"/>
    <d v="2017-01-03T22:03:39"/>
    <x v="2"/>
  </r>
  <r>
    <x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n v="118"/>
    <n v="180.41"/>
    <x v="8"/>
    <s v="photobooks"/>
    <x v="1540"/>
    <d v="2014-11-26T01:15:00"/>
    <x v="3"/>
  </r>
  <r>
    <x v="1541"/>
    <x v="1541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n v="0"/>
    <n v="3"/>
    <x v="8"/>
    <s v="nature"/>
    <x v="1541"/>
    <d v="2014-12-31T17:05:38"/>
    <x v="3"/>
  </r>
  <r>
    <x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n v="4"/>
    <n v="20"/>
    <x v="8"/>
    <s v="nature"/>
    <x v="1542"/>
    <d v="2015-06-30T23:55:00"/>
    <x v="0"/>
  </r>
  <r>
    <x v="1543"/>
    <x v="1543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n v="0"/>
    <n v="10"/>
    <x v="8"/>
    <s v="nature"/>
    <x v="1543"/>
    <d v="2014-11-22T13:13:54"/>
    <x v="3"/>
  </r>
  <r>
    <x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n v="0"/>
    <n v="0"/>
    <x v="8"/>
    <s v="nature"/>
    <x v="1544"/>
    <d v="2015-04-01T00:18:00"/>
    <x v="0"/>
  </r>
  <r>
    <x v="1545"/>
    <x v="1545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n v="0"/>
    <n v="1"/>
    <x v="8"/>
    <s v="nature"/>
    <x v="1545"/>
    <d v="2015-03-02T21:16:00"/>
    <x v="0"/>
  </r>
  <r>
    <x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n v="29"/>
    <n v="26.27"/>
    <x v="8"/>
    <s v="nature"/>
    <x v="1546"/>
    <d v="2014-09-17T05:06:39"/>
    <x v="3"/>
  </r>
  <r>
    <x v="1547"/>
    <x v="1547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n v="0"/>
    <n v="0"/>
    <x v="8"/>
    <s v="nature"/>
    <x v="1547"/>
    <d v="2017-02-23T10:14:42"/>
    <x v="1"/>
  </r>
  <r>
    <x v="1548"/>
    <x v="1548"/>
    <s v="Beauty is in the eye of the beholder and I want to inspire conservation through color."/>
    <n v="700"/>
    <n v="60"/>
    <x v="2"/>
    <s v="US"/>
    <s v="USD"/>
    <n v="1447020620"/>
    <x v="1548"/>
    <b v="0"/>
    <n v="1"/>
    <b v="0"/>
    <n v="9"/>
    <n v="60"/>
    <x v="8"/>
    <s v="nature"/>
    <x v="1548"/>
    <d v="2015-11-08T22:10:20"/>
    <x v="0"/>
  </r>
  <r>
    <x v="1549"/>
    <x v="1549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n v="34"/>
    <n v="28.33"/>
    <x v="8"/>
    <s v="nature"/>
    <x v="1549"/>
    <d v="2015-11-03T04:15:59"/>
    <x v="0"/>
  </r>
  <r>
    <x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n v="13"/>
    <n v="14.43"/>
    <x v="8"/>
    <s v="nature"/>
    <x v="1550"/>
    <d v="2016-05-12T10:47:14"/>
    <x v="2"/>
  </r>
  <r>
    <x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n v="0"/>
    <n v="0"/>
    <x v="8"/>
    <s v="nature"/>
    <x v="1551"/>
    <d v="2015-05-27T19:47:19"/>
    <x v="0"/>
  </r>
  <r>
    <x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n v="49"/>
    <n v="132.19"/>
    <x v="8"/>
    <s v="nature"/>
    <x v="1552"/>
    <d v="2014-10-01T03:59:00"/>
    <x v="3"/>
  </r>
  <r>
    <x v="1553"/>
    <x v="1553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n v="0"/>
    <n v="0"/>
    <x v="8"/>
    <s v="nature"/>
    <x v="1553"/>
    <d v="2015-09-02T06:47:27"/>
    <x v="0"/>
  </r>
  <r>
    <x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n v="0"/>
    <n v="0"/>
    <x v="8"/>
    <s v="nature"/>
    <x v="1554"/>
    <d v="2015-08-02T06:03:10"/>
    <x v="0"/>
  </r>
  <r>
    <x v="1555"/>
    <x v="1555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n v="0"/>
    <n v="0"/>
    <x v="8"/>
    <s v="nature"/>
    <x v="1555"/>
    <d v="2015-09-17T17:00:00"/>
    <x v="0"/>
  </r>
  <r>
    <x v="1556"/>
    <x v="1556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n v="45"/>
    <n v="56.42"/>
    <x v="8"/>
    <s v="nature"/>
    <x v="1556"/>
    <d v="2016-07-04T03:40:24"/>
    <x v="2"/>
  </r>
  <r>
    <x v="1557"/>
    <x v="1557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n v="4"/>
    <n v="100"/>
    <x v="8"/>
    <s v="nature"/>
    <x v="1557"/>
    <d v="2014-09-20T15:40:33"/>
    <x v="3"/>
  </r>
  <r>
    <x v="1558"/>
    <x v="1558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n v="5"/>
    <n v="11.67"/>
    <x v="8"/>
    <s v="nature"/>
    <x v="1558"/>
    <d v="2015-08-28T12:12:00"/>
    <x v="0"/>
  </r>
  <r>
    <x v="1559"/>
    <x v="1559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n v="0"/>
    <n v="50"/>
    <x v="8"/>
    <s v="nature"/>
    <x v="1559"/>
    <d v="2015-04-29T01:16:39"/>
    <x v="0"/>
  </r>
  <r>
    <x v="1560"/>
    <x v="1560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n v="4"/>
    <n v="23.5"/>
    <x v="8"/>
    <s v="nature"/>
    <x v="1560"/>
    <d v="2014-11-13T01:29:53"/>
    <x v="3"/>
  </r>
  <r>
    <x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n v="1"/>
    <n v="67"/>
    <x v="3"/>
    <s v="art books"/>
    <x v="1561"/>
    <d v="2013-11-07T02:00:03"/>
    <x v="4"/>
  </r>
  <r>
    <x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n v="0"/>
    <n v="0"/>
    <x v="3"/>
    <s v="art books"/>
    <x v="1562"/>
    <d v="2009-12-02T00:50:00"/>
    <x v="8"/>
  </r>
  <r>
    <x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n v="1"/>
    <n v="42.5"/>
    <x v="3"/>
    <s v="art books"/>
    <x v="1563"/>
    <d v="2014-03-14T16:49:11"/>
    <x v="3"/>
  </r>
  <r>
    <x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n v="0"/>
    <n v="10"/>
    <x v="3"/>
    <s v="art books"/>
    <x v="1564"/>
    <d v="2015-05-28T20:05:00"/>
    <x v="0"/>
  </r>
  <r>
    <x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n v="3"/>
    <n v="100"/>
    <x v="3"/>
    <s v="art books"/>
    <x v="1565"/>
    <d v="2011-06-08T17:31:01"/>
    <x v="6"/>
  </r>
  <r>
    <x v="1566"/>
    <x v="1566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n v="21"/>
    <n v="108.05"/>
    <x v="3"/>
    <s v="art books"/>
    <x v="1566"/>
    <d v="2016-07-27T22:00:00"/>
    <x v="2"/>
  </r>
  <r>
    <x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n v="4"/>
    <n v="26.92"/>
    <x v="3"/>
    <s v="art books"/>
    <x v="1567"/>
    <d v="2014-02-17T00:00:00"/>
    <x v="3"/>
  </r>
  <r>
    <x v="1568"/>
    <x v="1568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n v="14"/>
    <n v="155"/>
    <x v="3"/>
    <s v="art books"/>
    <x v="1568"/>
    <d v="2014-12-24T01:29:45"/>
    <x v="3"/>
  </r>
  <r>
    <x v="1569"/>
    <x v="1569"/>
    <s v="to be removed"/>
    <n v="30000"/>
    <n v="0"/>
    <x v="1"/>
    <s v="US"/>
    <s v="USD"/>
    <n v="1369498714"/>
    <x v="1569"/>
    <b v="0"/>
    <n v="0"/>
    <b v="0"/>
    <n v="0"/>
    <n v="0"/>
    <x v="3"/>
    <s v="art books"/>
    <x v="1569"/>
    <d v="2013-05-25T16:18:34"/>
    <x v="4"/>
  </r>
  <r>
    <x v="1570"/>
    <x v="1570"/>
    <s v="A Coloring Book of Breathtaking Beauties_x000a_To Calm the Heart and Soul"/>
    <n v="6000"/>
    <n v="2484"/>
    <x v="1"/>
    <s v="US"/>
    <s v="USD"/>
    <n v="1460140282"/>
    <x v="1570"/>
    <b v="0"/>
    <n v="52"/>
    <b v="0"/>
    <n v="41"/>
    <n v="47.77"/>
    <x v="3"/>
    <s v="art books"/>
    <x v="1570"/>
    <d v="2016-04-08T18:31:22"/>
    <x v="2"/>
  </r>
  <r>
    <x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n v="1"/>
    <n v="20"/>
    <x v="3"/>
    <s v="art books"/>
    <x v="1571"/>
    <d v="2015-06-19T18:28:03"/>
    <x v="0"/>
  </r>
  <r>
    <x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n v="5"/>
    <n v="41.67"/>
    <x v="3"/>
    <s v="art books"/>
    <x v="1572"/>
    <d v="2016-02-28T23:59:00"/>
    <x v="2"/>
  </r>
  <r>
    <x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n v="2"/>
    <n v="74.33"/>
    <x v="3"/>
    <s v="art books"/>
    <x v="1573"/>
    <d v="2017-04-01T03:59:00"/>
    <x v="1"/>
  </r>
  <r>
    <x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n v="5"/>
    <n v="84.33"/>
    <x v="3"/>
    <s v="art books"/>
    <x v="1574"/>
    <d v="2015-02-17T22:15:29"/>
    <x v="0"/>
  </r>
  <r>
    <x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n v="23"/>
    <n v="65.459999999999994"/>
    <x v="3"/>
    <s v="art books"/>
    <x v="1575"/>
    <d v="2014-07-09T12:34:56"/>
    <x v="3"/>
  </r>
  <r>
    <x v="1576"/>
    <x v="1576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n v="13"/>
    <n v="65"/>
    <x v="3"/>
    <s v="art books"/>
    <x v="1576"/>
    <d v="2015-06-30T21:06:08"/>
    <x v="0"/>
  </r>
  <r>
    <x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n v="1"/>
    <n v="27.5"/>
    <x v="3"/>
    <s v="art books"/>
    <x v="1577"/>
    <d v="2012-07-24T20:20:48"/>
    <x v="5"/>
  </r>
  <r>
    <x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n v="11"/>
    <n v="51.25"/>
    <x v="3"/>
    <s v="art books"/>
    <x v="1578"/>
    <d v="2010-09-02T02:00:00"/>
    <x v="7"/>
  </r>
  <r>
    <x v="1579"/>
    <x v="1579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n v="1"/>
    <n v="14"/>
    <x v="3"/>
    <s v="art books"/>
    <x v="1579"/>
    <d v="2013-08-28T23:54:51"/>
    <x v="4"/>
  </r>
  <r>
    <x v="1580"/>
    <x v="1580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n v="0"/>
    <n v="0"/>
    <x v="3"/>
    <s v="art books"/>
    <x v="1580"/>
    <d v="2012-05-21T01:12:06"/>
    <x v="5"/>
  </r>
  <r>
    <x v="1581"/>
    <x v="1581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n v="1"/>
    <n v="5"/>
    <x v="8"/>
    <s v="places"/>
    <x v="1581"/>
    <d v="2015-12-19T10:46:30"/>
    <x v="0"/>
  </r>
  <r>
    <x v="1582"/>
    <x v="1582"/>
    <s v="I create canvas prints of images from in and around New Orleans"/>
    <n v="1000"/>
    <n v="93"/>
    <x v="2"/>
    <s v="US"/>
    <s v="USD"/>
    <n v="1445894400"/>
    <x v="1582"/>
    <b v="0"/>
    <n v="3"/>
    <b v="0"/>
    <n v="9"/>
    <n v="31"/>
    <x v="8"/>
    <s v="places"/>
    <x v="1582"/>
    <d v="2015-10-26T21:20:00"/>
    <x v="0"/>
  </r>
  <r>
    <x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n v="0"/>
    <n v="15"/>
    <x v="8"/>
    <s v="places"/>
    <x v="1583"/>
    <d v="2014-09-25T21:43:11"/>
    <x v="3"/>
  </r>
  <r>
    <x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n v="0"/>
    <n v="0"/>
    <x v="8"/>
    <s v="places"/>
    <x v="1584"/>
    <d v="2014-05-30T15:35:01"/>
    <x v="3"/>
  </r>
  <r>
    <x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n v="79"/>
    <n v="131.66999999999999"/>
    <x v="8"/>
    <s v="places"/>
    <x v="1585"/>
    <d v="2016-12-25T11:00:00"/>
    <x v="2"/>
  </r>
  <r>
    <x v="1586"/>
    <x v="1586"/>
    <s v="Show the world the beauty that is in all of our back yards!"/>
    <n v="1500"/>
    <n v="0"/>
    <x v="2"/>
    <s v="US"/>
    <s v="USD"/>
    <n v="1428197422"/>
    <x v="1586"/>
    <b v="0"/>
    <n v="0"/>
    <b v="0"/>
    <n v="0"/>
    <n v="0"/>
    <x v="8"/>
    <s v="places"/>
    <x v="1586"/>
    <d v="2015-04-05T01:30:22"/>
    <x v="0"/>
  </r>
  <r>
    <x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n v="0"/>
    <n v="1"/>
    <x v="8"/>
    <s v="places"/>
    <x v="1587"/>
    <d v="2014-12-13T22:49:25"/>
    <x v="3"/>
  </r>
  <r>
    <x v="1588"/>
    <x v="1588"/>
    <s v="Southeast Texas as seen through the lens of a cell phone camera"/>
    <n v="516"/>
    <n v="0"/>
    <x v="2"/>
    <s v="US"/>
    <s v="USD"/>
    <n v="1422735120"/>
    <x v="1588"/>
    <b v="0"/>
    <n v="0"/>
    <b v="0"/>
    <n v="0"/>
    <n v="0"/>
    <x v="8"/>
    <s v="places"/>
    <x v="1588"/>
    <d v="2015-01-31T20:12:00"/>
    <x v="0"/>
  </r>
  <r>
    <x v="1589"/>
    <x v="1589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n v="0"/>
    <n v="0"/>
    <x v="8"/>
    <s v="places"/>
    <x v="1589"/>
    <d v="2015-10-09T23:38:06"/>
    <x v="0"/>
  </r>
  <r>
    <x v="1590"/>
    <x v="1590"/>
    <s v="Discover Italy through photography."/>
    <n v="60000"/>
    <n v="1020"/>
    <x v="2"/>
    <s v="IT"/>
    <s v="EUR"/>
    <n v="1443040464"/>
    <x v="1590"/>
    <b v="0"/>
    <n v="2"/>
    <b v="0"/>
    <n v="2"/>
    <n v="510"/>
    <x v="8"/>
    <s v="places"/>
    <x v="1590"/>
    <d v="2015-09-23T20:34:24"/>
    <x v="0"/>
  </r>
  <r>
    <x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n v="29"/>
    <n v="44.48"/>
    <x v="8"/>
    <s v="places"/>
    <x v="1591"/>
    <d v="2016-04-03T16:25:41"/>
    <x v="2"/>
  </r>
  <r>
    <x v="1592"/>
    <x v="1592"/>
    <s v="A portfolio collage of beautiful pictures of authentic Pittsburgh locations and scenery."/>
    <n v="25"/>
    <n v="0"/>
    <x v="2"/>
    <s v="US"/>
    <s v="USD"/>
    <n v="1427503485"/>
    <x v="1592"/>
    <b v="0"/>
    <n v="0"/>
    <b v="0"/>
    <n v="0"/>
    <n v="0"/>
    <x v="8"/>
    <s v="places"/>
    <x v="1592"/>
    <d v="2015-03-28T00:44:45"/>
    <x v="0"/>
  </r>
  <r>
    <x v="1593"/>
    <x v="1593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n v="0"/>
    <n v="1"/>
    <x v="8"/>
    <s v="places"/>
    <x v="1593"/>
    <d v="2015-02-28T20:17:35"/>
    <x v="0"/>
  </r>
  <r>
    <x v="1594"/>
    <x v="1594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n v="21"/>
    <n v="20.5"/>
    <x v="8"/>
    <s v="places"/>
    <x v="1594"/>
    <d v="2016-05-15T16:21:00"/>
    <x v="2"/>
  </r>
  <r>
    <x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n v="0"/>
    <n v="40"/>
    <x v="8"/>
    <s v="places"/>
    <x v="1595"/>
    <d v="2014-06-18T20:13:00"/>
    <x v="3"/>
  </r>
  <r>
    <x v="1596"/>
    <x v="1596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n v="2"/>
    <n v="25"/>
    <x v="8"/>
    <s v="places"/>
    <x v="1596"/>
    <d v="2014-12-13T11:19:29"/>
    <x v="3"/>
  </r>
  <r>
    <x v="1597"/>
    <x v="1597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n v="0"/>
    <n v="0"/>
    <x v="8"/>
    <s v="places"/>
    <x v="1597"/>
    <d v="2016-09-20T08:29:57"/>
    <x v="2"/>
  </r>
  <r>
    <x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n v="0"/>
    <n v="1"/>
    <x v="8"/>
    <s v="places"/>
    <x v="1598"/>
    <d v="2015-07-26T16:00:58"/>
    <x v="0"/>
  </r>
  <r>
    <x v="1599"/>
    <x v="1599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n v="0"/>
    <n v="0"/>
    <x v="8"/>
    <s v="places"/>
    <x v="1599"/>
    <d v="2016-04-08T11:56:16"/>
    <x v="2"/>
  </r>
  <r>
    <x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n v="7"/>
    <n v="40.78"/>
    <x v="8"/>
    <s v="places"/>
    <x v="1600"/>
    <d v="2014-07-15T05:11:00"/>
    <x v="3"/>
  </r>
  <r>
    <x v="1601"/>
    <x v="1601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n v="108"/>
    <n v="48.33"/>
    <x v="4"/>
    <s v="rock"/>
    <x v="1601"/>
    <d v="2011-05-05T02:13:53"/>
    <x v="6"/>
  </r>
  <r>
    <x v="1602"/>
    <x v="1602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n v="100"/>
    <n v="46.95"/>
    <x v="4"/>
    <s v="rock"/>
    <x v="1602"/>
    <d v="2011-10-14T23:00:00"/>
    <x v="6"/>
  </r>
  <r>
    <x v="1603"/>
    <x v="1603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n v="100"/>
    <n v="66.69"/>
    <x v="4"/>
    <s v="rock"/>
    <x v="1603"/>
    <d v="2012-01-28T04:04:19"/>
    <x v="6"/>
  </r>
  <r>
    <x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n v="122"/>
    <n v="48.84"/>
    <x v="4"/>
    <s v="rock"/>
    <x v="1604"/>
    <d v="2012-03-17T19:17:15"/>
    <x v="5"/>
  </r>
  <r>
    <x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n v="101"/>
    <n v="137.31"/>
    <x v="4"/>
    <s v="rock"/>
    <x v="1605"/>
    <d v="2011-08-01T07:00:00"/>
    <x v="6"/>
  </r>
  <r>
    <x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n v="101"/>
    <n v="87.83"/>
    <x v="4"/>
    <s v="rock"/>
    <x v="1606"/>
    <d v="2011-03-24T01:40:38"/>
    <x v="7"/>
  </r>
  <r>
    <x v="1607"/>
    <x v="1607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n v="145"/>
    <n v="70.790000000000006"/>
    <x v="4"/>
    <s v="rock"/>
    <x v="1607"/>
    <d v="2012-06-14T19:24:11"/>
    <x v="5"/>
  </r>
  <r>
    <x v="1608"/>
    <x v="1608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n v="101"/>
    <n v="52.83"/>
    <x v="4"/>
    <s v="rock"/>
    <x v="1608"/>
    <d v="2014-01-01T05:26:00"/>
    <x v="4"/>
  </r>
  <r>
    <x v="1609"/>
    <x v="1609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n v="118"/>
    <n v="443.75"/>
    <x v="4"/>
    <s v="rock"/>
    <x v="1609"/>
    <d v="2011-11-02T08:00:00"/>
    <x v="6"/>
  </r>
  <r>
    <x v="1610"/>
    <x v="1610"/>
    <s v="So The Story Goes is the upcoming album from &quot;Just Joe&quot; Altier."/>
    <n v="2000"/>
    <n v="5437"/>
    <x v="0"/>
    <s v="US"/>
    <s v="USD"/>
    <n v="1355609510"/>
    <x v="1610"/>
    <b v="0"/>
    <n v="112"/>
    <b v="1"/>
    <n v="272"/>
    <n v="48.54"/>
    <x v="4"/>
    <s v="rock"/>
    <x v="1610"/>
    <d v="2012-12-15T22:11:50"/>
    <x v="5"/>
  </r>
  <r>
    <x v="1611"/>
    <x v="1611"/>
    <s v="Skelton-Luns CD/7&quot; No Big Deal."/>
    <n v="800"/>
    <n v="1001"/>
    <x v="0"/>
    <s v="US"/>
    <s v="USD"/>
    <n v="1370390432"/>
    <x v="1611"/>
    <b v="0"/>
    <n v="27"/>
    <b v="1"/>
    <n v="125"/>
    <n v="37.07"/>
    <x v="4"/>
    <s v="rock"/>
    <x v="1611"/>
    <d v="2013-06-05T00:00:32"/>
    <x v="4"/>
  </r>
  <r>
    <x v="1612"/>
    <x v="1612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n v="110"/>
    <n v="50"/>
    <x v="4"/>
    <s v="rock"/>
    <x v="1612"/>
    <d v="2013-01-02T20:59:44"/>
    <x v="5"/>
  </r>
  <r>
    <x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n v="102"/>
    <n v="39.04"/>
    <x v="4"/>
    <s v="rock"/>
    <x v="1613"/>
    <d v="2012-07-22T01:40:02"/>
    <x v="5"/>
  </r>
  <r>
    <x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n v="103"/>
    <n v="66.69"/>
    <x v="4"/>
    <s v="rock"/>
    <x v="1614"/>
    <d v="2014-08-03T17:00:00"/>
    <x v="3"/>
  </r>
  <r>
    <x v="1615"/>
    <x v="1615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n v="114"/>
    <n v="67.13"/>
    <x v="4"/>
    <s v="rock"/>
    <x v="1615"/>
    <d v="2011-12-13T02:13:16"/>
    <x v="6"/>
  </r>
  <r>
    <x v="1616"/>
    <x v="1616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n v="104"/>
    <n v="66.37"/>
    <x v="4"/>
    <s v="rock"/>
    <x v="1616"/>
    <d v="2012-11-22T22:00:00"/>
    <x v="5"/>
  </r>
  <r>
    <x v="1617"/>
    <x v="1617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n v="146"/>
    <n v="64.62"/>
    <x v="4"/>
    <s v="rock"/>
    <x v="1617"/>
    <d v="2013-11-01T19:00:00"/>
    <x v="4"/>
  </r>
  <r>
    <x v="1618"/>
    <x v="1618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n v="105"/>
    <n v="58.37"/>
    <x v="4"/>
    <s v="rock"/>
    <x v="1618"/>
    <d v="2013-03-08T15:42:15"/>
    <x v="4"/>
  </r>
  <r>
    <x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n v="133"/>
    <n v="86.96"/>
    <x v="4"/>
    <s v="rock"/>
    <x v="1619"/>
    <d v="2014-09-15T04:28:06"/>
    <x v="3"/>
  </r>
  <r>
    <x v="1620"/>
    <x v="1620"/>
    <s v="Kickstarting my music career with 300 hard copy CDs of my first release."/>
    <n v="1000"/>
    <n v="1130"/>
    <x v="0"/>
    <s v="US"/>
    <s v="USD"/>
    <n v="1361606940"/>
    <x v="1620"/>
    <b v="0"/>
    <n v="17"/>
    <b v="1"/>
    <n v="113"/>
    <n v="66.47"/>
    <x v="4"/>
    <s v="rock"/>
    <x v="1620"/>
    <d v="2013-02-23T08:09:00"/>
    <x v="4"/>
  </r>
  <r>
    <x v="1621"/>
    <x v="1621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n v="121"/>
    <n v="163.78"/>
    <x v="4"/>
    <s v="rock"/>
    <x v="1621"/>
    <d v="2012-05-28T03:59:00"/>
    <x v="5"/>
  </r>
  <r>
    <x v="1622"/>
    <x v="1622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n v="102"/>
    <n v="107.98"/>
    <x v="4"/>
    <s v="rock"/>
    <x v="1622"/>
    <d v="2014-12-17T07:59:00"/>
    <x v="3"/>
  </r>
  <r>
    <x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n v="101"/>
    <n v="42.11"/>
    <x v="4"/>
    <s v="rock"/>
    <x v="1623"/>
    <d v="2013-08-27T16:31:29"/>
    <x v="4"/>
  </r>
  <r>
    <x v="1624"/>
    <x v="1624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n v="118"/>
    <n v="47.2"/>
    <x v="4"/>
    <s v="rock"/>
    <x v="1624"/>
    <d v="2013-01-09T08:48:55"/>
    <x v="5"/>
  </r>
  <r>
    <x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n v="155"/>
    <n v="112.02"/>
    <x v="4"/>
    <s v="rock"/>
    <x v="1625"/>
    <d v="2012-09-11T16:47:33"/>
    <x v="5"/>
  </r>
  <r>
    <x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n v="101"/>
    <n v="74.95"/>
    <x v="4"/>
    <s v="rock"/>
    <x v="1626"/>
    <d v="2013-12-01T21:21:07"/>
    <x v="4"/>
  </r>
  <r>
    <x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n v="117"/>
    <n v="61.58"/>
    <x v="4"/>
    <s v="rock"/>
    <x v="1627"/>
    <d v="2012-11-26T04:59:00"/>
    <x v="5"/>
  </r>
  <r>
    <x v="1628"/>
    <x v="1628"/>
    <s v="Original Jewish rock music on human relationships and identity"/>
    <n v="4000"/>
    <n v="4037"/>
    <x v="0"/>
    <s v="US"/>
    <s v="USD"/>
    <n v="1403026882"/>
    <x v="1628"/>
    <b v="0"/>
    <n v="88"/>
    <b v="1"/>
    <n v="101"/>
    <n v="45.88"/>
    <x v="4"/>
    <s v="rock"/>
    <x v="1628"/>
    <d v="2014-06-17T17:41:22"/>
    <x v="3"/>
  </r>
  <r>
    <x v="1629"/>
    <x v="1629"/>
    <s v="Help Off The Turnpike release new music, and set fire to everything!"/>
    <n v="6000"/>
    <n v="6220"/>
    <x v="0"/>
    <s v="US"/>
    <s v="USD"/>
    <n v="1392929333"/>
    <x v="1629"/>
    <b v="0"/>
    <n v="82"/>
    <b v="1"/>
    <n v="104"/>
    <n v="75.849999999999994"/>
    <x v="4"/>
    <s v="rock"/>
    <x v="1629"/>
    <d v="2014-02-20T20:48:53"/>
    <x v="3"/>
  </r>
  <r>
    <x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n v="265"/>
    <n v="84.21"/>
    <x v="4"/>
    <s v="rock"/>
    <x v="1630"/>
    <d v="2012-03-02T06:59:00"/>
    <x v="5"/>
  </r>
  <r>
    <x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n v="156"/>
    <n v="117.23"/>
    <x v="4"/>
    <s v="rock"/>
    <x v="1631"/>
    <d v="2012-10-12T20:37:41"/>
    <x v="5"/>
  </r>
  <r>
    <x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n v="102"/>
    <n v="86.49"/>
    <x v="4"/>
    <s v="rock"/>
    <x v="1632"/>
    <d v="2011-09-24T08:10:54"/>
    <x v="6"/>
  </r>
  <r>
    <x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n v="100"/>
    <n v="172.41"/>
    <x v="4"/>
    <s v="rock"/>
    <x v="1633"/>
    <d v="2012-01-16T05:00:00"/>
    <x v="6"/>
  </r>
  <r>
    <x v="1634"/>
    <x v="1634"/>
    <s v="Recording Debut  Album w/ Producer Ikey Owens from Free Moral Agents/ The Mars Volta"/>
    <n v="2000"/>
    <n v="2010"/>
    <x v="0"/>
    <s v="US"/>
    <s v="USD"/>
    <n v="1306994340"/>
    <x v="1634"/>
    <b v="0"/>
    <n v="32"/>
    <b v="1"/>
    <n v="101"/>
    <n v="62.81"/>
    <x v="4"/>
    <s v="rock"/>
    <x v="1634"/>
    <d v="2011-06-02T05:59:00"/>
    <x v="6"/>
  </r>
  <r>
    <x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n v="125"/>
    <n v="67.73"/>
    <x v="4"/>
    <s v="rock"/>
    <x v="1635"/>
    <d v="2016-07-11T20:51:01"/>
    <x v="2"/>
  </r>
  <r>
    <x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n v="104"/>
    <n v="53.56"/>
    <x v="4"/>
    <s v="rock"/>
    <x v="1636"/>
    <d v="2011-06-12T04:00:00"/>
    <x v="6"/>
  </r>
  <r>
    <x v="1637"/>
    <x v="1637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n v="104"/>
    <n v="34.6"/>
    <x v="4"/>
    <s v="rock"/>
    <x v="1637"/>
    <d v="2009-12-31T23:39:00"/>
    <x v="8"/>
  </r>
  <r>
    <x v="1638"/>
    <x v="1638"/>
    <s v="Avenues will be going in to the studio to record a new EP with Matt Allison!"/>
    <n v="1000"/>
    <n v="1050"/>
    <x v="0"/>
    <s v="US"/>
    <s v="USD"/>
    <n v="1362086700"/>
    <x v="1638"/>
    <b v="0"/>
    <n v="27"/>
    <b v="1"/>
    <n v="105"/>
    <n v="38.89"/>
    <x v="4"/>
    <s v="rock"/>
    <x v="1638"/>
    <d v="2013-02-28T21:25:00"/>
    <x v="4"/>
  </r>
  <r>
    <x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n v="100"/>
    <n v="94.74"/>
    <x v="4"/>
    <s v="rock"/>
    <x v="1639"/>
    <d v="2012-03-03T15:39:25"/>
    <x v="5"/>
  </r>
  <r>
    <x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n v="170"/>
    <n v="39.97"/>
    <x v="4"/>
    <s v="rock"/>
    <x v="1640"/>
    <d v="2010-08-03T01:59:00"/>
    <x v="7"/>
  </r>
  <r>
    <x v="1641"/>
    <x v="1641"/>
    <s v="Music Video For Upbeat and Inspiring Song - Run For Your Life"/>
    <n v="2500"/>
    <n v="2535"/>
    <x v="0"/>
    <s v="US"/>
    <s v="USD"/>
    <n v="1418998744"/>
    <x v="1641"/>
    <b v="0"/>
    <n v="26"/>
    <b v="1"/>
    <n v="101"/>
    <n v="97.5"/>
    <x v="4"/>
    <s v="pop"/>
    <x v="1641"/>
    <d v="2014-12-19T14:19:04"/>
    <x v="3"/>
  </r>
  <r>
    <x v="1642"/>
    <x v="1642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n v="100"/>
    <n v="42.86"/>
    <x v="4"/>
    <s v="pop"/>
    <x v="1642"/>
    <d v="2011-06-14T00:35:27"/>
    <x v="6"/>
  </r>
  <r>
    <x v="1643"/>
    <x v="1643"/>
    <s v="This Is All Now is putting out a brand new record, and we need YOUR help to do it!"/>
    <n v="5000"/>
    <n v="6235"/>
    <x v="0"/>
    <s v="US"/>
    <s v="USD"/>
    <n v="1348516012"/>
    <x v="1643"/>
    <b v="0"/>
    <n v="37"/>
    <b v="1"/>
    <n v="125"/>
    <n v="168.51"/>
    <x v="4"/>
    <s v="pop"/>
    <x v="1643"/>
    <d v="2012-09-24T19:46:52"/>
    <x v="5"/>
  </r>
  <r>
    <x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n v="110"/>
    <n v="85.55"/>
    <x v="4"/>
    <s v="pop"/>
    <x v="1644"/>
    <d v="2012-11-22T02:26:00"/>
    <x v="5"/>
  </r>
  <r>
    <x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n v="111"/>
    <n v="554"/>
    <x v="4"/>
    <s v="pop"/>
    <x v="1645"/>
    <d v="2013-09-18T14:49:00"/>
    <x v="4"/>
  </r>
  <r>
    <x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n v="110"/>
    <n v="26.55"/>
    <x v="4"/>
    <s v="pop"/>
    <x v="1646"/>
    <d v="2014-08-14T18:11:00"/>
    <x v="3"/>
  </r>
  <r>
    <x v="1647"/>
    <x v="1647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n v="105"/>
    <n v="113.83"/>
    <x v="4"/>
    <s v="pop"/>
    <x v="1647"/>
    <d v="2012-06-09T09:49:37"/>
    <x v="5"/>
  </r>
  <r>
    <x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n v="125"/>
    <n v="32.01"/>
    <x v="4"/>
    <s v="pop"/>
    <x v="1648"/>
    <d v="2011-03-20T15:54:42"/>
    <x v="6"/>
  </r>
  <r>
    <x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n v="101"/>
    <n v="47.19"/>
    <x v="4"/>
    <s v="pop"/>
    <x v="1649"/>
    <d v="2014-05-23T16:25:55"/>
    <x v="3"/>
  </r>
  <r>
    <x v="1650"/>
    <x v="1650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n v="142"/>
    <n v="88.47"/>
    <x v="4"/>
    <s v="pop"/>
    <x v="1650"/>
    <d v="2013-10-09T10:27:17"/>
    <x v="4"/>
  </r>
  <r>
    <x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n v="101"/>
    <n v="100.75"/>
    <x v="4"/>
    <s v="pop"/>
    <x v="1651"/>
    <d v="2011-04-26T06:59:00"/>
    <x v="6"/>
  </r>
  <r>
    <x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n v="101"/>
    <n v="64.709999999999994"/>
    <x v="4"/>
    <s v="pop"/>
    <x v="1652"/>
    <d v="2013-11-24T12:49:53"/>
    <x v="4"/>
  </r>
  <r>
    <x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n v="174"/>
    <n v="51.85"/>
    <x v="4"/>
    <s v="pop"/>
    <x v="1653"/>
    <d v="2011-04-24T20:01:36"/>
    <x v="6"/>
  </r>
  <r>
    <x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n v="120"/>
    <n v="38.79"/>
    <x v="4"/>
    <s v="pop"/>
    <x v="1654"/>
    <d v="2012-04-18T21:22:40"/>
    <x v="5"/>
  </r>
  <r>
    <x v="1655"/>
    <x v="1655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n v="143"/>
    <n v="44.65"/>
    <x v="4"/>
    <s v="pop"/>
    <x v="1655"/>
    <d v="2012-04-05T18:00:20"/>
    <x v="5"/>
  </r>
  <r>
    <x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n v="100"/>
    <n v="156.77000000000001"/>
    <x v="4"/>
    <s v="pop"/>
    <x v="1656"/>
    <d v="2012-12-13T22:17:32"/>
    <x v="5"/>
  </r>
  <r>
    <x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n v="105"/>
    <n v="118.7"/>
    <x v="4"/>
    <s v="pop"/>
    <x v="1657"/>
    <d v="2012-05-24T18:46:08"/>
    <x v="5"/>
  </r>
  <r>
    <x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n v="132"/>
    <n v="74.150000000000006"/>
    <x v="4"/>
    <s v="pop"/>
    <x v="1658"/>
    <d v="2012-12-18T14:20:00"/>
    <x v="5"/>
  </r>
  <r>
    <x v="1659"/>
    <x v="1659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n v="113"/>
    <n v="12.53"/>
    <x v="4"/>
    <s v="pop"/>
    <x v="1659"/>
    <d v="2013-12-17T12:00:00"/>
    <x v="4"/>
  </r>
  <r>
    <x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n v="1254"/>
    <n v="27.86"/>
    <x v="4"/>
    <s v="pop"/>
    <x v="1660"/>
    <d v="2016-04-30T21:59:00"/>
    <x v="2"/>
  </r>
  <r>
    <x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n v="103"/>
    <n v="80.180000000000007"/>
    <x v="4"/>
    <s v="pop"/>
    <x v="1661"/>
    <d v="2016-01-17T21:00:00"/>
    <x v="0"/>
  </r>
  <r>
    <x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n v="103"/>
    <n v="132.44"/>
    <x v="4"/>
    <s v="pop"/>
    <x v="1662"/>
    <d v="2011-12-31T05:45:36"/>
    <x v="6"/>
  </r>
  <r>
    <x v="1663"/>
    <x v="1663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n v="108"/>
    <n v="33.75"/>
    <x v="4"/>
    <s v="pop"/>
    <x v="1663"/>
    <d v="2015-02-01T00:31:47"/>
    <x v="0"/>
  </r>
  <r>
    <x v="1664"/>
    <x v="1664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n v="122"/>
    <n v="34.380000000000003"/>
    <x v="4"/>
    <s v="pop"/>
    <x v="1664"/>
    <d v="2012-03-16T03:59:00"/>
    <x v="5"/>
  </r>
  <r>
    <x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n v="119"/>
    <n v="44.96"/>
    <x v="4"/>
    <s v="pop"/>
    <x v="1665"/>
    <d v="2011-02-22T03:00:00"/>
    <x v="6"/>
  </r>
  <r>
    <x v="1666"/>
    <x v="1666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n v="161"/>
    <n v="41.04"/>
    <x v="4"/>
    <s v="pop"/>
    <x v="1666"/>
    <d v="2013-03-28T05:04:33"/>
    <x v="4"/>
  </r>
  <r>
    <x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n v="127"/>
    <n v="52.6"/>
    <x v="4"/>
    <s v="pop"/>
    <x v="1667"/>
    <d v="2014-03-11T06:59:00"/>
    <x v="3"/>
  </r>
  <r>
    <x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n v="103"/>
    <n v="70.78"/>
    <x v="4"/>
    <s v="pop"/>
    <x v="1668"/>
    <d v="2011-11-28T04:35:39"/>
    <x v="6"/>
  </r>
  <r>
    <x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n v="140"/>
    <n v="53.75"/>
    <x v="4"/>
    <s v="pop"/>
    <x v="1669"/>
    <d v="2016-05-31T21:14:36"/>
    <x v="2"/>
  </r>
  <r>
    <x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n v="103"/>
    <n v="44.61"/>
    <x v="4"/>
    <s v="pop"/>
    <x v="1670"/>
    <d v="2010-07-05T04:00:00"/>
    <x v="7"/>
  </r>
  <r>
    <x v="1671"/>
    <x v="1671"/>
    <s v="I am seeking funding in order to help take my music from a hobby to a career."/>
    <n v="2000"/>
    <n v="2013.47"/>
    <x v="0"/>
    <s v="US"/>
    <s v="USD"/>
    <n v="1470056614"/>
    <x v="1671"/>
    <b v="0"/>
    <n v="77"/>
    <b v="1"/>
    <n v="101"/>
    <n v="26.15"/>
    <x v="4"/>
    <s v="pop"/>
    <x v="1671"/>
    <d v="2016-08-01T13:03:34"/>
    <x v="2"/>
  </r>
  <r>
    <x v="1672"/>
    <x v="1672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n v="113"/>
    <n v="39.18"/>
    <x v="4"/>
    <s v="pop"/>
    <x v="1672"/>
    <d v="2012-06-04T15:45:30"/>
    <x v="5"/>
  </r>
  <r>
    <x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n v="128"/>
    <n v="45.59"/>
    <x v="4"/>
    <s v="pop"/>
    <x v="1673"/>
    <d v="2015-03-06T21:04:52"/>
    <x v="0"/>
  </r>
  <r>
    <x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n v="202"/>
    <n v="89.25"/>
    <x v="4"/>
    <s v="pop"/>
    <x v="1674"/>
    <d v="2016-08-18T06:59:00"/>
    <x v="2"/>
  </r>
  <r>
    <x v="1675"/>
    <x v="1675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n v="137"/>
    <n v="40.42"/>
    <x v="4"/>
    <s v="pop"/>
    <x v="1675"/>
    <d v="2011-10-16T22:03:00"/>
    <x v="6"/>
  </r>
  <r>
    <x v="1676"/>
    <x v="1676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n v="115"/>
    <n v="82.38"/>
    <x v="4"/>
    <s v="pop"/>
    <x v="1676"/>
    <d v="2012-04-21T03:59:00"/>
    <x v="5"/>
  </r>
  <r>
    <x v="1677"/>
    <x v="1677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n v="112"/>
    <n v="159.52000000000001"/>
    <x v="4"/>
    <s v="pop"/>
    <x v="1677"/>
    <d v="2016-04-16T05:59:00"/>
    <x v="2"/>
  </r>
  <r>
    <x v="1678"/>
    <x v="1678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n v="118"/>
    <n v="36.24"/>
    <x v="4"/>
    <s v="pop"/>
    <x v="1678"/>
    <d v="2014-02-06T20:31:11"/>
    <x v="3"/>
  </r>
  <r>
    <x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n v="175"/>
    <n v="62.5"/>
    <x v="4"/>
    <s v="pop"/>
    <x v="1679"/>
    <d v="2011-07-22T01:39:05"/>
    <x v="6"/>
  </r>
  <r>
    <x v="1680"/>
    <x v="1680"/>
    <s v="Working Musician dilemma #164: how the taxman put Kick the Record 2.0 on hold"/>
    <n v="1000"/>
    <n v="1175"/>
    <x v="0"/>
    <s v="US"/>
    <s v="USD"/>
    <n v="1405188667"/>
    <x v="1680"/>
    <b v="0"/>
    <n v="25"/>
    <b v="1"/>
    <n v="118"/>
    <n v="47"/>
    <x v="4"/>
    <s v="pop"/>
    <x v="1680"/>
    <d v="2014-07-12T18:11:07"/>
    <x v="3"/>
  </r>
  <r>
    <x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n v="101"/>
    <n v="74.58"/>
    <x v="4"/>
    <s v="faith"/>
    <x v="1681"/>
    <d v="2017-03-29T02:00:00"/>
    <x v="1"/>
  </r>
  <r>
    <x v="1682"/>
    <x v="1682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n v="0"/>
    <n v="0"/>
    <x v="4"/>
    <s v="faith"/>
    <x v="1682"/>
    <d v="2017-04-14T04:07:40"/>
    <x v="1"/>
  </r>
  <r>
    <x v="1683"/>
    <x v="1683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n v="22"/>
    <n v="76"/>
    <x v="4"/>
    <s v="faith"/>
    <x v="1683"/>
    <d v="2017-04-07T18:45:38"/>
    <x v="1"/>
  </r>
  <r>
    <x v="1684"/>
    <x v="1684"/>
    <s v="New Music from Marty Mikles!  A new EP all about God's Goodness &amp; Mercy."/>
    <n v="8000"/>
    <n v="8730"/>
    <x v="3"/>
    <s v="US"/>
    <s v="USD"/>
    <n v="1489775641"/>
    <x v="1684"/>
    <b v="0"/>
    <n v="101"/>
    <b v="0"/>
    <n v="109"/>
    <n v="86.44"/>
    <x v="4"/>
    <s v="faith"/>
    <x v="1684"/>
    <d v="2017-03-17T18:34:01"/>
    <x v="1"/>
  </r>
  <r>
    <x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n v="103"/>
    <n v="24"/>
    <x v="4"/>
    <s v="faith"/>
    <x v="1685"/>
    <d v="2017-03-24T05:00:23"/>
    <x v="1"/>
  </r>
  <r>
    <x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n v="0"/>
    <n v="18"/>
    <x v="4"/>
    <s v="faith"/>
    <x v="1686"/>
    <d v="2017-04-27T19:15:19"/>
    <x v="1"/>
  </r>
  <r>
    <x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n v="31"/>
    <n v="80.13"/>
    <x v="4"/>
    <s v="faith"/>
    <x v="1687"/>
    <d v="2017-04-10T20:15:00"/>
    <x v="1"/>
  </r>
  <r>
    <x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n v="44"/>
    <n v="253.14"/>
    <x v="4"/>
    <s v="faith"/>
    <x v="1688"/>
    <d v="2017-04-09T11:49:54"/>
    <x v="1"/>
  </r>
  <r>
    <x v="1689"/>
    <x v="1689"/>
    <s v="Praising the Living God in the second half of life."/>
    <n v="2400"/>
    <n v="2400"/>
    <x v="3"/>
    <s v="US"/>
    <s v="USD"/>
    <n v="1489700230"/>
    <x v="1689"/>
    <b v="0"/>
    <n v="14"/>
    <b v="0"/>
    <n v="100"/>
    <n v="171.43"/>
    <x v="4"/>
    <s v="faith"/>
    <x v="1689"/>
    <d v="2017-03-16T21:37:10"/>
    <x v="1"/>
  </r>
  <r>
    <x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n v="25"/>
    <n v="57.73"/>
    <x v="4"/>
    <s v="faith"/>
    <x v="1690"/>
    <d v="2017-04-06T09:20:42"/>
    <x v="1"/>
  </r>
  <r>
    <x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n v="33"/>
    <n v="264.26"/>
    <x v="4"/>
    <s v="faith"/>
    <x v="1691"/>
    <d v="2017-04-03T01:00:00"/>
    <x v="1"/>
  </r>
  <r>
    <x v="1692"/>
    <x v="1692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n v="48"/>
    <n v="159.33000000000001"/>
    <x v="4"/>
    <s v="faith"/>
    <x v="1692"/>
    <d v="2017-03-26T23:59:00"/>
    <x v="1"/>
  </r>
  <r>
    <x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n v="9"/>
    <n v="35"/>
    <x v="4"/>
    <s v="faith"/>
    <x v="1693"/>
    <d v="2017-04-09T20:00:00"/>
    <x v="1"/>
  </r>
  <r>
    <x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n v="0"/>
    <n v="5"/>
    <x v="4"/>
    <s v="faith"/>
    <x v="1694"/>
    <d v="2017-03-27T04:36:00"/>
    <x v="1"/>
  </r>
  <r>
    <x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n v="12"/>
    <n v="61.09"/>
    <x v="4"/>
    <s v="faith"/>
    <x v="1695"/>
    <d v="2017-04-10T01:00:00"/>
    <x v="1"/>
  </r>
  <r>
    <x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n v="0"/>
    <n v="0"/>
    <x v="4"/>
    <s v="faith"/>
    <x v="1696"/>
    <d v="2017-04-01T00:40:11"/>
    <x v="1"/>
  </r>
  <r>
    <x v="1697"/>
    <x v="1697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n v="20"/>
    <n v="114.82"/>
    <x v="4"/>
    <s v="faith"/>
    <x v="1697"/>
    <d v="2017-04-09T23:47:28"/>
    <x v="1"/>
  </r>
  <r>
    <x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n v="0"/>
    <n v="0"/>
    <x v="4"/>
    <s v="faith"/>
    <x v="1698"/>
    <d v="2017-03-26T03:33:00"/>
    <x v="1"/>
  </r>
  <r>
    <x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n v="4"/>
    <n v="54"/>
    <x v="4"/>
    <s v="faith"/>
    <x v="1699"/>
    <d v="2017-04-11T20:44:05"/>
    <x v="1"/>
  </r>
  <r>
    <x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n v="26"/>
    <n v="65.97"/>
    <x v="4"/>
    <s v="faith"/>
    <x v="1700"/>
    <d v="2017-04-01T04:00:00"/>
    <x v="1"/>
  </r>
  <r>
    <x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n v="0"/>
    <n v="5"/>
    <x v="4"/>
    <s v="faith"/>
    <x v="1701"/>
    <d v="2015-01-15T15:56:45"/>
    <x v="3"/>
  </r>
  <r>
    <x v="1702"/>
    <x v="1702"/>
    <s v="I can do all things through christ jesus"/>
    <n v="16500"/>
    <n v="1"/>
    <x v="2"/>
    <s v="US"/>
    <s v="USD"/>
    <n v="1427745150"/>
    <x v="1702"/>
    <b v="0"/>
    <n v="1"/>
    <b v="0"/>
    <n v="0"/>
    <n v="1"/>
    <x v="4"/>
    <s v="faith"/>
    <x v="1702"/>
    <d v="2015-03-30T19:52:30"/>
    <x v="0"/>
  </r>
  <r>
    <x v="1703"/>
    <x v="1703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n v="1"/>
    <n v="25.5"/>
    <x v="4"/>
    <s v="faith"/>
    <x v="1703"/>
    <d v="2015-08-31T06:45:37"/>
    <x v="0"/>
  </r>
  <r>
    <x v="1704"/>
    <x v="1704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n v="65"/>
    <n v="118.36"/>
    <x v="4"/>
    <s v="faith"/>
    <x v="1704"/>
    <d v="2015-02-16T03:21:13"/>
    <x v="0"/>
  </r>
  <r>
    <x v="1705"/>
    <x v="1705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n v="0"/>
    <n v="0"/>
    <x v="4"/>
    <s v="faith"/>
    <x v="1705"/>
    <d v="2015-09-09T16:00:00"/>
    <x v="0"/>
  </r>
  <r>
    <x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n v="0"/>
    <n v="0"/>
    <x v="4"/>
    <s v="faith"/>
    <x v="1706"/>
    <d v="2015-08-23T07:21:12"/>
    <x v="0"/>
  </r>
  <r>
    <x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n v="10"/>
    <n v="54.11"/>
    <x v="4"/>
    <s v="faith"/>
    <x v="1707"/>
    <d v="2016-03-28T16:18:15"/>
    <x v="2"/>
  </r>
  <r>
    <x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n v="0"/>
    <n v="0"/>
    <x v="4"/>
    <s v="faith"/>
    <x v="1708"/>
    <d v="2016-05-01T20:48:26"/>
    <x v="2"/>
  </r>
  <r>
    <x v="1709"/>
    <x v="1709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n v="5"/>
    <n v="21.25"/>
    <x v="4"/>
    <s v="faith"/>
    <x v="1709"/>
    <d v="2014-08-31T19:39:00"/>
    <x v="3"/>
  </r>
  <r>
    <x v="1710"/>
    <x v="1710"/>
    <s v="We want to create a gospel live album which has never been produced before."/>
    <n v="5000"/>
    <n v="34"/>
    <x v="2"/>
    <s v="DE"/>
    <s v="EUR"/>
    <n v="1453122000"/>
    <x v="1710"/>
    <b v="0"/>
    <n v="1"/>
    <b v="0"/>
    <n v="1"/>
    <n v="34"/>
    <x v="4"/>
    <s v="faith"/>
    <x v="1710"/>
    <d v="2016-01-18T13:00:00"/>
    <x v="0"/>
  </r>
  <r>
    <x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n v="11"/>
    <n v="525"/>
    <x v="4"/>
    <s v="faith"/>
    <x v="1711"/>
    <d v="2014-09-01T15:30:34"/>
    <x v="3"/>
  </r>
  <r>
    <x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n v="0"/>
    <n v="0"/>
    <x v="4"/>
    <s v="faith"/>
    <x v="1712"/>
    <d v="2015-06-30T21:55:53"/>
    <x v="0"/>
  </r>
  <r>
    <x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n v="2"/>
    <n v="50"/>
    <x v="4"/>
    <s v="faith"/>
    <x v="1713"/>
    <d v="2014-10-05T19:13:32"/>
    <x v="3"/>
  </r>
  <r>
    <x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n v="8"/>
    <n v="115.71"/>
    <x v="4"/>
    <s v="faith"/>
    <x v="1714"/>
    <d v="2015-05-01T22:02:41"/>
    <x v="0"/>
  </r>
  <r>
    <x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n v="0"/>
    <n v="5.5"/>
    <x v="4"/>
    <s v="faith"/>
    <x v="1715"/>
    <d v="2015-03-31T03:22:00"/>
    <x v="0"/>
  </r>
  <r>
    <x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n v="8"/>
    <n v="50"/>
    <x v="4"/>
    <s v="faith"/>
    <x v="1716"/>
    <d v="2016-12-09T14:51:39"/>
    <x v="2"/>
  </r>
  <r>
    <x v="1717"/>
    <x v="1717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n v="43"/>
    <n v="34.020000000000003"/>
    <x v="4"/>
    <s v="faith"/>
    <x v="1717"/>
    <d v="2016-04-21T04:00:00"/>
    <x v="2"/>
  </r>
  <r>
    <x v="1718"/>
    <x v="1718"/>
    <s v="A melody for the galaxy."/>
    <n v="35000"/>
    <n v="75"/>
    <x v="2"/>
    <s v="US"/>
    <s v="USD"/>
    <n v="1463201940"/>
    <x v="1718"/>
    <b v="0"/>
    <n v="2"/>
    <b v="0"/>
    <n v="0"/>
    <n v="37.5"/>
    <x v="4"/>
    <s v="faith"/>
    <x v="1718"/>
    <d v="2016-05-14T04:59:00"/>
    <x v="2"/>
  </r>
  <r>
    <x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n v="1"/>
    <n v="11.67"/>
    <x v="4"/>
    <s v="faith"/>
    <x v="1719"/>
    <d v="2014-09-17T12:49:51"/>
    <x v="3"/>
  </r>
  <r>
    <x v="1720"/>
    <x v="1720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n v="6"/>
    <n v="28.13"/>
    <x v="4"/>
    <s v="faith"/>
    <x v="1720"/>
    <d v="2014-11-09T19:47:51"/>
    <x v="3"/>
  </r>
  <r>
    <x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n v="0"/>
    <n v="0"/>
    <x v="4"/>
    <s v="faith"/>
    <x v="1721"/>
    <d v="2015-12-11T11:04:23"/>
    <x v="0"/>
  </r>
  <r>
    <x v="1722"/>
    <x v="1722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n v="0"/>
    <n v="1"/>
    <x v="4"/>
    <s v="faith"/>
    <x v="1722"/>
    <d v="2016-04-03T00:10:00"/>
    <x v="2"/>
  </r>
  <r>
    <x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n v="7"/>
    <n v="216.67"/>
    <x v="4"/>
    <s v="faith"/>
    <x v="1723"/>
    <d v="2015-07-01T06:00:00"/>
    <x v="0"/>
  </r>
  <r>
    <x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n v="1"/>
    <n v="8.75"/>
    <x v="4"/>
    <s v="faith"/>
    <x v="1724"/>
    <d v="2014-10-30T22:22:42"/>
    <x v="3"/>
  </r>
  <r>
    <x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n v="10"/>
    <n v="62.22"/>
    <x v="4"/>
    <s v="faith"/>
    <x v="1725"/>
    <d v="2014-08-24T23:14:09"/>
    <x v="3"/>
  </r>
  <r>
    <x v="1726"/>
    <x v="1726"/>
    <s v="Amanda Joy Hall's sophomore album, &quot;Every Day&quot;. Release expected July 2014"/>
    <n v="6500"/>
    <n v="2196"/>
    <x v="2"/>
    <s v="US"/>
    <s v="USD"/>
    <n v="1403906664"/>
    <x v="1726"/>
    <b v="0"/>
    <n v="16"/>
    <b v="0"/>
    <n v="34"/>
    <n v="137.25"/>
    <x v="4"/>
    <s v="faith"/>
    <x v="1726"/>
    <d v="2014-06-27T22:04:24"/>
    <x v="3"/>
  </r>
  <r>
    <x v="1727"/>
    <x v="1727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n v="0"/>
    <n v="1"/>
    <x v="4"/>
    <s v="faith"/>
    <x v="1727"/>
    <d v="2015-04-05T11:00:00"/>
    <x v="0"/>
  </r>
  <r>
    <x v="1728"/>
    <x v="1728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n v="68"/>
    <n v="122.14"/>
    <x v="4"/>
    <s v="faith"/>
    <x v="1728"/>
    <d v="2015-10-21T15:01:14"/>
    <x v="0"/>
  </r>
  <r>
    <x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n v="0"/>
    <n v="0"/>
    <x v="4"/>
    <s v="faith"/>
    <x v="1729"/>
    <d v="2016-06-10T01:15:06"/>
    <x v="2"/>
  </r>
  <r>
    <x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n v="0"/>
    <n v="0"/>
    <x v="4"/>
    <s v="faith"/>
    <x v="1730"/>
    <d v="2015-10-25T02:06:23"/>
    <x v="0"/>
  </r>
  <r>
    <x v="1731"/>
    <x v="1731"/>
    <s v="We are a Christin Worship band looking to midwest tour. God Bless!"/>
    <n v="1000"/>
    <n v="0"/>
    <x v="2"/>
    <s v="US"/>
    <s v="USD"/>
    <n v="1434034800"/>
    <x v="1731"/>
    <b v="0"/>
    <n v="0"/>
    <b v="0"/>
    <n v="0"/>
    <n v="0"/>
    <x v="4"/>
    <s v="faith"/>
    <x v="1731"/>
    <d v="2015-06-11T15:00:00"/>
    <x v="0"/>
  </r>
  <r>
    <x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n v="0"/>
    <n v="0"/>
    <x v="4"/>
    <s v="faith"/>
    <x v="1732"/>
    <d v="2016-01-16T05:00:00"/>
    <x v="0"/>
  </r>
  <r>
    <x v="1733"/>
    <x v="1733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n v="0"/>
    <n v="0"/>
    <x v="4"/>
    <s v="faith"/>
    <x v="1733"/>
    <d v="2016-09-13T21:30:00"/>
    <x v="2"/>
  </r>
  <r>
    <x v="1734"/>
    <x v="1734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n v="0"/>
    <n v="1"/>
    <x v="4"/>
    <s v="faith"/>
    <x v="1734"/>
    <d v="2015-05-08T00:52:36"/>
    <x v="0"/>
  </r>
  <r>
    <x v="1735"/>
    <x v="1735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n v="11"/>
    <n v="55"/>
    <x v="4"/>
    <s v="faith"/>
    <x v="1735"/>
    <d v="2016-08-07T19:32:25"/>
    <x v="2"/>
  </r>
  <r>
    <x v="1736"/>
    <x v="1736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n v="1"/>
    <n v="22"/>
    <x v="4"/>
    <s v="faith"/>
    <x v="1736"/>
    <d v="2015-11-08T21:40:33"/>
    <x v="0"/>
  </r>
  <r>
    <x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n v="21"/>
    <n v="56.67"/>
    <x v="4"/>
    <s v="faith"/>
    <x v="1737"/>
    <d v="2015-07-20T22:46:32"/>
    <x v="0"/>
  </r>
  <r>
    <x v="1738"/>
    <x v="1738"/>
    <s v="Music that inspires and gives hope for overcoming and change. And it is good music."/>
    <n v="5000"/>
    <n v="20"/>
    <x v="2"/>
    <s v="US"/>
    <s v="USD"/>
    <n v="1412283542"/>
    <x v="1738"/>
    <b v="0"/>
    <n v="1"/>
    <b v="0"/>
    <n v="0"/>
    <n v="20"/>
    <x v="4"/>
    <s v="faith"/>
    <x v="1738"/>
    <d v="2014-10-02T20:59:02"/>
    <x v="3"/>
  </r>
  <r>
    <x v="1739"/>
    <x v="1739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n v="0"/>
    <n v="1"/>
    <x v="4"/>
    <s v="faith"/>
    <x v="1739"/>
    <d v="2016-05-04T19:58:52"/>
    <x v="2"/>
  </r>
  <r>
    <x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n v="0"/>
    <n v="0"/>
    <x v="4"/>
    <s v="faith"/>
    <x v="1740"/>
    <d v="2015-07-16T19:37:02"/>
    <x v="0"/>
  </r>
  <r>
    <x v="1741"/>
    <x v="1741"/>
    <s v="A photo journal documenting my experiences and travels across New Zealand"/>
    <n v="1200"/>
    <n v="1330"/>
    <x v="0"/>
    <s v="GB"/>
    <s v="GBP"/>
    <n v="1433948671"/>
    <x v="1741"/>
    <b v="0"/>
    <n v="52"/>
    <b v="1"/>
    <n v="111"/>
    <n v="25.58"/>
    <x v="8"/>
    <s v="photobooks"/>
    <x v="1741"/>
    <d v="2015-06-10T15:04:31"/>
    <x v="0"/>
  </r>
  <r>
    <x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n v="109"/>
    <n v="63.97"/>
    <x v="8"/>
    <s v="photobooks"/>
    <x v="1742"/>
    <d v="2017-01-07T21:00:00"/>
    <x v="2"/>
  </r>
  <r>
    <x v="1743"/>
    <x v="1743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n v="100"/>
    <n v="89.93"/>
    <x v="8"/>
    <s v="photobooks"/>
    <x v="1743"/>
    <d v="2016-08-27T03:59:00"/>
    <x v="2"/>
  </r>
  <r>
    <x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n v="118"/>
    <n v="93.07"/>
    <x v="8"/>
    <s v="photobooks"/>
    <x v="1744"/>
    <d v="2015-03-08T13:31:17"/>
    <x v="0"/>
  </r>
  <r>
    <x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n v="114"/>
    <n v="89.67"/>
    <x v="8"/>
    <s v="photobooks"/>
    <x v="1745"/>
    <d v="2016-12-22T02:00:00"/>
    <x v="2"/>
  </r>
  <r>
    <x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n v="148"/>
    <n v="207.62"/>
    <x v="8"/>
    <s v="photobooks"/>
    <x v="1746"/>
    <d v="2016-11-24T02:00:00"/>
    <x v="2"/>
  </r>
  <r>
    <x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n v="105"/>
    <n v="59.41"/>
    <x v="8"/>
    <s v="photobooks"/>
    <x v="1747"/>
    <d v="2015-11-13T15:00:00"/>
    <x v="0"/>
  </r>
  <r>
    <x v="1748"/>
    <x v="1748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n v="130"/>
    <n v="358.97"/>
    <x v="8"/>
    <s v="photobooks"/>
    <x v="1748"/>
    <d v="2015-09-02T22:49:03"/>
    <x v="0"/>
  </r>
  <r>
    <x v="1749"/>
    <x v="1749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n v="123"/>
    <n v="94.74"/>
    <x v="8"/>
    <s v="photobooks"/>
    <x v="1749"/>
    <d v="2017-03-01T19:00:00"/>
    <x v="1"/>
  </r>
  <r>
    <x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n v="202"/>
    <n v="80.650000000000006"/>
    <x v="8"/>
    <s v="photobooks"/>
    <x v="1750"/>
    <d v="2016-04-19T20:05:04"/>
    <x v="2"/>
  </r>
  <r>
    <x v="1751"/>
    <x v="1751"/>
    <s v="Photographs and stories culled from 10 years of road trips through rural Greece"/>
    <n v="10000"/>
    <n v="10290"/>
    <x v="0"/>
    <s v="US"/>
    <s v="USD"/>
    <n v="1426787123"/>
    <x v="1751"/>
    <b v="0"/>
    <n v="61"/>
    <b v="1"/>
    <n v="103"/>
    <n v="168.69"/>
    <x v="8"/>
    <s v="photobooks"/>
    <x v="1751"/>
    <d v="2015-03-19T17:45:23"/>
    <x v="0"/>
  </r>
  <r>
    <x v="1752"/>
    <x v="1752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n v="260"/>
    <n v="34.69"/>
    <x v="8"/>
    <s v="photobooks"/>
    <x v="1752"/>
    <d v="2016-10-14T06:04:42"/>
    <x v="2"/>
  </r>
  <r>
    <x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n v="108"/>
    <n v="462.86"/>
    <x v="8"/>
    <s v="photobooks"/>
    <x v="1753"/>
    <d v="2016-03-21T16:59:28"/>
    <x v="2"/>
  </r>
  <r>
    <x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n v="111"/>
    <n v="104.39"/>
    <x v="8"/>
    <s v="photobooks"/>
    <x v="1754"/>
    <d v="2015-04-03T20:02:33"/>
    <x v="0"/>
  </r>
  <r>
    <x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n v="120"/>
    <n v="7.5"/>
    <x v="8"/>
    <s v="photobooks"/>
    <x v="1755"/>
    <d v="2015-10-05T18:56:01"/>
    <x v="0"/>
  </r>
  <r>
    <x v="1756"/>
    <x v="1756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n v="103"/>
    <n v="47.13"/>
    <x v="8"/>
    <s v="photobooks"/>
    <x v="1756"/>
    <d v="2016-08-29T04:01:09"/>
    <x v="2"/>
  </r>
  <r>
    <x v="1757"/>
    <x v="1757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n v="116"/>
    <n v="414.29"/>
    <x v="8"/>
    <s v="photobooks"/>
    <x v="1757"/>
    <d v="2017-01-28T19:29:00"/>
    <x v="2"/>
  </r>
  <r>
    <x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n v="115"/>
    <n v="42.48"/>
    <x v="8"/>
    <s v="photobooks"/>
    <x v="1758"/>
    <d v="2016-07-14T22:56:32"/>
    <x v="2"/>
  </r>
  <r>
    <x v="1759"/>
    <x v="1759"/>
    <s v="Death Valley will be the first photo book of Andi State"/>
    <n v="5000"/>
    <n v="5330"/>
    <x v="0"/>
    <s v="US"/>
    <s v="USD"/>
    <n v="1427309629"/>
    <x v="1759"/>
    <b v="0"/>
    <n v="49"/>
    <b v="1"/>
    <n v="107"/>
    <n v="108.78"/>
    <x v="8"/>
    <s v="photobooks"/>
    <x v="1759"/>
    <d v="2015-03-25T18:53:49"/>
    <x v="0"/>
  </r>
  <r>
    <x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n v="165"/>
    <n v="81.099999999999994"/>
    <x v="8"/>
    <s v="photobooks"/>
    <x v="1760"/>
    <d v="2016-02-25T16:08:33"/>
    <x v="2"/>
  </r>
  <r>
    <x v="1761"/>
    <x v="1761"/>
    <s v="A hardcover photobook telling the naked truth of a young photographers journey."/>
    <n v="100"/>
    <n v="155"/>
    <x v="0"/>
    <s v="GB"/>
    <s v="GBP"/>
    <n v="1442065060"/>
    <x v="1761"/>
    <b v="0"/>
    <n v="3"/>
    <b v="1"/>
    <n v="155"/>
    <n v="51.67"/>
    <x v="8"/>
    <s v="photobooks"/>
    <x v="1761"/>
    <d v="2015-09-12T13:37:40"/>
    <x v="0"/>
  </r>
  <r>
    <x v="1762"/>
    <x v="1762"/>
    <s v="Project rewards $25 gets you 190+ digital images"/>
    <n v="100"/>
    <n v="885"/>
    <x v="0"/>
    <s v="US"/>
    <s v="USD"/>
    <n v="1457739245"/>
    <x v="1762"/>
    <b v="0"/>
    <n v="25"/>
    <b v="1"/>
    <n v="885"/>
    <n v="35.4"/>
    <x v="8"/>
    <s v="photobooks"/>
    <x v="1762"/>
    <d v="2016-03-11T23:34:05"/>
    <x v="2"/>
  </r>
  <r>
    <x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n v="102"/>
    <n v="103.64"/>
    <x v="8"/>
    <s v="photobooks"/>
    <x v="1763"/>
    <d v="2016-10-23T20:50:40"/>
    <x v="2"/>
  </r>
  <r>
    <x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n v="20"/>
    <n v="55.28"/>
    <x v="8"/>
    <s v="photobooks"/>
    <x v="1764"/>
    <d v="2014-08-03T11:39:39"/>
    <x v="3"/>
  </r>
  <r>
    <x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n v="59"/>
    <n v="72.17"/>
    <x v="8"/>
    <s v="photobooks"/>
    <x v="1765"/>
    <d v="2014-08-13T23:31:52"/>
    <x v="3"/>
  </r>
  <r>
    <x v="1766"/>
    <x v="1766"/>
    <s v="I want to create a beautiful book which documents the Melbourne music scene."/>
    <n v="1500"/>
    <n v="0"/>
    <x v="2"/>
    <s v="AU"/>
    <s v="AUD"/>
    <n v="1408999088"/>
    <x v="1766"/>
    <b v="1"/>
    <n v="0"/>
    <b v="0"/>
    <n v="0"/>
    <n v="0"/>
    <x v="8"/>
    <s v="photobooks"/>
    <x v="1766"/>
    <d v="2014-08-25T20:38:08"/>
    <x v="3"/>
  </r>
  <r>
    <x v="1767"/>
    <x v="1767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n v="46"/>
    <n v="58.62"/>
    <x v="8"/>
    <s v="photobooks"/>
    <x v="1767"/>
    <d v="2014-08-03T15:48:04"/>
    <x v="3"/>
  </r>
  <r>
    <x v="1768"/>
    <x v="1768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n v="4"/>
    <n v="12.47"/>
    <x v="8"/>
    <s v="photobooks"/>
    <x v="1768"/>
    <d v="2014-09-27T13:27:24"/>
    <x v="3"/>
  </r>
  <r>
    <x v="1769"/>
    <x v="1769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n v="3"/>
    <n v="49.14"/>
    <x v="8"/>
    <s v="photobooks"/>
    <x v="1769"/>
    <d v="2015-01-13T19:39:19"/>
    <x v="3"/>
  </r>
  <r>
    <x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n v="57"/>
    <n v="150.5"/>
    <x v="8"/>
    <s v="photobooks"/>
    <x v="1770"/>
    <d v="2014-10-14T18:43:14"/>
    <x v="3"/>
  </r>
  <r>
    <x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n v="21"/>
    <n v="35.799999999999997"/>
    <x v="8"/>
    <s v="photobooks"/>
    <x v="1771"/>
    <d v="2014-10-23T23:30:40"/>
    <x v="3"/>
  </r>
  <r>
    <x v="1772"/>
    <x v="1772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n v="16"/>
    <n v="45.16"/>
    <x v="8"/>
    <s v="photobooks"/>
    <x v="1772"/>
    <d v="2014-07-06T17:13:56"/>
    <x v="3"/>
  </r>
  <r>
    <x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n v="6"/>
    <n v="98.79"/>
    <x v="8"/>
    <s v="photobooks"/>
    <x v="1773"/>
    <d v="2015-01-19T18:14:58"/>
    <x v="3"/>
  </r>
  <r>
    <x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n v="46"/>
    <n v="88.31"/>
    <x v="8"/>
    <s v="photobooks"/>
    <x v="1774"/>
    <d v="2014-11-29T14:59:00"/>
    <x v="3"/>
  </r>
  <r>
    <x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n v="65"/>
    <n v="170.63"/>
    <x v="8"/>
    <s v="photobooks"/>
    <x v="1775"/>
    <d v="2014-10-24T23:26:00"/>
    <x v="3"/>
  </r>
  <r>
    <x v="1776"/>
    <x v="1776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n v="7"/>
    <n v="83.75"/>
    <x v="8"/>
    <s v="photobooks"/>
    <x v="1776"/>
    <d v="2014-10-29T22:57:51"/>
    <x v="3"/>
  </r>
  <r>
    <x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n v="14"/>
    <n v="65.099999999999994"/>
    <x v="8"/>
    <s v="photobooks"/>
    <x v="1777"/>
    <d v="2015-02-20T08:34:13"/>
    <x v="0"/>
  </r>
  <r>
    <x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n v="2"/>
    <n v="66.33"/>
    <x v="8"/>
    <s v="photobooks"/>
    <x v="1778"/>
    <d v="2015-03-27T19:43:15"/>
    <x v="0"/>
  </r>
  <r>
    <x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n v="36"/>
    <n v="104.89"/>
    <x v="8"/>
    <s v="photobooks"/>
    <x v="1779"/>
    <d v="2016-09-02T16:36:20"/>
    <x v="2"/>
  </r>
  <r>
    <x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n v="40"/>
    <n v="78.44"/>
    <x v="8"/>
    <s v="photobooks"/>
    <x v="1780"/>
    <d v="2016-07-02T14:25:10"/>
    <x v="2"/>
  </r>
  <r>
    <x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n v="26"/>
    <n v="59.04"/>
    <x v="8"/>
    <s v="photobooks"/>
    <x v="1781"/>
    <d v="2016-09-15T14:49:05"/>
    <x v="2"/>
  </r>
  <r>
    <x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n v="15"/>
    <n v="71.34"/>
    <x v="8"/>
    <s v="photobooks"/>
    <x v="1782"/>
    <d v="2016-02-21T13:48:09"/>
    <x v="2"/>
  </r>
  <r>
    <x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n v="24"/>
    <n v="51.23"/>
    <x v="8"/>
    <s v="photobooks"/>
    <x v="1783"/>
    <d v="2015-05-21T22:47:58"/>
    <x v="0"/>
  </r>
  <r>
    <x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n v="40"/>
    <n v="60.24"/>
    <x v="8"/>
    <s v="photobooks"/>
    <x v="1784"/>
    <d v="2015-01-31T03:25:00"/>
    <x v="3"/>
  </r>
  <r>
    <x v="1785"/>
    <x v="1785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n v="20"/>
    <n v="44.94"/>
    <x v="8"/>
    <s v="photobooks"/>
    <x v="1785"/>
    <d v="2014-10-16T00:00:00"/>
    <x v="3"/>
  </r>
  <r>
    <x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n v="48"/>
    <n v="31.21"/>
    <x v="8"/>
    <s v="photobooks"/>
    <x v="1786"/>
    <d v="2014-12-15T13:12:57"/>
    <x v="3"/>
  </r>
  <r>
    <x v="1787"/>
    <x v="1787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n v="15"/>
    <n v="63.88"/>
    <x v="8"/>
    <s v="photobooks"/>
    <x v="1787"/>
    <d v="2015-04-04T14:43:57"/>
    <x v="0"/>
  </r>
  <r>
    <x v="1788"/>
    <x v="1788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n v="1"/>
    <n v="19"/>
    <x v="8"/>
    <s v="photobooks"/>
    <x v="1788"/>
    <d v="2014-10-31T22:45:42"/>
    <x v="3"/>
  </r>
  <r>
    <x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n v="1"/>
    <n v="10"/>
    <x v="8"/>
    <s v="photobooks"/>
    <x v="1789"/>
    <d v="2015-01-12T06:00:03"/>
    <x v="3"/>
  </r>
  <r>
    <x v="1790"/>
    <x v="1790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n v="5"/>
    <n v="109.07"/>
    <x v="8"/>
    <s v="photobooks"/>
    <x v="1790"/>
    <d v="2015-02-05T16:11:18"/>
    <x v="0"/>
  </r>
  <r>
    <x v="1791"/>
    <x v="1791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n v="4"/>
    <n v="26.75"/>
    <x v="8"/>
    <s v="photobooks"/>
    <x v="1791"/>
    <d v="2015-01-29T17:46:05"/>
    <x v="3"/>
  </r>
  <r>
    <x v="1792"/>
    <x v="1792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n v="61"/>
    <n v="109.94"/>
    <x v="8"/>
    <s v="photobooks"/>
    <x v="1792"/>
    <d v="2015-08-10T06:59:00"/>
    <x v="0"/>
  </r>
  <r>
    <x v="1793"/>
    <x v="1793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n v="1"/>
    <n v="20"/>
    <x v="8"/>
    <s v="photobooks"/>
    <x v="1793"/>
    <d v="2014-11-27T22:24:00"/>
    <x v="3"/>
  </r>
  <r>
    <x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n v="11"/>
    <n v="55.39"/>
    <x v="8"/>
    <s v="photobooks"/>
    <x v="1794"/>
    <d v="2015-02-11T13:13:42"/>
    <x v="0"/>
  </r>
  <r>
    <x v="1795"/>
    <x v="1795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n v="39"/>
    <n v="133.9"/>
    <x v="8"/>
    <s v="photobooks"/>
    <x v="1795"/>
    <d v="2016-10-14T16:00:00"/>
    <x v="2"/>
  </r>
  <r>
    <x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n v="22"/>
    <n v="48.72"/>
    <x v="8"/>
    <s v="photobooks"/>
    <x v="1796"/>
    <d v="2016-07-24T10:32:46"/>
    <x v="2"/>
  </r>
  <r>
    <x v="1797"/>
    <x v="1797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n v="68"/>
    <n v="48.25"/>
    <x v="8"/>
    <s v="photobooks"/>
    <x v="1797"/>
    <d v="2016-12-15T13:39:49"/>
    <x v="2"/>
  </r>
  <r>
    <x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n v="14"/>
    <n v="58.97"/>
    <x v="8"/>
    <s v="photobooks"/>
    <x v="1798"/>
    <d v="2016-02-04T07:50:33"/>
    <x v="0"/>
  </r>
  <r>
    <x v="1799"/>
    <x v="1799"/>
    <s v="The UnDiscovered Image, a monthly publication dedicated to photographers."/>
    <n v="4000"/>
    <n v="69.83"/>
    <x v="2"/>
    <s v="GB"/>
    <s v="GBP"/>
    <n v="1415740408"/>
    <x v="1799"/>
    <b v="1"/>
    <n v="6"/>
    <b v="0"/>
    <n v="2"/>
    <n v="11.64"/>
    <x v="8"/>
    <s v="photobooks"/>
    <x v="1799"/>
    <d v="2014-11-11T21:13:28"/>
    <x v="3"/>
  </r>
  <r>
    <x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n v="20"/>
    <n v="83.72"/>
    <x v="8"/>
    <s v="photobooks"/>
    <x v="1800"/>
    <d v="2016-10-10T14:32:50"/>
    <x v="2"/>
  </r>
  <r>
    <x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n v="14"/>
    <n v="63.65"/>
    <x v="8"/>
    <s v="photobooks"/>
    <x v="1801"/>
    <d v="2015-12-15T12:10:00"/>
    <x v="0"/>
  </r>
  <r>
    <x v="1802"/>
    <x v="1802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n v="48"/>
    <n v="94.28"/>
    <x v="8"/>
    <s v="photobooks"/>
    <x v="1802"/>
    <d v="2015-06-27T21:59:00"/>
    <x v="0"/>
  </r>
  <r>
    <x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n v="31"/>
    <n v="71.87"/>
    <x v="8"/>
    <s v="photobooks"/>
    <x v="1803"/>
    <d v="2015-02-14T01:43:02"/>
    <x v="0"/>
  </r>
  <r>
    <x v="1804"/>
    <x v="1804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n v="35"/>
    <n v="104.85"/>
    <x v="8"/>
    <s v="photobooks"/>
    <x v="1804"/>
    <d v="2015-11-14T17:16:44"/>
    <x v="0"/>
  </r>
  <r>
    <x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n v="36"/>
    <n v="67.14"/>
    <x v="8"/>
    <s v="photobooks"/>
    <x v="1805"/>
    <d v="2015-10-02T18:00:00"/>
    <x v="0"/>
  </r>
  <r>
    <x v="1806"/>
    <x v="1806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n v="3"/>
    <n v="73.88"/>
    <x v="8"/>
    <s v="photobooks"/>
    <x v="1806"/>
    <d v="2014-09-30T15:19:09"/>
    <x v="3"/>
  </r>
  <r>
    <x v="1807"/>
    <x v="1807"/>
    <s v="I want to explore alternative cultures and lifestyles in America."/>
    <n v="5000"/>
    <n v="553"/>
    <x v="2"/>
    <s v="US"/>
    <s v="USD"/>
    <n v="1411868313"/>
    <x v="1807"/>
    <b v="1"/>
    <n v="8"/>
    <b v="0"/>
    <n v="11"/>
    <n v="69.13"/>
    <x v="8"/>
    <s v="photobooks"/>
    <x v="1807"/>
    <d v="2014-09-28T01:38:33"/>
    <x v="3"/>
  </r>
  <r>
    <x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n v="41"/>
    <n v="120.77"/>
    <x v="8"/>
    <s v="photobooks"/>
    <x v="1808"/>
    <d v="2017-02-11T16:20:30"/>
    <x v="1"/>
  </r>
  <r>
    <x v="1809"/>
    <x v="1809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n v="11"/>
    <n v="42.22"/>
    <x v="8"/>
    <s v="photobooks"/>
    <x v="1809"/>
    <d v="2015-03-01T21:47:19"/>
    <x v="0"/>
  </r>
  <r>
    <x v="1810"/>
    <x v="1810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n v="3"/>
    <n v="7.5"/>
    <x v="8"/>
    <s v="photobooks"/>
    <x v="1810"/>
    <d v="2014-08-21T21:50:26"/>
    <x v="3"/>
  </r>
  <r>
    <x v="1811"/>
    <x v="1811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n v="0"/>
    <n v="1.54"/>
    <x v="8"/>
    <s v="photobooks"/>
    <x v="1811"/>
    <d v="2014-10-24T04:00:00"/>
    <x v="3"/>
  </r>
  <r>
    <x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n v="13"/>
    <n v="37.61"/>
    <x v="8"/>
    <s v="photobooks"/>
    <x v="1812"/>
    <d v="2016-07-03T07:38:56"/>
    <x v="2"/>
  </r>
  <r>
    <x v="1813"/>
    <x v="1813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n v="0"/>
    <n v="0"/>
    <x v="8"/>
    <s v="photobooks"/>
    <x v="1813"/>
    <d v="2014-08-08T21:20:12"/>
    <x v="3"/>
  </r>
  <r>
    <x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n v="49"/>
    <n v="42.16"/>
    <x v="8"/>
    <s v="photobooks"/>
    <x v="1814"/>
    <d v="2015-02-28T07:32:16"/>
    <x v="0"/>
  </r>
  <r>
    <x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n v="0"/>
    <n v="0"/>
    <x v="8"/>
    <s v="photobooks"/>
    <x v="1815"/>
    <d v="2015-07-01T21:45:37"/>
    <x v="0"/>
  </r>
  <r>
    <x v="1816"/>
    <x v="1816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n v="2"/>
    <n v="84.83"/>
    <x v="8"/>
    <s v="photobooks"/>
    <x v="1816"/>
    <d v="2016-07-25T19:00:00"/>
    <x v="2"/>
  </r>
  <r>
    <x v="1817"/>
    <x v="1817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n v="52"/>
    <n v="94.19"/>
    <x v="8"/>
    <s v="photobooks"/>
    <x v="1817"/>
    <d v="2017-01-30T06:59:00"/>
    <x v="2"/>
  </r>
  <r>
    <x v="1818"/>
    <x v="1818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n v="0"/>
    <n v="0"/>
    <x v="8"/>
    <s v="photobooks"/>
    <x v="1818"/>
    <d v="2015-04-03T04:37:30"/>
    <x v="0"/>
  </r>
  <r>
    <x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n v="2"/>
    <n v="6.25"/>
    <x v="8"/>
    <s v="photobooks"/>
    <x v="1819"/>
    <d v="2014-07-30T18:03:16"/>
    <x v="3"/>
  </r>
  <r>
    <x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n v="7"/>
    <n v="213.38"/>
    <x v="8"/>
    <s v="photobooks"/>
    <x v="1820"/>
    <d v="2015-04-01T01:01:30"/>
    <x v="0"/>
  </r>
  <r>
    <x v="1821"/>
    <x v="1821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n v="135"/>
    <n v="59.16"/>
    <x v="4"/>
    <s v="rock"/>
    <x v="1821"/>
    <d v="2012-03-03T07:39:27"/>
    <x v="5"/>
  </r>
  <r>
    <x v="1822"/>
    <x v="1822"/>
    <s v="Wood Butcher needs your help to make this happen. Buy a CD, support local music!"/>
    <n v="300"/>
    <n v="300"/>
    <x v="0"/>
    <s v="CA"/>
    <s v="CAD"/>
    <n v="1391194860"/>
    <x v="1822"/>
    <b v="0"/>
    <n v="11"/>
    <b v="1"/>
    <n v="100"/>
    <n v="27.27"/>
    <x v="4"/>
    <s v="rock"/>
    <x v="1822"/>
    <d v="2014-01-31T19:01:00"/>
    <x v="4"/>
  </r>
  <r>
    <x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n v="116"/>
    <n v="24.58"/>
    <x v="4"/>
    <s v="rock"/>
    <x v="1823"/>
    <d v="2012-10-24T16:26:16"/>
    <x v="5"/>
  </r>
  <r>
    <x v="1824"/>
    <x v="1824"/>
    <s v="cd fund raiser"/>
    <n v="3000"/>
    <n v="3002"/>
    <x v="0"/>
    <s v="US"/>
    <s v="USD"/>
    <n v="1389146880"/>
    <x v="1824"/>
    <b v="0"/>
    <n v="40"/>
    <b v="1"/>
    <n v="100"/>
    <n v="75.05"/>
    <x v="4"/>
    <s v="rock"/>
    <x v="1824"/>
    <d v="2014-01-08T02:08:00"/>
    <x v="4"/>
  </r>
  <r>
    <x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n v="105"/>
    <n v="42.02"/>
    <x v="4"/>
    <s v="rock"/>
    <x v="1825"/>
    <d v="2013-07-11T20:01:43"/>
    <x v="4"/>
  </r>
  <r>
    <x v="1826"/>
    <x v="1826"/>
    <s v="Hear your favorite Bear Ghost in eargasmic quality!"/>
    <n v="2000"/>
    <n v="2020"/>
    <x v="0"/>
    <s v="US"/>
    <s v="USD"/>
    <n v="1392675017"/>
    <x v="1826"/>
    <b v="0"/>
    <n v="38"/>
    <b v="1"/>
    <n v="101"/>
    <n v="53.16"/>
    <x v="4"/>
    <s v="rock"/>
    <x v="1826"/>
    <d v="2014-02-17T22:10:17"/>
    <x v="3"/>
  </r>
  <r>
    <x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n v="101"/>
    <n v="83.89"/>
    <x v="4"/>
    <s v="rock"/>
    <x v="1827"/>
    <d v="2011-03-03T07:49:21"/>
    <x v="6"/>
  </r>
  <r>
    <x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n v="100"/>
    <n v="417.33"/>
    <x v="4"/>
    <s v="rock"/>
    <x v="1828"/>
    <d v="2014-05-09T22:00:00"/>
    <x v="3"/>
  </r>
  <r>
    <x v="1829"/>
    <x v="1829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n v="167"/>
    <n v="75.77"/>
    <x v="4"/>
    <s v="rock"/>
    <x v="1829"/>
    <d v="2011-01-21T22:00:00"/>
    <x v="7"/>
  </r>
  <r>
    <x v="1830"/>
    <x v="1830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n v="102"/>
    <n v="67.39"/>
    <x v="4"/>
    <s v="rock"/>
    <x v="1830"/>
    <d v="2014-02-24T16:25:07"/>
    <x v="3"/>
  </r>
  <r>
    <x v="1831"/>
    <x v="1831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n v="103"/>
    <n v="73.569999999999993"/>
    <x v="4"/>
    <s v="rock"/>
    <x v="1831"/>
    <d v="2012-05-12T23:54:23"/>
    <x v="5"/>
  </r>
  <r>
    <x v="1832"/>
    <x v="1832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n v="143"/>
    <n v="25"/>
    <x v="4"/>
    <s v="rock"/>
    <x v="1832"/>
    <d v="2011-03-04T12:57:07"/>
    <x v="6"/>
  </r>
  <r>
    <x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n v="263"/>
    <n v="42"/>
    <x v="4"/>
    <s v="rock"/>
    <x v="1833"/>
    <d v="2013-03-02T07:59:00"/>
    <x v="4"/>
  </r>
  <r>
    <x v="1834"/>
    <x v="1834"/>
    <s v="Help us fund our first tour and promote our new EP!"/>
    <n v="10000"/>
    <n v="11805"/>
    <x v="0"/>
    <s v="US"/>
    <s v="USD"/>
    <n v="1422140895"/>
    <x v="1834"/>
    <b v="0"/>
    <n v="90"/>
    <b v="1"/>
    <n v="118"/>
    <n v="131.16999999999999"/>
    <x v="4"/>
    <s v="rock"/>
    <x v="1834"/>
    <d v="2015-01-24T23:08:15"/>
    <x v="3"/>
  </r>
  <r>
    <x v="1835"/>
    <x v="1835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n v="104"/>
    <n v="47.27"/>
    <x v="4"/>
    <s v="rock"/>
    <x v="1835"/>
    <d v="2016-03-31T15:51:11"/>
    <x v="2"/>
  </r>
  <r>
    <x v="1836"/>
    <x v="1836"/>
    <s v="Help fund our 2013 Sound &amp; Lighting Touring rig!"/>
    <n v="5000"/>
    <n v="10017"/>
    <x v="0"/>
    <s v="US"/>
    <s v="USD"/>
    <n v="1361129129"/>
    <x v="1836"/>
    <b v="0"/>
    <n v="55"/>
    <b v="1"/>
    <n v="200"/>
    <n v="182.13"/>
    <x v="4"/>
    <s v="rock"/>
    <x v="1836"/>
    <d v="2013-02-17T19:25:29"/>
    <x v="4"/>
  </r>
  <r>
    <x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n v="307"/>
    <n v="61.37"/>
    <x v="4"/>
    <s v="rock"/>
    <x v="1837"/>
    <d v="2012-03-18T00:08:55"/>
    <x v="5"/>
  </r>
  <r>
    <x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n v="100"/>
    <n v="35.770000000000003"/>
    <x v="4"/>
    <s v="rock"/>
    <x v="1838"/>
    <d v="2011-10-01T03:00:00"/>
    <x v="6"/>
  </r>
  <r>
    <x v="1839"/>
    <x v="1839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n v="205"/>
    <n v="45.62"/>
    <x v="4"/>
    <s v="rock"/>
    <x v="1839"/>
    <d v="2016-10-01T17:19:42"/>
    <x v="2"/>
  </r>
  <r>
    <x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n v="109"/>
    <n v="75.38"/>
    <x v="4"/>
    <s v="rock"/>
    <x v="1840"/>
    <d v="2013-05-07T04:59:00"/>
    <x v="4"/>
  </r>
  <r>
    <x v="1841"/>
    <x v="1841"/>
    <s v="Hard Rock with a Positive Message. Help us fund, release and promote our debut EP!"/>
    <n v="2000"/>
    <n v="2035"/>
    <x v="0"/>
    <s v="US"/>
    <s v="USD"/>
    <n v="1400561940"/>
    <x v="1841"/>
    <b v="0"/>
    <n v="40"/>
    <b v="1"/>
    <n v="102"/>
    <n v="50.88"/>
    <x v="4"/>
    <s v="rock"/>
    <x v="1841"/>
    <d v="2014-05-20T04:59:00"/>
    <x v="3"/>
  </r>
  <r>
    <x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n v="125"/>
    <n v="119.29"/>
    <x v="4"/>
    <s v="rock"/>
    <x v="1842"/>
    <d v="2015-03-02T05:59:00"/>
    <x v="0"/>
  </r>
  <r>
    <x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n v="124"/>
    <n v="92.54"/>
    <x v="4"/>
    <s v="rock"/>
    <x v="1843"/>
    <d v="2011-02-20T23:52:34"/>
    <x v="6"/>
  </r>
  <r>
    <x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n v="101"/>
    <n v="76.05"/>
    <x v="4"/>
    <s v="rock"/>
    <x v="1844"/>
    <d v="2011-06-11T03:00:00"/>
    <x v="6"/>
  </r>
  <r>
    <x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n v="100"/>
    <n v="52.63"/>
    <x v="4"/>
    <s v="rock"/>
    <x v="1845"/>
    <d v="2016-06-17T04:55:00"/>
    <x v="2"/>
  </r>
  <r>
    <x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n v="138"/>
    <n v="98.99"/>
    <x v="4"/>
    <s v="rock"/>
    <x v="1846"/>
    <d v="2012-12-15T15:36:17"/>
    <x v="5"/>
  </r>
  <r>
    <x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n v="121"/>
    <n v="79.53"/>
    <x v="4"/>
    <s v="rock"/>
    <x v="1847"/>
    <d v="2015-04-21T05:40:32"/>
    <x v="0"/>
  </r>
  <r>
    <x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n v="107"/>
    <n v="134.21"/>
    <x v="4"/>
    <s v="rock"/>
    <x v="1848"/>
    <d v="2011-07-31T06:59:00"/>
    <x v="6"/>
  </r>
  <r>
    <x v="1849"/>
    <x v="1849"/>
    <s v="Release the Skylines is a small, local Cleveland metal band looking to record an album."/>
    <n v="300"/>
    <n v="301"/>
    <x v="0"/>
    <s v="US"/>
    <s v="USD"/>
    <n v="1350505059"/>
    <x v="1849"/>
    <b v="0"/>
    <n v="8"/>
    <b v="1"/>
    <n v="100"/>
    <n v="37.630000000000003"/>
    <x v="4"/>
    <s v="rock"/>
    <x v="1849"/>
    <d v="2012-10-17T20:17:39"/>
    <x v="5"/>
  </r>
  <r>
    <x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n v="102"/>
    <n v="51.04"/>
    <x v="4"/>
    <s v="rock"/>
    <x v="1850"/>
    <d v="2014-07-10T23:01:40"/>
    <x v="3"/>
  </r>
  <r>
    <x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n v="100"/>
    <n v="50.04"/>
    <x v="4"/>
    <s v="rock"/>
    <x v="1851"/>
    <d v="2014-07-28T01:00:00"/>
    <x v="3"/>
  </r>
  <r>
    <x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n v="117"/>
    <n v="133.93"/>
    <x v="4"/>
    <s v="rock"/>
    <x v="1852"/>
    <d v="2015-04-25T00:00:00"/>
    <x v="0"/>
  </r>
  <r>
    <x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n v="102"/>
    <n v="58.21"/>
    <x v="4"/>
    <s v="rock"/>
    <x v="1853"/>
    <d v="2012-11-14T02:26:57"/>
    <x v="5"/>
  </r>
  <r>
    <x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n v="102"/>
    <n v="88.04"/>
    <x v="4"/>
    <s v="rock"/>
    <x v="1854"/>
    <d v="2013-05-24T00:30:37"/>
    <x v="4"/>
  </r>
  <r>
    <x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n v="154"/>
    <n v="70.58"/>
    <x v="4"/>
    <s v="rock"/>
    <x v="1855"/>
    <d v="2014-01-06T12:55:40"/>
    <x v="4"/>
  </r>
  <r>
    <x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n v="101"/>
    <n v="53.29"/>
    <x v="4"/>
    <s v="rock"/>
    <x v="1856"/>
    <d v="2014-07-18T20:31:12"/>
    <x v="3"/>
  </r>
  <r>
    <x v="1857"/>
    <x v="1857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n v="100"/>
    <n v="136.36000000000001"/>
    <x v="4"/>
    <s v="rock"/>
    <x v="1857"/>
    <d v="2014-09-12T18:26:53"/>
    <x v="3"/>
  </r>
  <r>
    <x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n v="109"/>
    <n v="40.549999999999997"/>
    <x v="4"/>
    <s v="rock"/>
    <x v="1858"/>
    <d v="2011-12-16T05:48:41"/>
    <x v="6"/>
  </r>
  <r>
    <x v="1859"/>
    <x v="1859"/>
    <s v="Queen Kwong is going ON TOUR to London and Paris!"/>
    <n v="3000"/>
    <n v="3955"/>
    <x v="0"/>
    <s v="US"/>
    <s v="USD"/>
    <n v="1316716129"/>
    <x v="1859"/>
    <b v="0"/>
    <n v="56"/>
    <b v="1"/>
    <n v="132"/>
    <n v="70.63"/>
    <x v="4"/>
    <s v="rock"/>
    <x v="1859"/>
    <d v="2011-09-22T18:28:49"/>
    <x v="6"/>
  </r>
  <r>
    <x v="1860"/>
    <x v="1860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n v="133"/>
    <n v="52.68"/>
    <x v="4"/>
    <s v="rock"/>
    <x v="1860"/>
    <d v="2014-02-06T17:01:24"/>
    <x v="3"/>
  </r>
  <r>
    <x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n v="0"/>
    <n v="0"/>
    <x v="6"/>
    <s v="mobile games"/>
    <x v="1861"/>
    <d v="2015-01-26T07:12:21"/>
    <x v="3"/>
  </r>
  <r>
    <x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n v="8"/>
    <n v="90.94"/>
    <x v="6"/>
    <s v="mobile games"/>
    <x v="1862"/>
    <d v="2017-03-08T07:30:00"/>
    <x v="1"/>
  </r>
  <r>
    <x v="1863"/>
    <x v="186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n v="0"/>
    <n v="5"/>
    <x v="6"/>
    <s v="mobile games"/>
    <x v="1863"/>
    <d v="2014-06-12T19:08:05"/>
    <x v="3"/>
  </r>
  <r>
    <x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n v="43"/>
    <n v="58.08"/>
    <x v="6"/>
    <s v="mobile games"/>
    <x v="1864"/>
    <d v="2014-05-04T17:11:40"/>
    <x v="3"/>
  </r>
  <r>
    <x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n v="0"/>
    <n v="2"/>
    <x v="6"/>
    <s v="mobile games"/>
    <x v="1865"/>
    <d v="2016-11-06T09:49:07"/>
    <x v="2"/>
  </r>
  <r>
    <x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n v="1"/>
    <n v="62.5"/>
    <x v="6"/>
    <s v="mobile games"/>
    <x v="1866"/>
    <d v="2017-03-01T04:00:00"/>
    <x v="1"/>
  </r>
  <r>
    <x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n v="0"/>
    <n v="10"/>
    <x v="6"/>
    <s v="mobile games"/>
    <x v="1867"/>
    <d v="2016-11-05T22:11:52"/>
    <x v="2"/>
  </r>
  <r>
    <x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n v="5"/>
    <n v="71.59"/>
    <x v="6"/>
    <s v="mobile games"/>
    <x v="1868"/>
    <d v="2015-12-15T07:59:00"/>
    <x v="0"/>
  </r>
  <r>
    <x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n v="0"/>
    <n v="0"/>
    <x v="6"/>
    <s v="mobile games"/>
    <x v="1869"/>
    <d v="2017-01-04T00:04:09"/>
    <x v="2"/>
  </r>
  <r>
    <x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n v="10"/>
    <n v="32.82"/>
    <x v="6"/>
    <s v="mobile games"/>
    <x v="1870"/>
    <d v="2016-01-31T04:17:00"/>
    <x v="2"/>
  </r>
  <r>
    <x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n v="72"/>
    <n v="49.12"/>
    <x v="6"/>
    <s v="mobile games"/>
    <x v="1871"/>
    <d v="2014-11-20T19:48:21"/>
    <x v="3"/>
  </r>
  <r>
    <x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n v="1"/>
    <n v="16.309999999999999"/>
    <x v="6"/>
    <s v="mobile games"/>
    <x v="1872"/>
    <d v="2015-06-30T03:06:42"/>
    <x v="0"/>
  </r>
  <r>
    <x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n v="0"/>
    <n v="18"/>
    <x v="6"/>
    <s v="mobile games"/>
    <x v="1873"/>
    <d v="2015-07-08T16:45:00"/>
    <x v="0"/>
  </r>
  <r>
    <x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n v="0"/>
    <n v="13"/>
    <x v="6"/>
    <s v="mobile games"/>
    <x v="1874"/>
    <d v="2016-06-28T23:15:33"/>
    <x v="2"/>
  </r>
  <r>
    <x v="1875"/>
    <x v="1875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n v="1"/>
    <n v="17"/>
    <x v="6"/>
    <s v="mobile games"/>
    <x v="1875"/>
    <d v="2016-08-06T21:35:08"/>
    <x v="2"/>
  </r>
  <r>
    <x v="1876"/>
    <x v="1876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n v="0"/>
    <n v="0"/>
    <x v="6"/>
    <s v="mobile games"/>
    <x v="1876"/>
    <d v="2014-06-16T06:50:05"/>
    <x v="3"/>
  </r>
  <r>
    <x v="1877"/>
    <x v="1877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n v="0"/>
    <n v="0"/>
    <x v="6"/>
    <s v="mobile games"/>
    <x v="1877"/>
    <d v="2015-03-01T00:42:05"/>
    <x v="0"/>
  </r>
  <r>
    <x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n v="0"/>
    <n v="0"/>
    <x v="6"/>
    <s v="mobile games"/>
    <x v="1878"/>
    <d v="2014-06-13T00:12:35"/>
    <x v="3"/>
  </r>
  <r>
    <x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n v="0"/>
    <n v="3"/>
    <x v="6"/>
    <s v="mobile games"/>
    <x v="1879"/>
    <d v="2016-03-14T14:35:29"/>
    <x v="2"/>
  </r>
  <r>
    <x v="1880"/>
    <x v="1880"/>
    <s v="Sim Betting Football is the only football (soccer) betting simulation  game."/>
    <n v="5000"/>
    <n v="1004"/>
    <x v="2"/>
    <s v="GB"/>
    <s v="GBP"/>
    <n v="1459341380"/>
    <x v="1880"/>
    <b v="0"/>
    <n v="24"/>
    <b v="0"/>
    <n v="20"/>
    <n v="41.83"/>
    <x v="6"/>
    <s v="mobile games"/>
    <x v="1880"/>
    <d v="2016-03-30T12:36:20"/>
    <x v="2"/>
  </r>
  <r>
    <x v="1881"/>
    <x v="1881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n v="173"/>
    <n v="49.34"/>
    <x v="4"/>
    <s v="indie rock"/>
    <x v="1881"/>
    <d v="2015-03-10T02:39:49"/>
    <x v="0"/>
  </r>
  <r>
    <x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n v="101"/>
    <n v="41.73"/>
    <x v="4"/>
    <s v="indie rock"/>
    <x v="1882"/>
    <d v="2012-07-10T23:48:00"/>
    <x v="5"/>
  </r>
  <r>
    <x v="1883"/>
    <x v="1883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n v="105"/>
    <n v="32.72"/>
    <x v="4"/>
    <s v="indie rock"/>
    <x v="1883"/>
    <d v="2012-04-08T21:45:08"/>
    <x v="5"/>
  </r>
  <r>
    <x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n v="135"/>
    <n v="51.96"/>
    <x v="4"/>
    <s v="indie rock"/>
    <x v="1884"/>
    <d v="2012-11-27T12:00:00"/>
    <x v="5"/>
  </r>
  <r>
    <x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n v="116"/>
    <n v="50.69"/>
    <x v="4"/>
    <s v="indie rock"/>
    <x v="1885"/>
    <d v="2012-08-10T22:00:00"/>
    <x v="5"/>
  </r>
  <r>
    <x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n v="102"/>
    <n v="42.24"/>
    <x v="4"/>
    <s v="indie rock"/>
    <x v="1886"/>
    <d v="2014-11-12T22:45:38"/>
    <x v="3"/>
  </r>
  <r>
    <x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n v="111"/>
    <n v="416.88"/>
    <x v="4"/>
    <s v="indie rock"/>
    <x v="1887"/>
    <d v="2015-12-03T21:30:00"/>
    <x v="0"/>
  </r>
  <r>
    <x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n v="166"/>
    <n v="46.65"/>
    <x v="4"/>
    <s v="indie rock"/>
    <x v="1888"/>
    <d v="2010-06-01T04:59:00"/>
    <x v="7"/>
  </r>
  <r>
    <x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n v="107"/>
    <n v="48.45"/>
    <x v="4"/>
    <s v="indie rock"/>
    <x v="1889"/>
    <d v="2013-03-11T18:02:26"/>
    <x v="4"/>
  </r>
  <r>
    <x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n v="145"/>
    <n v="70.53"/>
    <x v="4"/>
    <s v="indie rock"/>
    <x v="1890"/>
    <d v="2012-12-15T18:52:08"/>
    <x v="5"/>
  </r>
  <r>
    <x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n v="106"/>
    <n v="87.96"/>
    <x v="4"/>
    <s v="indie rock"/>
    <x v="1891"/>
    <d v="2010-07-22T06:00:00"/>
    <x v="7"/>
  </r>
  <r>
    <x v="1892"/>
    <x v="1892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n v="137"/>
    <n v="26.27"/>
    <x v="4"/>
    <s v="indie rock"/>
    <x v="1892"/>
    <d v="2011-06-07T15:18:01"/>
    <x v="6"/>
  </r>
  <r>
    <x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n v="104"/>
    <n v="57.78"/>
    <x v="4"/>
    <s v="indie rock"/>
    <x v="1893"/>
    <d v="2011-04-16T03:59:00"/>
    <x v="6"/>
  </r>
  <r>
    <x v="1894"/>
    <x v="1894"/>
    <s v="Im trying to raise $1000 for a 3 song EP in a studio!"/>
    <n v="1000"/>
    <n v="1145"/>
    <x v="0"/>
    <s v="US"/>
    <s v="USD"/>
    <n v="1329082983"/>
    <x v="1894"/>
    <b v="0"/>
    <n v="20"/>
    <b v="1"/>
    <n v="115"/>
    <n v="57.25"/>
    <x v="4"/>
    <s v="indie rock"/>
    <x v="1894"/>
    <d v="2012-02-12T21:43:03"/>
    <x v="5"/>
  </r>
  <r>
    <x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n v="102"/>
    <n v="196.34"/>
    <x v="4"/>
    <s v="indie rock"/>
    <x v="1895"/>
    <d v="2015-10-20T17:55:22"/>
    <x v="0"/>
  </r>
  <r>
    <x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n v="124"/>
    <n v="43"/>
    <x v="4"/>
    <s v="indie rock"/>
    <x v="1896"/>
    <d v="2012-04-12T17:02:45"/>
    <x v="5"/>
  </r>
  <r>
    <x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n v="102"/>
    <n v="35.549999999999997"/>
    <x v="4"/>
    <s v="indie rock"/>
    <x v="1897"/>
    <d v="2014-03-04T21:00:00"/>
    <x v="3"/>
  </r>
  <r>
    <x v="1898"/>
    <x v="1898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n v="145"/>
    <n v="68.81"/>
    <x v="4"/>
    <s v="indie rock"/>
    <x v="1898"/>
    <d v="2016-02-01T18:00:00"/>
    <x v="0"/>
  </r>
  <r>
    <x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n v="133"/>
    <n v="28.57"/>
    <x v="4"/>
    <s v="indie rock"/>
    <x v="1899"/>
    <d v="2015-03-25T21:36:06"/>
    <x v="0"/>
  </r>
  <r>
    <x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n v="109"/>
    <n v="50.63"/>
    <x v="4"/>
    <s v="indie rock"/>
    <x v="1900"/>
    <d v="2012-10-06T09:59:00"/>
    <x v="5"/>
  </r>
  <r>
    <x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n v="3"/>
    <n v="106.8"/>
    <x v="2"/>
    <s v="gadgets"/>
    <x v="1901"/>
    <d v="2015-05-22T13:00:00"/>
    <x v="0"/>
  </r>
  <r>
    <x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n v="1"/>
    <n v="4"/>
    <x v="2"/>
    <s v="gadgets"/>
    <x v="1902"/>
    <d v="2015-03-04T18:57:27"/>
    <x v="0"/>
  </r>
  <r>
    <x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n v="47"/>
    <n v="34.1"/>
    <x v="2"/>
    <s v="gadgets"/>
    <x v="1903"/>
    <d v="2017-01-27T18:29:51"/>
    <x v="2"/>
  </r>
  <r>
    <x v="1904"/>
    <x v="1904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n v="0"/>
    <n v="25"/>
    <x v="2"/>
    <s v="gadgets"/>
    <x v="1904"/>
    <d v="2016-01-02T16:27:01"/>
    <x v="0"/>
  </r>
  <r>
    <x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n v="0"/>
    <n v="10.5"/>
    <x v="2"/>
    <s v="gadgets"/>
    <x v="1905"/>
    <d v="2014-09-07T22:13:14"/>
    <x v="3"/>
  </r>
  <r>
    <x v="1906"/>
    <x v="1906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n v="43"/>
    <n v="215.96"/>
    <x v="2"/>
    <s v="gadgets"/>
    <x v="1906"/>
    <d v="2016-06-23T16:06:23"/>
    <x v="2"/>
  </r>
  <r>
    <x v="1907"/>
    <x v="1907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n v="0"/>
    <n v="21.25"/>
    <x v="2"/>
    <s v="gadgets"/>
    <x v="1907"/>
    <d v="2014-05-23T14:05:25"/>
    <x v="3"/>
  </r>
  <r>
    <x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n v="2"/>
    <n v="108.25"/>
    <x v="2"/>
    <s v="gadgets"/>
    <x v="1908"/>
    <d v="2016-12-29T22:01:40"/>
    <x v="2"/>
  </r>
  <r>
    <x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n v="14"/>
    <n v="129.97"/>
    <x v="2"/>
    <s v="gadgets"/>
    <x v="1909"/>
    <d v="2014-10-23T10:17:59"/>
    <x v="3"/>
  </r>
  <r>
    <x v="1910"/>
    <x v="1910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n v="39"/>
    <n v="117.49"/>
    <x v="2"/>
    <s v="gadgets"/>
    <x v="1910"/>
    <d v="2015-10-31T22:45:00"/>
    <x v="0"/>
  </r>
  <r>
    <x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n v="0"/>
    <n v="10"/>
    <x v="2"/>
    <s v="gadgets"/>
    <x v="1911"/>
    <d v="2014-08-09T00:48:54"/>
    <x v="3"/>
  </r>
  <r>
    <x v="1912"/>
    <x v="1912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n v="59"/>
    <n v="70.599999999999994"/>
    <x v="2"/>
    <s v="gadgets"/>
    <x v="1912"/>
    <d v="2015-06-04T05:26:00"/>
    <x v="0"/>
  </r>
  <r>
    <x v="1913"/>
    <x v="1913"/>
    <s v="Tibio is a revolutionary new product designed to solve an age old problem."/>
    <n v="48000"/>
    <n v="637"/>
    <x v="2"/>
    <s v="GB"/>
    <s v="GBP"/>
    <n v="1412770578"/>
    <x v="1913"/>
    <b v="0"/>
    <n v="26"/>
    <b v="0"/>
    <n v="1"/>
    <n v="24.5"/>
    <x v="2"/>
    <s v="gadgets"/>
    <x v="1913"/>
    <d v="2014-10-08T12:16:18"/>
    <x v="3"/>
  </r>
  <r>
    <x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n v="9"/>
    <n v="30"/>
    <x v="2"/>
    <s v="gadgets"/>
    <x v="1914"/>
    <d v="2014-11-01T03:59:00"/>
    <x v="3"/>
  </r>
  <r>
    <x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n v="2"/>
    <n v="2"/>
    <x v="2"/>
    <s v="gadgets"/>
    <x v="1915"/>
    <d v="2014-09-02T01:10:22"/>
    <x v="3"/>
  </r>
  <r>
    <x v="1916"/>
    <x v="1916"/>
    <s v="The Paint Can Holder Makes Painting Easier and Safer on Extension Ladders."/>
    <n v="20000"/>
    <n v="102"/>
    <x v="2"/>
    <s v="US"/>
    <s v="USD"/>
    <n v="1478542375"/>
    <x v="1916"/>
    <b v="0"/>
    <n v="6"/>
    <b v="0"/>
    <n v="1"/>
    <n v="17"/>
    <x v="2"/>
    <s v="gadgets"/>
    <x v="1916"/>
    <d v="2016-11-07T18:12:55"/>
    <x v="2"/>
  </r>
  <r>
    <x v="1917"/>
    <x v="1917"/>
    <s v="Let's build a legendary brand altogether"/>
    <n v="390000"/>
    <n v="205025"/>
    <x v="2"/>
    <s v="HK"/>
    <s v="HKD"/>
    <n v="1486708133"/>
    <x v="1917"/>
    <b v="0"/>
    <n v="70"/>
    <b v="0"/>
    <n v="53"/>
    <n v="2928.93"/>
    <x v="2"/>
    <s v="gadgets"/>
    <x v="1917"/>
    <d v="2017-02-10T06:28:53"/>
    <x v="1"/>
  </r>
  <r>
    <x v="1918"/>
    <x v="1918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n v="1"/>
    <n v="28.89"/>
    <x v="2"/>
    <s v="gadgets"/>
    <x v="1918"/>
    <d v="2014-08-12T18:57:31"/>
    <x v="3"/>
  </r>
  <r>
    <x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n v="47"/>
    <n v="29.63"/>
    <x v="2"/>
    <s v="gadgets"/>
    <x v="1919"/>
    <d v="2015-05-19T21:00:49"/>
    <x v="0"/>
  </r>
  <r>
    <x v="1920"/>
    <x v="1920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n v="43"/>
    <n v="40.98"/>
    <x v="2"/>
    <s v="gadgets"/>
    <x v="1920"/>
    <d v="2015-10-21T23:00:00"/>
    <x v="0"/>
  </r>
  <r>
    <x v="1921"/>
    <x v="1921"/>
    <s v="The Fine Spirits are making an album, but we need your help!"/>
    <n v="1500"/>
    <n v="2052"/>
    <x v="0"/>
    <s v="US"/>
    <s v="USD"/>
    <n v="1342243143"/>
    <x v="1921"/>
    <b v="0"/>
    <n v="38"/>
    <b v="1"/>
    <n v="137"/>
    <n v="54"/>
    <x v="4"/>
    <s v="indie rock"/>
    <x v="1921"/>
    <d v="2012-07-14T05:19:03"/>
    <x v="5"/>
  </r>
  <r>
    <x v="1922"/>
    <x v="1922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n v="116"/>
    <n v="36.11"/>
    <x v="4"/>
    <s v="indie rock"/>
    <x v="1922"/>
    <d v="2013-12-12T06:08:27"/>
    <x v="4"/>
  </r>
  <r>
    <x v="1923"/>
    <x v="1923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n v="241"/>
    <n v="23.15"/>
    <x v="4"/>
    <s v="indie rock"/>
    <x v="1923"/>
    <d v="2011-09-27T04:59:00"/>
    <x v="6"/>
  </r>
  <r>
    <x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n v="114"/>
    <n v="104"/>
    <x v="4"/>
    <s v="indie rock"/>
    <x v="1924"/>
    <d v="2014-01-15T19:33:00"/>
    <x v="4"/>
  </r>
  <r>
    <x v="1925"/>
    <x v="1925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n v="110"/>
    <n v="31.83"/>
    <x v="4"/>
    <s v="indie rock"/>
    <x v="1925"/>
    <d v="2013-10-11T00:00:00"/>
    <x v="4"/>
  </r>
  <r>
    <x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n v="195"/>
    <n v="27.39"/>
    <x v="4"/>
    <s v="indie rock"/>
    <x v="1926"/>
    <d v="2010-11-02T00:26:00"/>
    <x v="7"/>
  </r>
  <r>
    <x v="1927"/>
    <x v="1927"/>
    <s v="Hampshire is headed to GBS Detroit."/>
    <n v="600"/>
    <n v="620"/>
    <x v="0"/>
    <s v="US"/>
    <s v="USD"/>
    <n v="1331182740"/>
    <x v="1927"/>
    <b v="0"/>
    <n v="11"/>
    <b v="1"/>
    <n v="103"/>
    <n v="56.36"/>
    <x v="4"/>
    <s v="indie rock"/>
    <x v="1927"/>
    <d v="2012-03-08T04:59:00"/>
    <x v="5"/>
  </r>
  <r>
    <x v="1928"/>
    <x v="1928"/>
    <s v="Help us master and release our debut album &quot;The Kaleidoscope Dawn&quot;"/>
    <n v="2550"/>
    <n v="2630"/>
    <x v="0"/>
    <s v="US"/>
    <s v="USD"/>
    <n v="1367940794"/>
    <x v="1928"/>
    <b v="0"/>
    <n v="34"/>
    <b v="1"/>
    <n v="103"/>
    <n v="77.349999999999994"/>
    <x v="4"/>
    <s v="indie rock"/>
    <x v="1928"/>
    <d v="2013-05-07T15:33:14"/>
    <x v="4"/>
  </r>
  <r>
    <x v="1929"/>
    <x v="1929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n v="100"/>
    <n v="42.8"/>
    <x v="4"/>
    <s v="indie rock"/>
    <x v="1929"/>
    <d v="2011-07-05T00:31:06"/>
    <x v="6"/>
  </r>
  <r>
    <x v="1930"/>
    <x v="1930"/>
    <s v="We're nearly done recording, but we're out of money! Help us release the record!!!"/>
    <n v="1000"/>
    <n v="1270"/>
    <x v="0"/>
    <s v="US"/>
    <s v="USD"/>
    <n v="1373203482"/>
    <x v="1930"/>
    <b v="0"/>
    <n v="26"/>
    <b v="1"/>
    <n v="127"/>
    <n v="48.85"/>
    <x v="4"/>
    <s v="indie rock"/>
    <x v="1930"/>
    <d v="2013-07-07T13:24:42"/>
    <x v="4"/>
  </r>
  <r>
    <x v="1931"/>
    <x v="1931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n v="121"/>
    <n v="48.24"/>
    <x v="4"/>
    <s v="indie rock"/>
    <x v="1931"/>
    <d v="2012-05-22T03:30:00"/>
    <x v="5"/>
  </r>
  <r>
    <x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n v="107"/>
    <n v="70.209999999999994"/>
    <x v="4"/>
    <s v="indie rock"/>
    <x v="1932"/>
    <d v="2012-01-24T19:26:13"/>
    <x v="5"/>
  </r>
  <r>
    <x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n v="172"/>
    <n v="94.05"/>
    <x v="4"/>
    <s v="indie rock"/>
    <x v="1933"/>
    <d v="2014-09-27T03:08:27"/>
    <x v="3"/>
  </r>
  <r>
    <x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n v="124"/>
    <n v="80.27"/>
    <x v="4"/>
    <s v="indie rock"/>
    <x v="1934"/>
    <d v="2011-12-25T05:00:00"/>
    <x v="6"/>
  </r>
  <r>
    <x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n v="108"/>
    <n v="54.2"/>
    <x v="4"/>
    <s v="indie rock"/>
    <x v="1935"/>
    <d v="2014-06-21T04:59:00"/>
    <x v="3"/>
  </r>
  <r>
    <x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n v="117"/>
    <n v="60.27"/>
    <x v="4"/>
    <s v="indie rock"/>
    <x v="1936"/>
    <d v="2011-12-06T05:59:00"/>
    <x v="6"/>
  </r>
  <r>
    <x v="1937"/>
    <x v="1937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n v="187"/>
    <n v="38.74"/>
    <x v="4"/>
    <s v="indie rock"/>
    <x v="1937"/>
    <d v="2012-06-15T03:59:00"/>
    <x v="5"/>
  </r>
  <r>
    <x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n v="116"/>
    <n v="152.54"/>
    <x v="4"/>
    <s v="indie rock"/>
    <x v="1938"/>
    <d v="2013-07-02T05:00:00"/>
    <x v="4"/>
  </r>
  <r>
    <x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n v="111"/>
    <n v="115.31"/>
    <x v="4"/>
    <s v="indie rock"/>
    <x v="1939"/>
    <d v="2013-03-10T22:38:28"/>
    <x v="4"/>
  </r>
  <r>
    <x v="1940"/>
    <x v="1940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n v="171"/>
    <n v="35.840000000000003"/>
    <x v="4"/>
    <s v="indie rock"/>
    <x v="1940"/>
    <d v="2011-06-15T03:59:00"/>
    <x v="6"/>
  </r>
  <r>
    <x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n v="126"/>
    <n v="64.569999999999993"/>
    <x v="2"/>
    <s v="hardware"/>
    <x v="1941"/>
    <d v="2014-05-15T06:58:51"/>
    <x v="3"/>
  </r>
  <r>
    <x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n v="138"/>
    <n v="87.44"/>
    <x v="2"/>
    <s v="hardware"/>
    <x v="1942"/>
    <d v="2011-07-04T19:52:20"/>
    <x v="6"/>
  </r>
  <r>
    <x v="1943"/>
    <x v="1943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n v="1705"/>
    <n v="68.819999999999993"/>
    <x v="2"/>
    <s v="hardware"/>
    <x v="1943"/>
    <d v="2016-08-11T06:28:36"/>
    <x v="2"/>
  </r>
  <r>
    <x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n v="788"/>
    <n v="176.2"/>
    <x v="2"/>
    <s v="hardware"/>
    <x v="1944"/>
    <d v="2014-05-01T14:01:30"/>
    <x v="3"/>
  </r>
  <r>
    <x v="1945"/>
    <x v="1945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n v="348"/>
    <n v="511.79"/>
    <x v="2"/>
    <s v="hardware"/>
    <x v="1945"/>
    <d v="2015-07-12T06:02:38"/>
    <x v="0"/>
  </r>
  <r>
    <x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n v="150"/>
    <n v="160.44"/>
    <x v="2"/>
    <s v="hardware"/>
    <x v="1946"/>
    <d v="2014-04-20T02:36:01"/>
    <x v="3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n v="101"/>
    <n v="35"/>
    <x v="2"/>
    <s v="hardware"/>
    <x v="1947"/>
    <d v="2009-11-23T05:59:00"/>
    <x v="8"/>
  </r>
  <r>
    <x v="1948"/>
    <x v="1948"/>
    <s v="10 times more powerful than Raspberry Pi 3, x86 64-bit architecture"/>
    <n v="100000"/>
    <n v="800211"/>
    <x v="0"/>
    <s v="US"/>
    <s v="USD"/>
    <n v="1465232520"/>
    <x v="1948"/>
    <b v="1"/>
    <n v="4245"/>
    <b v="1"/>
    <n v="800"/>
    <n v="188.51"/>
    <x v="2"/>
    <s v="hardware"/>
    <x v="1948"/>
    <d v="2016-06-06T17:02:00"/>
    <x v="2"/>
  </r>
  <r>
    <x v="1949"/>
    <x v="1949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n v="106"/>
    <n v="56.2"/>
    <x v="2"/>
    <s v="hardware"/>
    <x v="1949"/>
    <d v="2014-07-10T10:09:11"/>
    <x v="3"/>
  </r>
  <r>
    <x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n v="201"/>
    <n v="51.31"/>
    <x v="2"/>
    <s v="hardware"/>
    <x v="1950"/>
    <d v="2011-04-22T04:21:13"/>
    <x v="6"/>
  </r>
  <r>
    <x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n v="212"/>
    <n v="127.36"/>
    <x v="2"/>
    <s v="hardware"/>
    <x v="1951"/>
    <d v="2016-11-07T11:05:37"/>
    <x v="2"/>
  </r>
  <r>
    <x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n v="198"/>
    <n v="101.86"/>
    <x v="2"/>
    <s v="hardware"/>
    <x v="1952"/>
    <d v="2013-10-16T14:33:35"/>
    <x v="4"/>
  </r>
  <r>
    <x v="1953"/>
    <x v="1953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n v="226"/>
    <n v="230.56"/>
    <x v="2"/>
    <s v="hardware"/>
    <x v="1953"/>
    <d v="2012-03-02T03:00:00"/>
    <x v="5"/>
  </r>
  <r>
    <x v="1954"/>
    <x v="1954"/>
    <s v="The First Home Battery System You Simply Plug in to Install"/>
    <n v="50000"/>
    <n v="349474"/>
    <x v="0"/>
    <s v="US"/>
    <s v="USD"/>
    <n v="1457758800"/>
    <x v="1954"/>
    <b v="1"/>
    <n v="415"/>
    <b v="1"/>
    <n v="699"/>
    <n v="842.11"/>
    <x v="2"/>
    <s v="hardware"/>
    <x v="1954"/>
    <d v="2016-03-12T05:00:00"/>
    <x v="2"/>
  </r>
  <r>
    <x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n v="399"/>
    <n v="577.28"/>
    <x v="2"/>
    <s v="hardware"/>
    <x v="1955"/>
    <d v="2012-05-23T19:00:00"/>
    <x v="5"/>
  </r>
  <r>
    <x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n v="294"/>
    <n v="483.34"/>
    <x v="2"/>
    <s v="hardware"/>
    <x v="1956"/>
    <d v="2015-04-18T21:10:05"/>
    <x v="0"/>
  </r>
  <r>
    <x v="1957"/>
    <x v="1957"/>
    <s v="An open hardware platform for the best microcontroller in the world."/>
    <n v="30000"/>
    <n v="50251.41"/>
    <x v="0"/>
    <s v="US"/>
    <s v="USD"/>
    <n v="1351304513"/>
    <x v="1957"/>
    <b v="1"/>
    <n v="660"/>
    <b v="1"/>
    <n v="168"/>
    <n v="76.14"/>
    <x v="2"/>
    <s v="hardware"/>
    <x v="1957"/>
    <d v="2012-10-27T02:21:53"/>
    <x v="5"/>
  </r>
  <r>
    <x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n v="1436"/>
    <n v="74.11"/>
    <x v="2"/>
    <s v="hardware"/>
    <x v="1958"/>
    <d v="2013-03-23T22:42:41"/>
    <x v="4"/>
  </r>
  <r>
    <x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n v="157"/>
    <n v="36.97"/>
    <x v="2"/>
    <s v="hardware"/>
    <x v="1959"/>
    <d v="2014-10-01T00:00:00"/>
    <x v="3"/>
  </r>
  <r>
    <x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n v="118"/>
    <n v="2500.9699999999998"/>
    <x v="2"/>
    <s v="hardware"/>
    <x v="1960"/>
    <d v="2014-12-21T08:42:21"/>
    <x v="3"/>
  </r>
  <r>
    <x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n v="1105"/>
    <n v="67.69"/>
    <x v="2"/>
    <s v="hardware"/>
    <x v="1961"/>
    <d v="2012-10-06T03:59:00"/>
    <x v="5"/>
  </r>
  <r>
    <x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n v="193"/>
    <n v="63.05"/>
    <x v="2"/>
    <s v="hardware"/>
    <x v="1962"/>
    <d v="2014-05-13T18:43:56"/>
    <x v="3"/>
  </r>
  <r>
    <x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n v="127"/>
    <n v="117.6"/>
    <x v="2"/>
    <s v="hardware"/>
    <x v="1963"/>
    <d v="2014-09-16T10:18:54"/>
    <x v="3"/>
  </r>
  <r>
    <x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n v="260"/>
    <n v="180.75"/>
    <x v="2"/>
    <s v="hardware"/>
    <x v="1964"/>
    <d v="2016-04-22T06:32:52"/>
    <x v="2"/>
  </r>
  <r>
    <x v="1965"/>
    <x v="1965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n v="262"/>
    <n v="127.32"/>
    <x v="2"/>
    <s v="hardware"/>
    <x v="1965"/>
    <d v="2012-01-12T01:00:00"/>
    <x v="6"/>
  </r>
  <r>
    <x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n v="207"/>
    <n v="136.63999999999999"/>
    <x v="2"/>
    <s v="hardware"/>
    <x v="1966"/>
    <d v="2014-08-14T12:58:18"/>
    <x v="3"/>
  </r>
  <r>
    <x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n v="370"/>
    <n v="182.78"/>
    <x v="2"/>
    <s v="hardware"/>
    <x v="1967"/>
    <d v="2014-05-01T15:55:29"/>
    <x v="3"/>
  </r>
  <r>
    <x v="1968"/>
    <x v="1968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n v="285"/>
    <n v="279.38"/>
    <x v="2"/>
    <s v="hardware"/>
    <x v="1968"/>
    <d v="2016-12-03T15:05:15"/>
    <x v="2"/>
  </r>
  <r>
    <x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n v="579"/>
    <n v="61.38"/>
    <x v="2"/>
    <s v="hardware"/>
    <x v="1969"/>
    <d v="2016-08-05T19:01:08"/>
    <x v="2"/>
  </r>
  <r>
    <x v="1970"/>
    <x v="1970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n v="1132"/>
    <n v="80.73"/>
    <x v="2"/>
    <s v="hardware"/>
    <x v="1970"/>
    <d v="2013-04-20T03:38:21"/>
    <x v="4"/>
  </r>
  <r>
    <x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n v="263"/>
    <n v="272.36"/>
    <x v="2"/>
    <s v="hardware"/>
    <x v="1971"/>
    <d v="2013-11-15T04:00:00"/>
    <x v="4"/>
  </r>
  <r>
    <x v="1972"/>
    <x v="1972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n v="674"/>
    <n v="70.849999999999994"/>
    <x v="2"/>
    <s v="hardware"/>
    <x v="1972"/>
    <d v="2012-11-18T01:17:24"/>
    <x v="5"/>
  </r>
  <r>
    <x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n v="257"/>
    <n v="247.94"/>
    <x v="2"/>
    <s v="hardware"/>
    <x v="1973"/>
    <d v="2016-08-06T07:00:00"/>
    <x v="2"/>
  </r>
  <r>
    <x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n v="375"/>
    <n v="186.81"/>
    <x v="2"/>
    <s v="hardware"/>
    <x v="1974"/>
    <d v="2013-08-19T08:01:09"/>
    <x v="4"/>
  </r>
  <r>
    <x v="1975"/>
    <x v="1975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n v="209"/>
    <n v="131.99"/>
    <x v="2"/>
    <s v="hardware"/>
    <x v="1975"/>
    <d v="2013-03-10T18:07:31"/>
    <x v="4"/>
  </r>
  <r>
    <x v="1976"/>
    <x v="1976"/>
    <s v="Can you help us make an ultra bright white one a reality?"/>
    <n v="4000"/>
    <n v="13864"/>
    <x v="0"/>
    <s v="GB"/>
    <s v="GBP"/>
    <n v="1373751325"/>
    <x v="1976"/>
    <b v="1"/>
    <n v="473"/>
    <b v="1"/>
    <n v="347"/>
    <n v="29.31"/>
    <x v="2"/>
    <s v="hardware"/>
    <x v="1976"/>
    <d v="2013-07-13T21:35:25"/>
    <x v="4"/>
  </r>
  <r>
    <x v="1977"/>
    <x v="1977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n v="402"/>
    <n v="245.02"/>
    <x v="2"/>
    <s v="hardware"/>
    <x v="1977"/>
    <d v="2015-12-19T07:59:00"/>
    <x v="0"/>
  </r>
  <r>
    <x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n v="1027"/>
    <n v="1323.25"/>
    <x v="2"/>
    <s v="hardware"/>
    <x v="1978"/>
    <d v="2012-06-12T07:00:00"/>
    <x v="5"/>
  </r>
  <r>
    <x v="1979"/>
    <x v="1979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n v="115"/>
    <n v="282.66000000000003"/>
    <x v="2"/>
    <s v="hardware"/>
    <x v="1979"/>
    <d v="2015-11-19T04:59:00"/>
    <x v="0"/>
  </r>
  <r>
    <x v="1980"/>
    <x v="1980"/>
    <s v="Multi-power charging that is smarter, stylish and designed for you."/>
    <n v="50000"/>
    <n v="177412.01"/>
    <x v="0"/>
    <s v="DE"/>
    <s v="EUR"/>
    <n v="1459684862"/>
    <x v="1980"/>
    <b v="1"/>
    <n v="1945"/>
    <b v="1"/>
    <n v="355"/>
    <n v="91.21"/>
    <x v="2"/>
    <s v="hardware"/>
    <x v="1980"/>
    <d v="2016-04-03T12:01:02"/>
    <x v="2"/>
  </r>
  <r>
    <x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n v="5"/>
    <n v="31.75"/>
    <x v="8"/>
    <s v="people"/>
    <x v="1981"/>
    <d v="2014-07-09T17:24:25"/>
    <x v="3"/>
  </r>
  <r>
    <x v="1982"/>
    <x v="1982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n v="0"/>
    <n v="0"/>
    <x v="8"/>
    <s v="people"/>
    <x v="1982"/>
    <d v="2016-12-04T15:04:47"/>
    <x v="2"/>
  </r>
  <r>
    <x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n v="4"/>
    <n v="88.69"/>
    <x v="8"/>
    <s v="people"/>
    <x v="1983"/>
    <d v="2016-09-02T07:00:00"/>
    <x v="2"/>
  </r>
  <r>
    <x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n v="21"/>
    <n v="453.14"/>
    <x v="8"/>
    <s v="people"/>
    <x v="1984"/>
    <d v="2014-11-30T19:58:01"/>
    <x v="3"/>
  </r>
  <r>
    <x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n v="3"/>
    <n v="12.75"/>
    <x v="8"/>
    <s v="people"/>
    <x v="1985"/>
    <d v="2016-08-02T23:00:00"/>
    <x v="2"/>
  </r>
  <r>
    <x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n v="0"/>
    <n v="1"/>
    <x v="8"/>
    <s v="people"/>
    <x v="1986"/>
    <d v="2016-03-14T09:24:43"/>
    <x v="2"/>
  </r>
  <r>
    <x v="1987"/>
    <x v="1987"/>
    <s v="A collection of images that depicts the beauty and diversity within Ethiopia"/>
    <n v="5500"/>
    <n v="2336"/>
    <x v="2"/>
    <s v="GB"/>
    <s v="GBP"/>
    <n v="1425223276"/>
    <x v="1987"/>
    <b v="0"/>
    <n v="28"/>
    <b v="0"/>
    <n v="42"/>
    <n v="83.43"/>
    <x v="8"/>
    <s v="people"/>
    <x v="1987"/>
    <d v="2015-03-01T15:21:16"/>
    <x v="0"/>
  </r>
  <r>
    <x v="1988"/>
    <x v="1988"/>
    <s v="Expressing art in an image!"/>
    <n v="6000"/>
    <n v="25"/>
    <x v="2"/>
    <s v="US"/>
    <s v="USD"/>
    <n v="1440094742"/>
    <x v="1988"/>
    <b v="0"/>
    <n v="1"/>
    <b v="0"/>
    <n v="0"/>
    <n v="25"/>
    <x v="8"/>
    <s v="people"/>
    <x v="1988"/>
    <d v="2015-08-20T18:19:02"/>
    <x v="0"/>
  </r>
  <r>
    <x v="1989"/>
    <x v="1989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n v="1"/>
    <n v="50"/>
    <x v="8"/>
    <s v="people"/>
    <x v="1989"/>
    <d v="2016-12-11T16:20:08"/>
    <x v="2"/>
  </r>
  <r>
    <x v="1990"/>
    <x v="1990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n v="17"/>
    <n v="101.8"/>
    <x v="8"/>
    <s v="people"/>
    <x v="1990"/>
    <d v="2016-02-13T04:42:12"/>
    <x v="2"/>
  </r>
  <r>
    <x v="1991"/>
    <x v="1991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n v="7"/>
    <n v="46.67"/>
    <x v="8"/>
    <s v="people"/>
    <x v="1991"/>
    <d v="2015-07-03T21:26:26"/>
    <x v="0"/>
  </r>
  <r>
    <x v="1992"/>
    <x v="1992"/>
    <s v="A complete revamp of all the Disney Princes &amp; Princesses!"/>
    <n v="1500"/>
    <n v="2"/>
    <x v="2"/>
    <s v="US"/>
    <s v="USD"/>
    <n v="1424229991"/>
    <x v="1992"/>
    <b v="0"/>
    <n v="2"/>
    <b v="0"/>
    <n v="0"/>
    <n v="1"/>
    <x v="8"/>
    <s v="people"/>
    <x v="1992"/>
    <d v="2015-02-18T03:26:31"/>
    <x v="0"/>
  </r>
  <r>
    <x v="1993"/>
    <x v="1993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n v="0"/>
    <n v="0"/>
    <x v="8"/>
    <s v="people"/>
    <x v="1993"/>
    <d v="2015-12-21T14:07:17"/>
    <x v="0"/>
  </r>
  <r>
    <x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n v="0"/>
    <n v="0"/>
    <x v="8"/>
    <s v="people"/>
    <x v="1994"/>
    <d v="2016-12-07T01:09:02"/>
    <x v="2"/>
  </r>
  <r>
    <x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n v="8"/>
    <n v="26"/>
    <x v="8"/>
    <s v="people"/>
    <x v="1995"/>
    <d v="2015-07-16T21:38:56"/>
    <x v="0"/>
  </r>
  <r>
    <x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n v="0"/>
    <n v="0"/>
    <x v="8"/>
    <s v="people"/>
    <x v="1996"/>
    <d v="2014-07-10T19:40:11"/>
    <x v="3"/>
  </r>
  <r>
    <x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n v="0"/>
    <n v="0"/>
    <x v="8"/>
    <s v="people"/>
    <x v="1997"/>
    <d v="2014-08-26T22:20:12"/>
    <x v="3"/>
  </r>
  <r>
    <x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n v="26"/>
    <n v="218.33"/>
    <x v="8"/>
    <s v="people"/>
    <x v="1998"/>
    <d v="2014-08-01T02:50:38"/>
    <x v="3"/>
  </r>
  <r>
    <x v="1999"/>
    <x v="1999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n v="1"/>
    <n v="33.71"/>
    <x v="8"/>
    <s v="people"/>
    <x v="1999"/>
    <d v="2014-11-13T12:35:08"/>
    <x v="3"/>
  </r>
  <r>
    <x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n v="13"/>
    <n v="25"/>
    <x v="8"/>
    <s v="people"/>
    <x v="2000"/>
    <d v="2016-01-06T22:50:13"/>
    <x v="0"/>
  </r>
  <r>
    <x v="2001"/>
    <x v="2001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n v="382"/>
    <n v="128.38999999999999"/>
    <x v="2"/>
    <s v="hardware"/>
    <x v="2001"/>
    <d v="2015-06-12T20:00:00"/>
    <x v="0"/>
  </r>
  <r>
    <x v="2002"/>
    <x v="2002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n v="217"/>
    <n v="78.83"/>
    <x v="2"/>
    <s v="hardware"/>
    <x v="2002"/>
    <d v="2017-01-23T17:05:43"/>
    <x v="2"/>
  </r>
  <r>
    <x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n v="312"/>
    <n v="91.76"/>
    <x v="2"/>
    <s v="hardware"/>
    <x v="2003"/>
    <d v="2010-07-02T23:00:00"/>
    <x v="7"/>
  </r>
  <r>
    <x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n v="234"/>
    <n v="331.1"/>
    <x v="2"/>
    <s v="hardware"/>
    <x v="2004"/>
    <d v="2014-07-10T14:31:03"/>
    <x v="3"/>
  </r>
  <r>
    <x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n v="124"/>
    <n v="194.26"/>
    <x v="2"/>
    <s v="hardware"/>
    <x v="2005"/>
    <d v="2013-10-16T03:59:00"/>
    <x v="4"/>
  </r>
  <r>
    <x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n v="248"/>
    <n v="408.98"/>
    <x v="2"/>
    <s v="hardware"/>
    <x v="2006"/>
    <d v="2014-12-03T13:00:45"/>
    <x v="3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n v="116"/>
    <n v="84.46"/>
    <x v="2"/>
    <s v="hardware"/>
    <x v="2007"/>
    <d v="2010-08-24T04:00:00"/>
    <x v="7"/>
  </r>
  <r>
    <x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n v="117"/>
    <n v="44.85"/>
    <x v="2"/>
    <s v="hardware"/>
    <x v="2008"/>
    <d v="2011-09-19T14:30:22"/>
    <x v="6"/>
  </r>
  <r>
    <x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n v="305"/>
    <n v="383.36"/>
    <x v="2"/>
    <s v="hardware"/>
    <x v="2009"/>
    <d v="2016-11-23T08:45:43"/>
    <x v="2"/>
  </r>
  <r>
    <x v="2010"/>
    <x v="2010"/>
    <s v="Weighitz are miniature smart scales designed to weigh anything in the home."/>
    <n v="30000"/>
    <n v="96015.9"/>
    <x v="0"/>
    <s v="US"/>
    <s v="USD"/>
    <n v="1471564491"/>
    <x v="2010"/>
    <b v="1"/>
    <n v="1737"/>
    <b v="1"/>
    <n v="320"/>
    <n v="55.28"/>
    <x v="2"/>
    <s v="hardware"/>
    <x v="2010"/>
    <d v="2016-08-18T23:54:51"/>
    <x v="2"/>
  </r>
  <r>
    <x v="2011"/>
    <x v="2011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n v="820"/>
    <n v="422.02"/>
    <x v="2"/>
    <s v="hardware"/>
    <x v="2011"/>
    <d v="2016-01-11T23:00:00"/>
    <x v="0"/>
  </r>
  <r>
    <x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n v="235"/>
    <n v="64.180000000000007"/>
    <x v="2"/>
    <s v="hardware"/>
    <x v="2012"/>
    <d v="2015-02-05T19:44:01"/>
    <x v="0"/>
  </r>
  <r>
    <x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n v="495"/>
    <n v="173.58"/>
    <x v="2"/>
    <s v="hardware"/>
    <x v="2013"/>
    <d v="2016-07-08T23:03:34"/>
    <x v="2"/>
  </r>
  <r>
    <x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n v="7814"/>
    <n v="88.6"/>
    <x v="2"/>
    <s v="hardware"/>
    <x v="2014"/>
    <d v="2013-03-25T04:08:59"/>
    <x v="4"/>
  </r>
  <r>
    <x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n v="113"/>
    <n v="50.22"/>
    <x v="2"/>
    <s v="hardware"/>
    <x v="2015"/>
    <d v="2011-09-09T21:02:43"/>
    <x v="6"/>
  </r>
  <r>
    <x v="2016"/>
    <x v="2016"/>
    <s v="A smart, compact power supply designed to power anything, anywhere"/>
    <n v="10000"/>
    <n v="92154.22"/>
    <x v="0"/>
    <s v="US"/>
    <s v="USD"/>
    <n v="1362863299"/>
    <x v="2016"/>
    <b v="1"/>
    <n v="479"/>
    <b v="1"/>
    <n v="922"/>
    <n v="192.39"/>
    <x v="2"/>
    <s v="hardware"/>
    <x v="2016"/>
    <d v="2013-03-09T21:08:19"/>
    <x v="4"/>
  </r>
  <r>
    <x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n v="125"/>
    <n v="73.42"/>
    <x v="2"/>
    <s v="hardware"/>
    <x v="2017"/>
    <d v="2012-03-24T04:00:00"/>
    <x v="5"/>
  </r>
  <r>
    <x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n v="102"/>
    <n v="147.68"/>
    <x v="2"/>
    <s v="hardware"/>
    <x v="2018"/>
    <d v="2015-08-13T08:46:49"/>
    <x v="0"/>
  </r>
  <r>
    <x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n v="485"/>
    <n v="108.97"/>
    <x v="2"/>
    <s v="hardware"/>
    <x v="2019"/>
    <d v="2016-09-22T17:00:21"/>
    <x v="2"/>
  </r>
  <r>
    <x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n v="192"/>
    <n v="23.65"/>
    <x v="2"/>
    <s v="hardware"/>
    <x v="2020"/>
    <d v="2014-05-14T23:04:00"/>
    <x v="3"/>
  </r>
  <r>
    <x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n v="281"/>
    <n v="147.94999999999999"/>
    <x v="2"/>
    <s v="hardware"/>
    <x v="2021"/>
    <d v="2014-09-24T01:41:37"/>
    <x v="3"/>
  </r>
  <r>
    <x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n v="125"/>
    <n v="385.04"/>
    <x v="2"/>
    <s v="hardware"/>
    <x v="2022"/>
    <d v="2016-06-11T13:39:32"/>
    <x v="2"/>
  </r>
  <r>
    <x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n v="161"/>
    <n v="457.39"/>
    <x v="2"/>
    <s v="hardware"/>
    <x v="2023"/>
    <d v="2015-06-11T10:05:53"/>
    <x v="0"/>
  </r>
  <r>
    <x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n v="585"/>
    <n v="222.99"/>
    <x v="2"/>
    <s v="hardware"/>
    <x v="2024"/>
    <d v="2012-08-13T03:00:00"/>
    <x v="5"/>
  </r>
  <r>
    <x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n v="201"/>
    <n v="220.74"/>
    <x v="2"/>
    <s v="hardware"/>
    <x v="2025"/>
    <d v="2015-06-11T04:25:46"/>
    <x v="0"/>
  </r>
  <r>
    <x v="2026"/>
    <x v="2026"/>
    <s v="MIDI Sprout enables plants to play synthesizers in real time."/>
    <n v="25000"/>
    <n v="33370.769999999997"/>
    <x v="0"/>
    <s v="US"/>
    <s v="USD"/>
    <n v="1398052740"/>
    <x v="2026"/>
    <b v="1"/>
    <n v="454"/>
    <b v="1"/>
    <n v="133"/>
    <n v="73.5"/>
    <x v="2"/>
    <s v="hardware"/>
    <x v="2026"/>
    <d v="2014-04-21T03:59:00"/>
    <x v="3"/>
  </r>
  <r>
    <x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n v="120"/>
    <n v="223.1"/>
    <x v="2"/>
    <s v="hardware"/>
    <x v="2027"/>
    <d v="2015-03-30T18:31:59"/>
    <x v="0"/>
  </r>
  <r>
    <x v="2028"/>
    <x v="2028"/>
    <s v="Building an open source Bussard fusion reactor, aka the Polywell."/>
    <n v="3000"/>
    <n v="3785"/>
    <x v="0"/>
    <s v="US"/>
    <s v="USD"/>
    <n v="1268690100"/>
    <x v="2028"/>
    <b v="1"/>
    <n v="79"/>
    <b v="1"/>
    <n v="126"/>
    <n v="47.91"/>
    <x v="2"/>
    <s v="hardware"/>
    <x v="2028"/>
    <d v="2010-03-15T21:55:00"/>
    <x v="7"/>
  </r>
  <r>
    <x v="2029"/>
    <x v="2029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n v="361"/>
    <n v="96.06"/>
    <x v="2"/>
    <s v="hardware"/>
    <x v="2029"/>
    <d v="2014-08-27T00:31:21"/>
    <x v="3"/>
  </r>
  <r>
    <x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n v="226"/>
    <n v="118.61"/>
    <x v="2"/>
    <s v="hardware"/>
    <x v="2030"/>
    <d v="2012-11-29T23:54:56"/>
    <x v="5"/>
  </r>
  <r>
    <x v="2031"/>
    <x v="2031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n v="120"/>
    <n v="118.45"/>
    <x v="2"/>
    <s v="hardware"/>
    <x v="2031"/>
    <d v="2015-01-09T01:00:00"/>
    <x v="3"/>
  </r>
  <r>
    <x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n v="304"/>
    <n v="143.21"/>
    <x v="2"/>
    <s v="hardware"/>
    <x v="2032"/>
    <d v="2016-12-15T05:00:00"/>
    <x v="2"/>
  </r>
  <r>
    <x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n v="179"/>
    <n v="282.72000000000003"/>
    <x v="2"/>
    <s v="hardware"/>
    <x v="2033"/>
    <d v="2014-04-26T01:58:38"/>
    <x v="3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n v="387"/>
    <n v="593.94000000000005"/>
    <x v="2"/>
    <s v="hardware"/>
    <x v="2034"/>
    <d v="2015-05-07T06:58:00"/>
    <x v="0"/>
  </r>
  <r>
    <x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n v="211"/>
    <n v="262.16000000000003"/>
    <x v="2"/>
    <s v="hardware"/>
    <x v="2035"/>
    <d v="2015-12-19T01:00:00"/>
    <x v="0"/>
  </r>
  <r>
    <x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n v="132"/>
    <n v="46.58"/>
    <x v="2"/>
    <s v="hardware"/>
    <x v="2036"/>
    <d v="2014-05-09T20:45:19"/>
    <x v="3"/>
  </r>
  <r>
    <x v="2037"/>
    <x v="2037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n v="300"/>
    <n v="70.040000000000006"/>
    <x v="2"/>
    <s v="hardware"/>
    <x v="2037"/>
    <d v="2013-12-30T06:02:33"/>
    <x v="4"/>
  </r>
  <r>
    <x v="2038"/>
    <x v="2038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n v="421"/>
    <n v="164.91"/>
    <x v="2"/>
    <s v="hardware"/>
    <x v="2038"/>
    <d v="2013-07-01T18:00:00"/>
    <x v="4"/>
  </r>
  <r>
    <x v="2039"/>
    <x v="2039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n v="136"/>
    <n v="449.26"/>
    <x v="2"/>
    <s v="hardware"/>
    <x v="2039"/>
    <d v="2016-12-01T04:59:00"/>
    <x v="2"/>
  </r>
  <r>
    <x v="2040"/>
    <x v="2040"/>
    <s v="4.29 Billion+ Capacitor Combinations._x000a_No Coding Required."/>
    <n v="3000"/>
    <n v="7445.14"/>
    <x v="0"/>
    <s v="US"/>
    <s v="USD"/>
    <n v="1384557303"/>
    <x v="2040"/>
    <b v="1"/>
    <n v="271"/>
    <b v="1"/>
    <n v="248"/>
    <n v="27.47"/>
    <x v="2"/>
    <s v="hardware"/>
    <x v="2040"/>
    <d v="2013-11-15T23:15:03"/>
    <x v="4"/>
  </r>
  <r>
    <x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n v="182"/>
    <n v="143.97999999999999"/>
    <x v="2"/>
    <s v="hardware"/>
    <x v="2041"/>
    <d v="2016-11-10T13:37:07"/>
    <x v="2"/>
  </r>
  <r>
    <x v="2042"/>
    <x v="2042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n v="124"/>
    <n v="88.24"/>
    <x v="2"/>
    <s v="hardware"/>
    <x v="2042"/>
    <d v="2016-01-22T16:59:34"/>
    <x v="0"/>
  </r>
  <r>
    <x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n v="506"/>
    <n v="36.33"/>
    <x v="2"/>
    <s v="hardware"/>
    <x v="2043"/>
    <d v="2016-12-11T04:59:00"/>
    <x v="2"/>
  </r>
  <r>
    <x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n v="108"/>
    <n v="90.18"/>
    <x v="2"/>
    <s v="hardware"/>
    <x v="2044"/>
    <d v="2015-06-13T16:25:14"/>
    <x v="0"/>
  </r>
  <r>
    <x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n v="819"/>
    <n v="152.62"/>
    <x v="2"/>
    <s v="hardware"/>
    <x v="2045"/>
    <d v="2012-07-09T02:07:27"/>
    <x v="5"/>
  </r>
  <r>
    <x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n v="121"/>
    <n v="55.81"/>
    <x v="2"/>
    <s v="hardware"/>
    <x v="2046"/>
    <d v="2013-05-23T04:07:24"/>
    <x v="4"/>
  </r>
  <r>
    <x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n v="103"/>
    <n v="227.85"/>
    <x v="2"/>
    <s v="hardware"/>
    <x v="2047"/>
    <d v="2015-04-17T00:00:00"/>
    <x v="0"/>
  </r>
  <r>
    <x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n v="148"/>
    <n v="91.83"/>
    <x v="2"/>
    <s v="hardware"/>
    <x v="2048"/>
    <d v="2013-05-23T15:38:11"/>
    <x v="4"/>
  </r>
  <r>
    <x v="2049"/>
    <x v="2049"/>
    <s v="Keyless. Alarm secured. GPS tracking."/>
    <n v="50000"/>
    <n v="60095.35"/>
    <x v="0"/>
    <s v="GB"/>
    <s v="GBP"/>
    <n v="1386025140"/>
    <x v="2049"/>
    <b v="0"/>
    <n v="742"/>
    <b v="1"/>
    <n v="120"/>
    <n v="80.989999999999995"/>
    <x v="2"/>
    <s v="hardware"/>
    <x v="2049"/>
    <d v="2013-12-02T22:59:00"/>
    <x v="4"/>
  </r>
  <r>
    <x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n v="473"/>
    <n v="278.39"/>
    <x v="2"/>
    <s v="hardware"/>
    <x v="2050"/>
    <d v="2015-05-31T01:42:58"/>
    <x v="0"/>
  </r>
  <r>
    <x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n v="130"/>
    <n v="43.1"/>
    <x v="2"/>
    <s v="hardware"/>
    <x v="2051"/>
    <d v="2013-12-26T00:32:17"/>
    <x v="4"/>
  </r>
  <r>
    <x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n v="353"/>
    <n v="326.29000000000002"/>
    <x v="2"/>
    <s v="hardware"/>
    <x v="2052"/>
    <d v="2016-02-20T02:00:53"/>
    <x v="2"/>
  </r>
  <r>
    <x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n v="101"/>
    <n v="41.74"/>
    <x v="2"/>
    <s v="hardware"/>
    <x v="2053"/>
    <d v="2015-11-25T15:49:11"/>
    <x v="0"/>
  </r>
  <r>
    <x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n v="114"/>
    <n v="64.02"/>
    <x v="2"/>
    <s v="hardware"/>
    <x v="2054"/>
    <d v="2014-05-02T12:30:10"/>
    <x v="3"/>
  </r>
  <r>
    <x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n v="167"/>
    <n v="99.46"/>
    <x v="2"/>
    <s v="hardware"/>
    <x v="2055"/>
    <d v="2014-12-03T04:00:00"/>
    <x v="3"/>
  </r>
  <r>
    <x v="2056"/>
    <x v="2056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n v="153"/>
    <n v="138.49"/>
    <x v="2"/>
    <s v="hardware"/>
    <x v="2056"/>
    <d v="2013-04-17T18:15:42"/>
    <x v="4"/>
  </r>
  <r>
    <x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n v="202"/>
    <n v="45.55"/>
    <x v="2"/>
    <s v="hardware"/>
    <x v="2057"/>
    <d v="2016-02-26T11:52:12"/>
    <x v="2"/>
  </r>
  <r>
    <x v="2058"/>
    <x v="2058"/>
    <s v="Making using the serial terminal on the Raspberry Pi as easy as Pi!"/>
    <n v="2560"/>
    <n v="4308"/>
    <x v="0"/>
    <s v="GB"/>
    <s v="GBP"/>
    <n v="1425326400"/>
    <x v="2058"/>
    <b v="0"/>
    <n v="410"/>
    <b v="1"/>
    <n v="168"/>
    <n v="10.51"/>
    <x v="2"/>
    <s v="hardware"/>
    <x v="2058"/>
    <d v="2015-03-02T20:00:00"/>
    <x v="0"/>
  </r>
  <r>
    <x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n v="143"/>
    <n v="114.77"/>
    <x v="2"/>
    <s v="hardware"/>
    <x v="2059"/>
    <d v="2016-01-31T21:59:00"/>
    <x v="0"/>
  </r>
  <r>
    <x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n v="196"/>
    <n v="36"/>
    <x v="2"/>
    <s v="hardware"/>
    <x v="2060"/>
    <d v="2014-07-23T15:25:50"/>
    <x v="3"/>
  </r>
  <r>
    <x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n v="108"/>
    <n v="154.16999999999999"/>
    <x v="2"/>
    <s v="hardware"/>
    <x v="2061"/>
    <d v="2016-12-31T18:20:54"/>
    <x v="2"/>
  </r>
  <r>
    <x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n v="115"/>
    <n v="566.39"/>
    <x v="2"/>
    <s v="hardware"/>
    <x v="2062"/>
    <d v="2016-03-24T08:11:38"/>
    <x v="2"/>
  </r>
  <r>
    <x v="2063"/>
    <x v="2063"/>
    <s v="Build a professional grade Linux CNC control with Beaglebone black and our CNC cape."/>
    <n v="4000"/>
    <n v="5922"/>
    <x v="0"/>
    <s v="DE"/>
    <s v="EUR"/>
    <n v="1463333701"/>
    <x v="2063"/>
    <b v="0"/>
    <n v="49"/>
    <b v="1"/>
    <n v="148"/>
    <n v="120.86"/>
    <x v="2"/>
    <s v="hardware"/>
    <x v="2063"/>
    <d v="2016-05-15T17:35:01"/>
    <x v="2"/>
  </r>
  <r>
    <x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n v="191"/>
    <n v="86.16"/>
    <x v="2"/>
    <s v="hardware"/>
    <x v="2064"/>
    <d v="2013-05-31T12:00:00"/>
    <x v="4"/>
  </r>
  <r>
    <x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n v="199"/>
    <n v="51.21"/>
    <x v="2"/>
    <s v="hardware"/>
    <x v="2065"/>
    <d v="2013-12-25T08:00:29"/>
    <x v="4"/>
  </r>
  <r>
    <x v="2066"/>
    <x v="2066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n v="219"/>
    <n v="67.260000000000005"/>
    <x v="2"/>
    <s v="hardware"/>
    <x v="2066"/>
    <d v="2014-08-23T18:31:23"/>
    <x v="3"/>
  </r>
  <r>
    <x v="2067"/>
    <x v="2067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n v="127"/>
    <n v="62.8"/>
    <x v="2"/>
    <s v="hardware"/>
    <x v="2067"/>
    <d v="2015-05-24T20:29:36"/>
    <x v="0"/>
  </r>
  <r>
    <x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n v="105"/>
    <n v="346.13"/>
    <x v="2"/>
    <s v="hardware"/>
    <x v="2068"/>
    <d v="2016-10-20T20:11:55"/>
    <x v="2"/>
  </r>
  <r>
    <x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n v="128"/>
    <n v="244.12"/>
    <x v="2"/>
    <s v="hardware"/>
    <x v="2069"/>
    <d v="2016-01-02T23:19:51"/>
    <x v="0"/>
  </r>
  <r>
    <x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n v="317"/>
    <n v="259.25"/>
    <x v="2"/>
    <s v="hardware"/>
    <x v="2070"/>
    <d v="2016-06-28T15:45:23"/>
    <x v="2"/>
  </r>
  <r>
    <x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n v="281"/>
    <n v="201.96"/>
    <x v="2"/>
    <s v="hardware"/>
    <x v="2071"/>
    <d v="2016-10-02T06:41:24"/>
    <x v="2"/>
  </r>
  <r>
    <x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n v="111"/>
    <n v="226.21"/>
    <x v="2"/>
    <s v="hardware"/>
    <x v="2072"/>
    <d v="2016-05-07T13:57:12"/>
    <x v="2"/>
  </r>
  <r>
    <x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n v="153"/>
    <n v="324.69"/>
    <x v="2"/>
    <s v="hardware"/>
    <x v="2073"/>
    <d v="2015-05-08T16:01:58"/>
    <x v="0"/>
  </r>
  <r>
    <x v="2074"/>
    <x v="2074"/>
    <s v="Creating PC gaming controllers to bring your gaming experience to a new level."/>
    <n v="600"/>
    <n v="615"/>
    <x v="0"/>
    <s v="US"/>
    <s v="USD"/>
    <n v="1462564182"/>
    <x v="2074"/>
    <b v="0"/>
    <n v="3"/>
    <b v="1"/>
    <n v="103"/>
    <n v="205"/>
    <x v="2"/>
    <s v="hardware"/>
    <x v="2074"/>
    <d v="2016-05-06T19:49:42"/>
    <x v="2"/>
  </r>
  <r>
    <x v="2075"/>
    <x v="2075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n v="1678"/>
    <n v="20.47"/>
    <x v="2"/>
    <s v="hardware"/>
    <x v="2075"/>
    <d v="2013-07-25T16:21:28"/>
    <x v="4"/>
  </r>
  <r>
    <x v="2076"/>
    <x v="2076"/>
    <s v="Wireless earbuds filled with sound, yet so small they are almost invisible!"/>
    <n v="179000"/>
    <n v="972594.99"/>
    <x v="0"/>
    <s v="GB"/>
    <s v="GBP"/>
    <n v="1406149689"/>
    <x v="2076"/>
    <b v="0"/>
    <n v="8359"/>
    <b v="1"/>
    <n v="543"/>
    <n v="116.35"/>
    <x v="2"/>
    <s v="hardware"/>
    <x v="2076"/>
    <d v="2014-07-23T21:08:09"/>
    <x v="3"/>
  </r>
  <r>
    <x v="2077"/>
    <x v="2077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n v="116"/>
    <n v="307.2"/>
    <x v="2"/>
    <s v="hardware"/>
    <x v="2077"/>
    <d v="2015-06-05T21:00:00"/>
    <x v="0"/>
  </r>
  <r>
    <x v="2078"/>
    <x v="2078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n v="131"/>
    <n v="546.69000000000005"/>
    <x v="2"/>
    <s v="hardware"/>
    <x v="2078"/>
    <d v="2016-12-18T18:30:57"/>
    <x v="2"/>
  </r>
  <r>
    <x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n v="288"/>
    <n v="47.47"/>
    <x v="2"/>
    <s v="hardware"/>
    <x v="2079"/>
    <d v="2015-06-25T19:00:00"/>
    <x v="0"/>
  </r>
  <r>
    <x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n v="508"/>
    <n v="101.56"/>
    <x v="2"/>
    <s v="hardware"/>
    <x v="2080"/>
    <d v="2015-11-11T23:58:20"/>
    <x v="0"/>
  </r>
  <r>
    <x v="2081"/>
    <x v="2081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n v="115"/>
    <n v="72.91"/>
    <x v="4"/>
    <s v="indie rock"/>
    <x v="2081"/>
    <d v="2012-05-16T04:59:00"/>
    <x v="5"/>
  </r>
  <r>
    <x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n v="111"/>
    <n v="43.71"/>
    <x v="4"/>
    <s v="indie rock"/>
    <x v="2082"/>
    <d v="2011-11-24T03:53:16"/>
    <x v="6"/>
  </r>
  <r>
    <x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n v="113"/>
    <n v="34"/>
    <x v="4"/>
    <s v="indie rock"/>
    <x v="2083"/>
    <d v="2012-06-04T17:19:55"/>
    <x v="5"/>
  </r>
  <r>
    <x v="2084"/>
    <x v="2084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n v="108"/>
    <n v="70.650000000000006"/>
    <x v="4"/>
    <s v="indie rock"/>
    <x v="2084"/>
    <d v="2014-05-04T06:59:00"/>
    <x v="3"/>
  </r>
  <r>
    <x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n v="124"/>
    <n v="89.3"/>
    <x v="4"/>
    <s v="indie rock"/>
    <x v="2085"/>
    <d v="2012-07-15T20:03:07"/>
    <x v="5"/>
  </r>
  <r>
    <x v="2086"/>
    <x v="2086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n v="101"/>
    <n v="115.09"/>
    <x v="4"/>
    <s v="indie rock"/>
    <x v="2086"/>
    <d v="2011-12-14T04:59:00"/>
    <x v="6"/>
  </r>
  <r>
    <x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n v="104"/>
    <n v="62.12"/>
    <x v="4"/>
    <s v="indie rock"/>
    <x v="2087"/>
    <d v="2011-09-08T04:54:18"/>
    <x v="6"/>
  </r>
  <r>
    <x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n v="116"/>
    <n v="46.2"/>
    <x v="4"/>
    <s v="indie rock"/>
    <x v="2088"/>
    <d v="2010-09-11T03:59:00"/>
    <x v="7"/>
  </r>
  <r>
    <x v="2089"/>
    <x v="2089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n v="120"/>
    <n v="48.55"/>
    <x v="4"/>
    <s v="indie rock"/>
    <x v="2089"/>
    <d v="2013-08-02T01:49:54"/>
    <x v="4"/>
  </r>
  <r>
    <x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n v="115"/>
    <n v="57.52"/>
    <x v="4"/>
    <s v="indie rock"/>
    <x v="2090"/>
    <d v="2013-02-24T09:09:15"/>
    <x v="4"/>
  </r>
  <r>
    <x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n v="120"/>
    <n v="88.15"/>
    <x v="4"/>
    <s v="indie rock"/>
    <x v="2091"/>
    <d v="2011-03-01T20:00:00"/>
    <x v="6"/>
  </r>
  <r>
    <x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n v="101"/>
    <n v="110.49"/>
    <x v="4"/>
    <s v="indie rock"/>
    <x v="2092"/>
    <d v="2011-10-07T16:58:52"/>
    <x v="6"/>
  </r>
  <r>
    <x v="2093"/>
    <x v="2093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n v="102"/>
    <n v="66.83"/>
    <x v="4"/>
    <s v="indie rock"/>
    <x v="2093"/>
    <d v="2012-12-22T21:30:32"/>
    <x v="5"/>
  </r>
  <r>
    <x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n v="121"/>
    <n v="58.6"/>
    <x v="4"/>
    <s v="indie rock"/>
    <x v="2094"/>
    <d v="2012-03-05T03:00:00"/>
    <x v="5"/>
  </r>
  <r>
    <x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n v="100"/>
    <n v="113.64"/>
    <x v="4"/>
    <s v="indie rock"/>
    <x v="2095"/>
    <d v="2011-10-02T17:36:13"/>
    <x v="6"/>
  </r>
  <r>
    <x v="2096"/>
    <x v="2096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n v="102"/>
    <n v="43.57"/>
    <x v="4"/>
    <s v="indie rock"/>
    <x v="2096"/>
    <d v="2012-10-26T03:59:00"/>
    <x v="5"/>
  </r>
  <r>
    <x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n v="100"/>
    <n v="78.95"/>
    <x v="4"/>
    <s v="indie rock"/>
    <x v="2097"/>
    <d v="2011-12-01T15:02:15"/>
    <x v="6"/>
  </r>
  <r>
    <x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n v="100"/>
    <n v="188.13"/>
    <x v="4"/>
    <s v="indie rock"/>
    <x v="2098"/>
    <d v="2012-03-08T02:43:55"/>
    <x v="5"/>
  </r>
  <r>
    <x v="2099"/>
    <x v="2099"/>
    <s v="Our tour van died, we need help!"/>
    <n v="3000"/>
    <n v="3971"/>
    <x v="0"/>
    <s v="US"/>
    <s v="USD"/>
    <n v="1435808400"/>
    <x v="2099"/>
    <b v="0"/>
    <n v="63"/>
    <b v="1"/>
    <n v="132"/>
    <n v="63.03"/>
    <x v="4"/>
    <s v="indie rock"/>
    <x v="2099"/>
    <d v="2015-07-02T03:40:00"/>
    <x v="0"/>
  </r>
  <r>
    <x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n v="137"/>
    <n v="30.37"/>
    <x v="4"/>
    <s v="indie rock"/>
    <x v="2100"/>
    <d v="2012-06-30T03:59:00"/>
    <x v="5"/>
  </r>
  <r>
    <x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n v="113"/>
    <n v="51.48"/>
    <x v="4"/>
    <s v="indie rock"/>
    <x v="2101"/>
    <d v="2012-02-13T03:35:14"/>
    <x v="6"/>
  </r>
  <r>
    <x v="2102"/>
    <x v="2102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n v="136"/>
    <n v="35.79"/>
    <x v="4"/>
    <s v="indie rock"/>
    <x v="2102"/>
    <d v="2011-05-05T20:50:48"/>
    <x v="6"/>
  </r>
  <r>
    <x v="2103"/>
    <x v="2103"/>
    <s v="Indie rocker, Matthew Moon, has something to share with you..."/>
    <n v="7777"/>
    <n v="11364"/>
    <x v="0"/>
    <s v="US"/>
    <s v="USD"/>
    <n v="1352488027"/>
    <x v="2103"/>
    <b v="0"/>
    <n v="115"/>
    <b v="1"/>
    <n v="146"/>
    <n v="98.82"/>
    <x v="4"/>
    <s v="indie rock"/>
    <x v="2103"/>
    <d v="2012-11-09T19:07:07"/>
    <x v="5"/>
  </r>
  <r>
    <x v="2104"/>
    <x v="2104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n v="130"/>
    <n v="28"/>
    <x v="4"/>
    <s v="indie rock"/>
    <x v="2104"/>
    <d v="2013-05-31T00:00:00"/>
    <x v="4"/>
  </r>
  <r>
    <x v="2105"/>
    <x v="2105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n v="254"/>
    <n v="51.31"/>
    <x v="4"/>
    <s v="indie rock"/>
    <x v="2105"/>
    <d v="2014-11-21T04:00:00"/>
    <x v="3"/>
  </r>
  <r>
    <x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n v="107"/>
    <n v="53.52"/>
    <x v="4"/>
    <s v="indie rock"/>
    <x v="2106"/>
    <d v="2013-01-26T05:09:34"/>
    <x v="5"/>
  </r>
  <r>
    <x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n v="108"/>
    <n v="37.15"/>
    <x v="4"/>
    <s v="indie rock"/>
    <x v="2107"/>
    <d v="2014-11-12T18:03:13"/>
    <x v="3"/>
  </r>
  <r>
    <x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n v="107"/>
    <n v="89.9"/>
    <x v="4"/>
    <s v="indie rock"/>
    <x v="2108"/>
    <d v="2012-09-10T03:55:00"/>
    <x v="5"/>
  </r>
  <r>
    <x v="2109"/>
    <x v="2109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n v="107"/>
    <n v="106.53"/>
    <x v="4"/>
    <s v="indie rock"/>
    <x v="2109"/>
    <d v="2015-07-05T17:00:17"/>
    <x v="0"/>
  </r>
  <r>
    <x v="2110"/>
    <x v="2110"/>
    <s v="Brent Brown's breakout new album! Requires help from the record label... You!"/>
    <n v="2000"/>
    <n v="2007"/>
    <x v="0"/>
    <s v="US"/>
    <s v="USD"/>
    <n v="1401253140"/>
    <x v="2110"/>
    <b v="0"/>
    <n v="38"/>
    <b v="1"/>
    <n v="100"/>
    <n v="52.82"/>
    <x v="4"/>
    <s v="indie rock"/>
    <x v="2110"/>
    <d v="2014-05-28T04:59:00"/>
    <x v="3"/>
  </r>
  <r>
    <x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n v="107"/>
    <n v="54.62"/>
    <x v="4"/>
    <s v="indie rock"/>
    <x v="2111"/>
    <d v="2011-08-15T01:00:00"/>
    <x v="6"/>
  </r>
  <r>
    <x v="2112"/>
    <x v="2112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n v="100"/>
    <n v="27.27"/>
    <x v="4"/>
    <s v="indie rock"/>
    <x v="2112"/>
    <d v="2013-04-15T22:16:33"/>
    <x v="4"/>
  </r>
  <r>
    <x v="2113"/>
    <x v="2113"/>
    <s v="Help us fund our second full-length album Honeycomb!"/>
    <n v="7000"/>
    <n v="7340"/>
    <x v="0"/>
    <s v="US"/>
    <s v="USD"/>
    <n v="1411505176"/>
    <x v="2113"/>
    <b v="0"/>
    <n v="107"/>
    <b v="1"/>
    <n v="105"/>
    <n v="68.599999999999994"/>
    <x v="4"/>
    <s v="indie rock"/>
    <x v="2113"/>
    <d v="2014-09-23T20:46:16"/>
    <x v="3"/>
  </r>
  <r>
    <x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n v="105"/>
    <n v="35.61"/>
    <x v="4"/>
    <s v="indie rock"/>
    <x v="2114"/>
    <d v="2010-12-09T04:59:00"/>
    <x v="7"/>
  </r>
  <r>
    <x v="2115"/>
    <x v="2115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n v="226"/>
    <n v="94.03"/>
    <x v="4"/>
    <s v="indie rock"/>
    <x v="2115"/>
    <d v="2011-02-20T01:56:41"/>
    <x v="6"/>
  </r>
  <r>
    <x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n v="101"/>
    <n v="526.46"/>
    <x v="4"/>
    <s v="indie rock"/>
    <x v="2116"/>
    <d v="2012-10-02T18:40:03"/>
    <x v="5"/>
  </r>
  <r>
    <x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n v="148"/>
    <n v="50.66"/>
    <x v="4"/>
    <s v="indie rock"/>
    <x v="2117"/>
    <d v="2015-10-27T04:59:00"/>
    <x v="0"/>
  </r>
  <r>
    <x v="2118"/>
    <x v="2118"/>
    <s v="PORCHES.  and Documentarians tour from New York to San Francisco and back."/>
    <n v="1000"/>
    <n v="1346.11"/>
    <x v="0"/>
    <s v="US"/>
    <s v="USD"/>
    <n v="1311538136"/>
    <x v="2118"/>
    <b v="0"/>
    <n v="17"/>
    <b v="1"/>
    <n v="135"/>
    <n v="79.180000000000007"/>
    <x v="4"/>
    <s v="indie rock"/>
    <x v="2118"/>
    <d v="2011-07-24T20:08:56"/>
    <x v="6"/>
  </r>
  <r>
    <x v="2119"/>
    <x v="2119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n v="101"/>
    <n v="91.59"/>
    <x v="4"/>
    <s v="indie rock"/>
    <x v="2119"/>
    <d v="2012-08-16T03:07:25"/>
    <x v="5"/>
  </r>
  <r>
    <x v="2120"/>
    <x v="2120"/>
    <s v="&lt;3_x000a_Coming in from outer space. Help Hearty Har record their 1st album!!"/>
    <n v="8000"/>
    <n v="8070.43"/>
    <x v="0"/>
    <s v="US"/>
    <s v="USD"/>
    <n v="1388617736"/>
    <x v="2120"/>
    <b v="0"/>
    <n v="69"/>
    <b v="1"/>
    <n v="101"/>
    <n v="116.96"/>
    <x v="4"/>
    <s v="indie rock"/>
    <x v="2120"/>
    <d v="2014-01-01T23:08:56"/>
    <x v="4"/>
  </r>
  <r>
    <x v="2121"/>
    <x v="2121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n v="1"/>
    <n v="28.4"/>
    <x v="6"/>
    <s v="video games"/>
    <x v="2121"/>
    <d v="2017-01-11T17:49:08"/>
    <x v="2"/>
  </r>
  <r>
    <x v="2122"/>
    <x v="2122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n v="0"/>
    <n v="103.33"/>
    <x v="6"/>
    <s v="video games"/>
    <x v="2122"/>
    <d v="2017-01-07T07:12:49"/>
    <x v="2"/>
  </r>
  <r>
    <x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n v="10"/>
    <n v="10"/>
    <x v="6"/>
    <s v="video games"/>
    <x v="2123"/>
    <d v="2010-03-15T06:59:00"/>
    <x v="7"/>
  </r>
  <r>
    <x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n v="10"/>
    <n v="23"/>
    <x v="6"/>
    <s v="video games"/>
    <x v="2124"/>
    <d v="2010-11-30T05:00:00"/>
    <x v="7"/>
  </r>
  <r>
    <x v="2125"/>
    <x v="2125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n v="1"/>
    <n v="31.56"/>
    <x v="6"/>
    <s v="video games"/>
    <x v="2125"/>
    <d v="2015-08-05T00:33:53"/>
    <x v="0"/>
  </r>
  <r>
    <x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n v="0"/>
    <n v="5"/>
    <x v="6"/>
    <s v="video games"/>
    <x v="2126"/>
    <d v="2014-12-08T23:21:27"/>
    <x v="3"/>
  </r>
  <r>
    <x v="2127"/>
    <x v="2127"/>
    <s v="Three Monkeys is an audio adventure game for PC."/>
    <n v="28000"/>
    <n v="8076"/>
    <x v="2"/>
    <s v="GB"/>
    <s v="GBP"/>
    <n v="1426158463"/>
    <x v="2127"/>
    <b v="0"/>
    <n v="236"/>
    <b v="0"/>
    <n v="29"/>
    <n v="34.22"/>
    <x v="6"/>
    <s v="video games"/>
    <x v="2127"/>
    <d v="2015-03-12T11:07:43"/>
    <x v="0"/>
  </r>
  <r>
    <x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n v="0"/>
    <n v="25"/>
    <x v="6"/>
    <s v="video games"/>
    <x v="2128"/>
    <d v="2014-09-21T18:32:49"/>
    <x v="3"/>
  </r>
  <r>
    <x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n v="12"/>
    <n v="19.670000000000002"/>
    <x v="6"/>
    <s v="video games"/>
    <x v="2129"/>
    <d v="2016-03-10T00:35:00"/>
    <x v="2"/>
  </r>
  <r>
    <x v="2130"/>
    <x v="2130"/>
    <s v="You are the hero tasked to save your home from the villainous Sanword."/>
    <n v="42000"/>
    <n v="85"/>
    <x v="2"/>
    <s v="US"/>
    <s v="USD"/>
    <n v="1408154663"/>
    <x v="2130"/>
    <b v="0"/>
    <n v="4"/>
    <b v="0"/>
    <n v="0"/>
    <n v="21.25"/>
    <x v="6"/>
    <s v="video games"/>
    <x v="2130"/>
    <d v="2014-08-16T02:04:23"/>
    <x v="3"/>
  </r>
  <r>
    <x v="2131"/>
    <x v="2131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n v="5"/>
    <n v="8.33"/>
    <x v="6"/>
    <s v="video games"/>
    <x v="2131"/>
    <d v="2015-07-12T04:58:11"/>
    <x v="0"/>
  </r>
  <r>
    <x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n v="2"/>
    <n v="21.34"/>
    <x v="6"/>
    <s v="video games"/>
    <x v="2132"/>
    <d v="2014-02-03T11:41:32"/>
    <x v="3"/>
  </r>
  <r>
    <x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n v="2"/>
    <n v="5.33"/>
    <x v="6"/>
    <s v="video games"/>
    <x v="2133"/>
    <d v="2011-04-24T06:59:00"/>
    <x v="6"/>
  </r>
  <r>
    <x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n v="2"/>
    <n v="34.67"/>
    <x v="6"/>
    <s v="video games"/>
    <x v="2134"/>
    <d v="2013-04-27T21:16:31"/>
    <x v="4"/>
  </r>
  <r>
    <x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n v="10"/>
    <n v="21.73"/>
    <x v="6"/>
    <s v="video games"/>
    <x v="2135"/>
    <d v="2012-10-04T23:07:13"/>
    <x v="5"/>
  </r>
  <r>
    <x v="2136"/>
    <x v="2136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n v="0"/>
    <n v="11.92"/>
    <x v="6"/>
    <s v="video games"/>
    <x v="2136"/>
    <d v="2013-10-19T12:13:06"/>
    <x v="4"/>
  </r>
  <r>
    <x v="2137"/>
    <x v="2137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n v="28"/>
    <n v="26.6"/>
    <x v="6"/>
    <s v="video games"/>
    <x v="2137"/>
    <d v="2014-12-05T18:30:29"/>
    <x v="3"/>
  </r>
  <r>
    <x v="2138"/>
    <x v="2138"/>
    <s v="A game with a mixture of a few genres from RPG, Simulation and to adventure elements."/>
    <n v="1000"/>
    <n v="128"/>
    <x v="2"/>
    <s v="GB"/>
    <s v="GBP"/>
    <n v="1383959939"/>
    <x v="2138"/>
    <b v="0"/>
    <n v="12"/>
    <b v="0"/>
    <n v="13"/>
    <n v="10.67"/>
    <x v="6"/>
    <s v="video games"/>
    <x v="2138"/>
    <d v="2013-11-09T01:18:59"/>
    <x v="4"/>
  </r>
  <r>
    <x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n v="5"/>
    <n v="29.04"/>
    <x v="6"/>
    <s v="video games"/>
    <x v="2139"/>
    <d v="2016-11-03T18:00:08"/>
    <x v="2"/>
  </r>
  <r>
    <x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n v="0"/>
    <n v="50.91"/>
    <x v="6"/>
    <s v="video games"/>
    <x v="2140"/>
    <d v="2013-01-11T20:00:24"/>
    <x v="5"/>
  </r>
  <r>
    <x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n v="0"/>
    <n v="0"/>
    <x v="6"/>
    <s v="video games"/>
    <x v="2141"/>
    <d v="2014-11-14T06:39:19"/>
    <x v="3"/>
  </r>
  <r>
    <x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n v="6"/>
    <n v="50.08"/>
    <x v="6"/>
    <s v="video games"/>
    <x v="2142"/>
    <d v="2015-12-30T16:50:10"/>
    <x v="0"/>
  </r>
  <r>
    <x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n v="11"/>
    <n v="45"/>
    <x v="6"/>
    <s v="video games"/>
    <x v="2143"/>
    <d v="2010-07-21T19:00:00"/>
    <x v="7"/>
  </r>
  <r>
    <x v="2144"/>
    <x v="2144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n v="2"/>
    <n v="25.29"/>
    <x v="6"/>
    <s v="video games"/>
    <x v="2144"/>
    <d v="2013-09-14T13:07:20"/>
    <x v="4"/>
  </r>
  <r>
    <x v="2145"/>
    <x v="2145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n v="30"/>
    <n v="51.29"/>
    <x v="6"/>
    <s v="video games"/>
    <x v="2145"/>
    <d v="2013-11-27T06:41:54"/>
    <x v="4"/>
  </r>
  <r>
    <x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n v="0"/>
    <n v="1"/>
    <x v="6"/>
    <s v="video games"/>
    <x v="2146"/>
    <d v="2016-02-11T16:18:30"/>
    <x v="2"/>
  </r>
  <r>
    <x v="2147"/>
    <x v="2147"/>
    <s v="A Point and Click Adventure on Steroids."/>
    <n v="390000"/>
    <n v="2716"/>
    <x v="2"/>
    <s v="US"/>
    <s v="USD"/>
    <n v="1416125148"/>
    <x v="2147"/>
    <b v="0"/>
    <n v="55"/>
    <b v="0"/>
    <n v="1"/>
    <n v="49.38"/>
    <x v="6"/>
    <s v="video games"/>
    <x v="2147"/>
    <d v="2014-11-16T08:05:48"/>
    <x v="3"/>
  </r>
  <r>
    <x v="2148"/>
    <x v="2148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n v="2"/>
    <n v="1"/>
    <x v="6"/>
    <s v="video games"/>
    <x v="2148"/>
    <d v="2015-04-02T16:36:22"/>
    <x v="0"/>
  </r>
  <r>
    <x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n v="0"/>
    <n v="0"/>
    <x v="6"/>
    <s v="video games"/>
    <x v="2149"/>
    <d v="2010-07-31T00:00:00"/>
    <x v="7"/>
  </r>
  <r>
    <x v="2150"/>
    <x v="2150"/>
    <s v="A pixel styled open world detective game."/>
    <n v="50000"/>
    <n v="405"/>
    <x v="2"/>
    <s v="NO"/>
    <s v="NOK"/>
    <n v="1468392599"/>
    <x v="2150"/>
    <b v="0"/>
    <n v="4"/>
    <b v="0"/>
    <n v="1"/>
    <n v="101.25"/>
    <x v="6"/>
    <s v="video games"/>
    <x v="2150"/>
    <d v="2016-07-13T06:49:59"/>
    <x v="2"/>
  </r>
  <r>
    <x v="2151"/>
    <x v="2151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n v="0"/>
    <n v="19.670000000000002"/>
    <x v="6"/>
    <s v="video games"/>
    <x v="2151"/>
    <d v="2016-06-29T20:20:14"/>
    <x v="2"/>
  </r>
  <r>
    <x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n v="0"/>
    <n v="12.5"/>
    <x v="6"/>
    <s v="video games"/>
    <x v="2152"/>
    <d v="2014-03-15T18:58:29"/>
    <x v="3"/>
  </r>
  <r>
    <x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n v="0"/>
    <n v="8.5"/>
    <x v="6"/>
    <s v="video games"/>
    <x v="2153"/>
    <d v="2015-01-10T07:59:00"/>
    <x v="3"/>
  </r>
  <r>
    <x v="2154"/>
    <x v="2154"/>
    <s v="A Real Time Strategy game based on Greek mythology in a fictional world."/>
    <n v="250"/>
    <n v="2"/>
    <x v="2"/>
    <s v="US"/>
    <s v="USD"/>
    <n v="1390921827"/>
    <x v="2154"/>
    <b v="0"/>
    <n v="2"/>
    <b v="0"/>
    <n v="1"/>
    <n v="1"/>
    <x v="6"/>
    <s v="video games"/>
    <x v="2154"/>
    <d v="2014-01-28T15:10:27"/>
    <x v="3"/>
  </r>
  <r>
    <x v="2155"/>
    <x v="2155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n v="2"/>
    <n v="23"/>
    <x v="6"/>
    <s v="video games"/>
    <x v="2155"/>
    <d v="2016-03-31T16:56:25"/>
    <x v="2"/>
  </r>
  <r>
    <x v="2156"/>
    <x v="2156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n v="3"/>
    <n v="17.989999999999998"/>
    <x v="6"/>
    <s v="video games"/>
    <x v="2156"/>
    <d v="2013-09-16T20:30:06"/>
    <x v="4"/>
  </r>
  <r>
    <x v="2157"/>
    <x v="2157"/>
    <s v="Gamers and 90's fans unite in this small tale of epic proportions!"/>
    <n v="75000"/>
    <n v="21144"/>
    <x v="2"/>
    <s v="US"/>
    <s v="USD"/>
    <n v="1482479940"/>
    <x v="2157"/>
    <b v="0"/>
    <n v="57"/>
    <b v="0"/>
    <n v="28"/>
    <n v="370.95"/>
    <x v="6"/>
    <s v="video games"/>
    <x v="2157"/>
    <d v="2016-12-23T07:59:00"/>
    <x v="2"/>
  </r>
  <r>
    <x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n v="7"/>
    <n v="63.57"/>
    <x v="6"/>
    <s v="video games"/>
    <x v="2158"/>
    <d v="2013-02-04T20:29:34"/>
    <x v="5"/>
  </r>
  <r>
    <x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n v="1"/>
    <n v="13"/>
    <x v="6"/>
    <s v="video games"/>
    <x v="2159"/>
    <d v="2011-07-16T17:32:54"/>
    <x v="6"/>
  </r>
  <r>
    <x v="2160"/>
    <x v="2160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n v="1"/>
    <n v="5.31"/>
    <x v="6"/>
    <s v="video games"/>
    <x v="2160"/>
    <d v="2012-05-19T17:05:05"/>
    <x v="5"/>
  </r>
  <r>
    <x v="2161"/>
    <x v="2161"/>
    <s v="We're trying to fund hard copies of our debut album!"/>
    <n v="400"/>
    <n v="463"/>
    <x v="0"/>
    <s v="US"/>
    <s v="USD"/>
    <n v="1443040059"/>
    <x v="2161"/>
    <b v="0"/>
    <n v="13"/>
    <b v="1"/>
    <n v="116"/>
    <n v="35.619999999999997"/>
    <x v="4"/>
    <s v="rock"/>
    <x v="2161"/>
    <d v="2015-09-23T20:27:39"/>
    <x v="0"/>
  </r>
  <r>
    <x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n v="112"/>
    <n v="87.1"/>
    <x v="4"/>
    <s v="rock"/>
    <x v="2162"/>
    <d v="2014-07-24T18:23:11"/>
    <x v="3"/>
  </r>
  <r>
    <x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n v="132"/>
    <n v="75.11"/>
    <x v="4"/>
    <s v="rock"/>
    <x v="2163"/>
    <d v="2015-06-08T03:50:00"/>
    <x v="0"/>
  </r>
  <r>
    <x v="2164"/>
    <x v="2164"/>
    <s v="South Florida roots country/rock outfit's long awaited debut record"/>
    <n v="5500"/>
    <n v="5645"/>
    <x v="0"/>
    <s v="US"/>
    <s v="USD"/>
    <n v="1466827140"/>
    <x v="2164"/>
    <b v="0"/>
    <n v="83"/>
    <b v="1"/>
    <n v="103"/>
    <n v="68.010000000000005"/>
    <x v="4"/>
    <s v="rock"/>
    <x v="2164"/>
    <d v="2016-06-25T03:59:00"/>
    <x v="2"/>
  </r>
  <r>
    <x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n v="139"/>
    <n v="29.62"/>
    <x v="4"/>
    <s v="rock"/>
    <x v="2165"/>
    <d v="2016-04-08T15:00:35"/>
    <x v="2"/>
  </r>
  <r>
    <x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n v="147"/>
    <n v="91.63"/>
    <x v="4"/>
    <s v="rock"/>
    <x v="2166"/>
    <d v="2014-12-05T21:06:58"/>
    <x v="3"/>
  </r>
  <r>
    <x v="2167"/>
    <x v="2167"/>
    <s v="We need YOUR HELP to take one more step to this make release sound amazing!"/>
    <n v="150"/>
    <n v="180"/>
    <x v="0"/>
    <s v="US"/>
    <s v="USD"/>
    <n v="1347672937"/>
    <x v="2167"/>
    <b v="0"/>
    <n v="8"/>
    <b v="1"/>
    <n v="120"/>
    <n v="22.5"/>
    <x v="4"/>
    <s v="rock"/>
    <x v="2167"/>
    <d v="2012-09-15T01:35:37"/>
    <x v="5"/>
  </r>
  <r>
    <x v="2168"/>
    <x v="2168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n v="122"/>
    <n v="64.37"/>
    <x v="4"/>
    <s v="rock"/>
    <x v="2168"/>
    <d v="2017-02-10T05:00:00"/>
    <x v="1"/>
  </r>
  <r>
    <x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n v="100"/>
    <n v="21.86"/>
    <x v="4"/>
    <s v="rock"/>
    <x v="2169"/>
    <d v="2017-03-02T16:49:11"/>
    <x v="1"/>
  </r>
  <r>
    <x v="2170"/>
    <x v="2170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n v="181"/>
    <n v="33.32"/>
    <x v="4"/>
    <s v="rock"/>
    <x v="2170"/>
    <d v="2015-08-22T18:00:22"/>
    <x v="0"/>
  </r>
  <r>
    <x v="2171"/>
    <x v="2171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n v="106"/>
    <n v="90.28"/>
    <x v="4"/>
    <s v="rock"/>
    <x v="2171"/>
    <d v="2015-06-22T05:00:00"/>
    <x v="0"/>
  </r>
  <r>
    <x v="2172"/>
    <x v="2172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n v="100"/>
    <n v="76.92"/>
    <x v="4"/>
    <s v="rock"/>
    <x v="2172"/>
    <d v="2015-04-18T13:55:20"/>
    <x v="0"/>
  </r>
  <r>
    <x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n v="127"/>
    <n v="59.23"/>
    <x v="4"/>
    <s v="rock"/>
    <x v="2173"/>
    <d v="2013-09-10T03:59:00"/>
    <x v="4"/>
  </r>
  <r>
    <x v="2174"/>
    <x v="2174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n v="103"/>
    <n v="65.38"/>
    <x v="4"/>
    <s v="rock"/>
    <x v="2174"/>
    <d v="2016-05-05T13:01:47"/>
    <x v="2"/>
  </r>
  <r>
    <x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n v="250"/>
    <n v="67.31"/>
    <x v="4"/>
    <s v="rock"/>
    <x v="2175"/>
    <d v="2016-07-21T00:13:06"/>
    <x v="2"/>
  </r>
  <r>
    <x v="2176"/>
    <x v="2176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n v="126"/>
    <n v="88.75"/>
    <x v="4"/>
    <s v="rock"/>
    <x v="2176"/>
    <d v="2015-05-02T15:11:49"/>
    <x v="0"/>
  </r>
  <r>
    <x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n v="100"/>
    <n v="65.87"/>
    <x v="4"/>
    <s v="rock"/>
    <x v="2177"/>
    <d v="2016-06-06T06:01:07"/>
    <x v="2"/>
  </r>
  <r>
    <x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n v="139"/>
    <n v="40.35"/>
    <x v="4"/>
    <s v="rock"/>
    <x v="2178"/>
    <d v="2017-01-18T15:16:37"/>
    <x v="2"/>
  </r>
  <r>
    <x v="2179"/>
    <x v="2179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n v="161"/>
    <n v="76.86"/>
    <x v="4"/>
    <s v="rock"/>
    <x v="2179"/>
    <d v="2015-04-11T04:06:32"/>
    <x v="0"/>
  </r>
  <r>
    <x v="2180"/>
    <x v="2180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n v="107"/>
    <n v="68.709999999999994"/>
    <x v="4"/>
    <s v="rock"/>
    <x v="2180"/>
    <d v="2015-11-13T17:04:28"/>
    <x v="0"/>
  </r>
  <r>
    <x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n v="153"/>
    <n v="57.77"/>
    <x v="6"/>
    <s v="tabletop games"/>
    <x v="2181"/>
    <d v="2017-02-21T00:07:33"/>
    <x v="1"/>
  </r>
  <r>
    <x v="2182"/>
    <x v="2182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n v="524"/>
    <n v="44.17"/>
    <x v="6"/>
    <s v="tabletop games"/>
    <x v="2182"/>
    <d v="2014-10-02T21:37:05"/>
    <x v="3"/>
  </r>
  <r>
    <x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n v="489"/>
    <n v="31.57"/>
    <x v="6"/>
    <s v="tabletop games"/>
    <x v="2183"/>
    <d v="2017-02-09T05:00:00"/>
    <x v="1"/>
  </r>
  <r>
    <x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n v="285"/>
    <n v="107.05"/>
    <x v="6"/>
    <s v="tabletop games"/>
    <x v="2184"/>
    <d v="2016-01-25T16:00:00"/>
    <x v="2"/>
  </r>
  <r>
    <x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n v="1857"/>
    <n v="149.03"/>
    <x v="6"/>
    <s v="tabletop games"/>
    <x v="2185"/>
    <d v="2013-03-26T08:23:59"/>
    <x v="4"/>
  </r>
  <r>
    <x v="2186"/>
    <x v="2186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n v="110"/>
    <n v="55.96"/>
    <x v="6"/>
    <s v="tabletop games"/>
    <x v="2186"/>
    <d v="2016-09-07T02:00:00"/>
    <x v="2"/>
  </r>
  <r>
    <x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n v="1015"/>
    <n v="56.97"/>
    <x v="6"/>
    <s v="tabletop games"/>
    <x v="2187"/>
    <d v="2015-04-03T03:59:00"/>
    <x v="0"/>
  </r>
  <r>
    <x v="2188"/>
    <x v="2188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n v="412"/>
    <n v="44.06"/>
    <x v="6"/>
    <s v="tabletop games"/>
    <x v="2188"/>
    <d v="2016-10-25T17:00:00"/>
    <x v="2"/>
  </r>
  <r>
    <x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n v="503"/>
    <n v="68.63"/>
    <x v="6"/>
    <s v="tabletop games"/>
    <x v="2189"/>
    <d v="2016-04-21T22:00:00"/>
    <x v="2"/>
  </r>
  <r>
    <x v="2190"/>
    <x v="2190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n v="185"/>
    <n v="65.319999999999993"/>
    <x v="6"/>
    <s v="tabletop games"/>
    <x v="2190"/>
    <d v="2016-03-23T06:59:00"/>
    <x v="2"/>
  </r>
  <r>
    <x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n v="120"/>
    <n v="35.92"/>
    <x v="6"/>
    <s v="tabletop games"/>
    <x v="2191"/>
    <d v="2017-02-14T20:00:27"/>
    <x v="1"/>
  </r>
  <r>
    <x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n v="1081"/>
    <n v="40.07"/>
    <x v="6"/>
    <s v="tabletop games"/>
    <x v="2192"/>
    <d v="2016-12-15T23:00:00"/>
    <x v="2"/>
  </r>
  <r>
    <x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n v="452"/>
    <n v="75.650000000000006"/>
    <x v="6"/>
    <s v="tabletop games"/>
    <x v="2193"/>
    <d v="2016-11-21T04:59:00"/>
    <x v="2"/>
  </r>
  <r>
    <x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n v="537"/>
    <n v="61.2"/>
    <x v="6"/>
    <s v="tabletop games"/>
    <x v="2194"/>
    <d v="2016-03-26T17:11:30"/>
    <x v="2"/>
  </r>
  <r>
    <x v="2195"/>
    <x v="2195"/>
    <s v="A gritty, noir tabletop RPG with a fast-paced combo-based battle system."/>
    <n v="4600"/>
    <n v="5535"/>
    <x v="0"/>
    <s v="US"/>
    <s v="USD"/>
    <n v="1439317900"/>
    <x v="2195"/>
    <b v="0"/>
    <n v="115"/>
    <b v="1"/>
    <n v="120"/>
    <n v="48.13"/>
    <x v="6"/>
    <s v="tabletop games"/>
    <x v="2195"/>
    <d v="2015-08-11T18:31:40"/>
    <x v="0"/>
  </r>
  <r>
    <x v="2196"/>
    <x v="2196"/>
    <s v="Race your friends in style with this classic Grand Prix game."/>
    <n v="14000"/>
    <n v="15937"/>
    <x v="0"/>
    <s v="US"/>
    <s v="USD"/>
    <n v="1480662000"/>
    <x v="2196"/>
    <b v="0"/>
    <n v="234"/>
    <b v="1"/>
    <n v="114"/>
    <n v="68.11"/>
    <x v="6"/>
    <s v="tabletop games"/>
    <x v="2196"/>
    <d v="2016-12-02T07:00:00"/>
    <x v="2"/>
  </r>
  <r>
    <x v="2197"/>
    <x v="2197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n v="951"/>
    <n v="65.89"/>
    <x v="6"/>
    <s v="tabletop games"/>
    <x v="2197"/>
    <d v="2015-02-28T14:00:59"/>
    <x v="0"/>
  </r>
  <r>
    <x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n v="133"/>
    <n v="81.650000000000006"/>
    <x v="6"/>
    <s v="tabletop games"/>
    <x v="2198"/>
    <d v="2015-11-14T13:20:00"/>
    <x v="0"/>
  </r>
  <r>
    <x v="2199"/>
    <x v="2199"/>
    <s v="A new strategic board game designed to flip out your opponent."/>
    <n v="9000"/>
    <n v="13228"/>
    <x v="0"/>
    <s v="IE"/>
    <s v="EUR"/>
    <n v="1444903198"/>
    <x v="2199"/>
    <b v="1"/>
    <n v="251"/>
    <b v="1"/>
    <n v="147"/>
    <n v="52.7"/>
    <x v="6"/>
    <s v="tabletop games"/>
    <x v="2199"/>
    <d v="2015-10-15T09:59:58"/>
    <x v="0"/>
  </r>
  <r>
    <x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n v="542"/>
    <n v="41.23"/>
    <x v="6"/>
    <s v="tabletop games"/>
    <x v="2200"/>
    <d v="2015-07-06T03:00:00"/>
    <x v="0"/>
  </r>
  <r>
    <x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n v="383"/>
    <n v="15.04"/>
    <x v="4"/>
    <s v="electronic music"/>
    <x v="2201"/>
    <d v="2013-01-16T20:19:25"/>
    <x v="4"/>
  </r>
  <r>
    <x v="2202"/>
    <x v="2202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n v="704"/>
    <n v="39.07"/>
    <x v="4"/>
    <s v="electronic music"/>
    <x v="2202"/>
    <d v="2012-11-01T20:22:48"/>
    <x v="5"/>
  </r>
  <r>
    <x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n v="110"/>
    <n v="43.82"/>
    <x v="4"/>
    <s v="electronic music"/>
    <x v="2203"/>
    <d v="2015-09-24T20:38:02"/>
    <x v="0"/>
  </r>
  <r>
    <x v="2204"/>
    <x v="2204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n v="133"/>
    <n v="27.3"/>
    <x v="4"/>
    <s v="electronic music"/>
    <x v="2204"/>
    <d v="2013-03-09T07:28:39"/>
    <x v="4"/>
  </r>
  <r>
    <x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n v="152"/>
    <n v="42.22"/>
    <x v="4"/>
    <s v="electronic music"/>
    <x v="2205"/>
    <d v="2012-06-01T19:43:09"/>
    <x v="5"/>
  </r>
  <r>
    <x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n v="103"/>
    <n v="33.24"/>
    <x v="4"/>
    <s v="electronic music"/>
    <x v="2206"/>
    <d v="2012-04-16T06:10:24"/>
    <x v="5"/>
  </r>
  <r>
    <x v="2207"/>
    <x v="2207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n v="100"/>
    <n v="285.70999999999998"/>
    <x v="4"/>
    <s v="electronic music"/>
    <x v="2207"/>
    <d v="2013-11-16T05:39:33"/>
    <x v="4"/>
  </r>
  <r>
    <x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n v="102"/>
    <n v="42.33"/>
    <x v="4"/>
    <s v="electronic music"/>
    <x v="2208"/>
    <d v="2012-04-07T04:00:00"/>
    <x v="5"/>
  </r>
  <r>
    <x v="2209"/>
    <x v="2209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n v="151"/>
    <n v="50.27"/>
    <x v="4"/>
    <s v="electronic music"/>
    <x v="2209"/>
    <d v="2014-04-14T23:00:00"/>
    <x v="3"/>
  </r>
  <r>
    <x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n v="111"/>
    <n v="61.9"/>
    <x v="4"/>
    <s v="electronic music"/>
    <x v="2210"/>
    <d v="2012-04-14T17:36:00"/>
    <x v="5"/>
  </r>
  <r>
    <x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n v="196"/>
    <n v="40.75"/>
    <x v="4"/>
    <s v="electronic music"/>
    <x v="2211"/>
    <d v="2014-04-10T06:59:00"/>
    <x v="3"/>
  </r>
  <r>
    <x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n v="114"/>
    <n v="55.8"/>
    <x v="4"/>
    <s v="electronic music"/>
    <x v="2212"/>
    <d v="2013-11-04T01:00:00"/>
    <x v="4"/>
  </r>
  <r>
    <x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n v="200"/>
    <n v="10"/>
    <x v="4"/>
    <s v="electronic music"/>
    <x v="2213"/>
    <d v="2015-05-15T19:49:39"/>
    <x v="0"/>
  </r>
  <r>
    <x v="2214"/>
    <x v="2214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n v="293"/>
    <n v="73.13"/>
    <x v="4"/>
    <s v="electronic music"/>
    <x v="2214"/>
    <d v="2014-02-06T19:00:48"/>
    <x v="3"/>
  </r>
  <r>
    <x v="2215"/>
    <x v="2215"/>
    <s v="Ambient Electro Grind-fest!"/>
    <n v="550"/>
    <n v="860"/>
    <x v="0"/>
    <s v="US"/>
    <s v="USD"/>
    <n v="1331621940"/>
    <x v="2215"/>
    <b v="0"/>
    <n v="33"/>
    <b v="1"/>
    <n v="156"/>
    <n v="26.06"/>
    <x v="4"/>
    <s v="electronic music"/>
    <x v="2215"/>
    <d v="2012-03-13T06:59:00"/>
    <x v="5"/>
  </r>
  <r>
    <x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n v="106"/>
    <n v="22.64"/>
    <x v="4"/>
    <s v="electronic music"/>
    <x v="2216"/>
    <d v="2015-07-23T18:02:25"/>
    <x v="0"/>
  </r>
  <r>
    <x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n v="101"/>
    <n v="47.22"/>
    <x v="4"/>
    <s v="electronic music"/>
    <x v="2217"/>
    <d v="2015-11-02T08:00:00"/>
    <x v="0"/>
  </r>
  <r>
    <x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n v="123"/>
    <n v="32.32"/>
    <x v="4"/>
    <s v="electronic music"/>
    <x v="2218"/>
    <d v="2012-08-29T00:00:00"/>
    <x v="5"/>
  </r>
  <r>
    <x v="2219"/>
    <x v="2219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n v="102"/>
    <n v="53.42"/>
    <x v="4"/>
    <s v="electronic music"/>
    <x v="2219"/>
    <d v="2015-08-19T17:15:12"/>
    <x v="0"/>
  </r>
  <r>
    <x v="2220"/>
    <x v="2220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n v="101"/>
    <n v="51.3"/>
    <x v="4"/>
    <s v="electronic music"/>
    <x v="2220"/>
    <d v="2013-07-27T01:27:16"/>
    <x v="4"/>
  </r>
  <r>
    <x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n v="108"/>
    <n v="37.200000000000003"/>
    <x v="6"/>
    <s v="tabletop games"/>
    <x v="2221"/>
    <d v="2016-04-23T00:00:00"/>
    <x v="2"/>
  </r>
  <r>
    <x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n v="163"/>
    <n v="27.1"/>
    <x v="6"/>
    <s v="tabletop games"/>
    <x v="2222"/>
    <d v="2012-01-28T18:54:07"/>
    <x v="6"/>
  </r>
  <r>
    <x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n v="106"/>
    <n v="206.31"/>
    <x v="6"/>
    <s v="tabletop games"/>
    <x v="2223"/>
    <d v="2015-06-27T15:22:48"/>
    <x v="0"/>
  </r>
  <r>
    <x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n v="243"/>
    <n v="82.15"/>
    <x v="6"/>
    <s v="tabletop games"/>
    <x v="2224"/>
    <d v="2016-10-29T19:00:00"/>
    <x v="2"/>
  </r>
  <r>
    <x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n v="945"/>
    <n v="164.8"/>
    <x v="6"/>
    <s v="tabletop games"/>
    <x v="2225"/>
    <d v="2014-09-21T19:00:15"/>
    <x v="3"/>
  </r>
  <r>
    <x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n v="108"/>
    <n v="60.82"/>
    <x v="6"/>
    <s v="tabletop games"/>
    <x v="2226"/>
    <d v="2016-02-12T04:59:00"/>
    <x v="2"/>
  </r>
  <r>
    <x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n v="157"/>
    <n v="67.97"/>
    <x v="6"/>
    <s v="tabletop games"/>
    <x v="2227"/>
    <d v="2013-11-13T20:22:35"/>
    <x v="4"/>
  </r>
  <r>
    <x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n v="1174"/>
    <n v="81.56"/>
    <x v="6"/>
    <s v="tabletop games"/>
    <x v="2228"/>
    <d v="2015-08-16T06:40:36"/>
    <x v="0"/>
  </r>
  <r>
    <x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n v="171"/>
    <n v="25.43"/>
    <x v="6"/>
    <s v="tabletop games"/>
    <x v="2229"/>
    <d v="2013-09-03T04:00:00"/>
    <x v="4"/>
  </r>
  <r>
    <x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n v="126"/>
    <n v="21.5"/>
    <x v="6"/>
    <s v="tabletop games"/>
    <x v="2230"/>
    <d v="2014-04-25T21:08:47"/>
    <x v="3"/>
  </r>
  <r>
    <x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n v="1212"/>
    <n v="27.23"/>
    <x v="6"/>
    <s v="tabletop games"/>
    <x v="2231"/>
    <d v="2013-06-25T05:00:00"/>
    <x v="4"/>
  </r>
  <r>
    <x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n v="496"/>
    <n v="25.09"/>
    <x v="6"/>
    <s v="tabletop games"/>
    <x v="2232"/>
    <d v="2014-07-19T03:00:00"/>
    <x v="3"/>
  </r>
  <r>
    <x v="2233"/>
    <x v="2233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n v="332"/>
    <n v="21.23"/>
    <x v="6"/>
    <s v="tabletop games"/>
    <x v="2233"/>
    <d v="2015-12-14T00:00:00"/>
    <x v="0"/>
  </r>
  <r>
    <x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n v="1165"/>
    <n v="41.61"/>
    <x v="6"/>
    <s v="tabletop games"/>
    <x v="2234"/>
    <d v="2017-01-05T19:47:27"/>
    <x v="2"/>
  </r>
  <r>
    <x v="2235"/>
    <x v="2235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n v="153"/>
    <n v="135.59"/>
    <x v="6"/>
    <s v="tabletop games"/>
    <x v="2235"/>
    <d v="2015-03-28T23:31:51"/>
    <x v="0"/>
  </r>
  <r>
    <x v="2236"/>
    <x v="2236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n v="537"/>
    <n v="22.12"/>
    <x v="6"/>
    <s v="tabletop games"/>
    <x v="2236"/>
    <d v="2016-02-01T14:48:43"/>
    <x v="2"/>
  </r>
  <r>
    <x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n v="353"/>
    <n v="64.63"/>
    <x v="6"/>
    <s v="tabletop games"/>
    <x v="2237"/>
    <d v="2014-11-12T07:59:00"/>
    <x v="3"/>
  </r>
  <r>
    <x v="2238"/>
    <x v="2238"/>
    <s v="28mm Fantasy Miniature Range in leadfree white metal: Orcs, wolves and more."/>
    <n v="4000"/>
    <n v="5496"/>
    <x v="0"/>
    <s v="DE"/>
    <s v="EUR"/>
    <n v="1489157716"/>
    <x v="2238"/>
    <b v="0"/>
    <n v="79"/>
    <b v="1"/>
    <n v="137"/>
    <n v="69.569999999999993"/>
    <x v="6"/>
    <s v="tabletop games"/>
    <x v="2238"/>
    <d v="2017-03-10T14:55:16"/>
    <x v="1"/>
  </r>
  <r>
    <x v="2239"/>
    <x v="2239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n v="128"/>
    <n v="75.13"/>
    <x v="6"/>
    <s v="tabletop games"/>
    <x v="2239"/>
    <d v="2013-12-01T04:02:00"/>
    <x v="4"/>
  </r>
  <r>
    <x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n v="271"/>
    <n v="140.97999999999999"/>
    <x v="6"/>
    <s v="tabletop games"/>
    <x v="2240"/>
    <d v="2016-04-22T19:49:04"/>
    <x v="2"/>
  </r>
  <r>
    <x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n v="806"/>
    <n v="49.47"/>
    <x v="6"/>
    <s v="tabletop games"/>
    <x v="2241"/>
    <d v="2017-03-02T19:51:40"/>
    <x v="1"/>
  </r>
  <r>
    <x v="2242"/>
    <x v="2242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n v="1360"/>
    <n v="53.87"/>
    <x v="6"/>
    <s v="tabletop games"/>
    <x v="2242"/>
    <d v="2013-11-27T03:02:00"/>
    <x v="4"/>
  </r>
  <r>
    <x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n v="930250"/>
    <n v="4.57"/>
    <x v="6"/>
    <s v="tabletop games"/>
    <x v="2243"/>
    <d v="2017-03-13T03:00:00"/>
    <x v="1"/>
  </r>
  <r>
    <x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n v="377"/>
    <n v="65"/>
    <x v="6"/>
    <s v="tabletop games"/>
    <x v="2244"/>
    <d v="2016-10-16T20:30:00"/>
    <x v="2"/>
  </r>
  <r>
    <x v="2245"/>
    <x v="2245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n v="2647"/>
    <n v="53.48"/>
    <x v="6"/>
    <s v="tabletop games"/>
    <x v="2245"/>
    <d v="2014-02-21T18:00:00"/>
    <x v="3"/>
  </r>
  <r>
    <x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n v="100"/>
    <n v="43.91"/>
    <x v="6"/>
    <s v="tabletop games"/>
    <x v="2246"/>
    <d v="2015-09-04T19:00:10"/>
    <x v="0"/>
  </r>
  <r>
    <x v="2247"/>
    <x v="2247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n v="104"/>
    <n v="50.85"/>
    <x v="6"/>
    <s v="tabletop games"/>
    <x v="2247"/>
    <d v="2015-07-29T15:59:25"/>
    <x v="0"/>
  </r>
  <r>
    <x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n v="107"/>
    <n v="58.63"/>
    <x v="6"/>
    <s v="tabletop games"/>
    <x v="2248"/>
    <d v="2016-12-14T21:01:18"/>
    <x v="2"/>
  </r>
  <r>
    <x v="2249"/>
    <x v="2249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n v="169"/>
    <n v="32.82"/>
    <x v="6"/>
    <s v="tabletop games"/>
    <x v="2249"/>
    <d v="2013-04-02T15:52:45"/>
    <x v="4"/>
  </r>
  <r>
    <x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n v="975"/>
    <n v="426.93"/>
    <x v="6"/>
    <s v="tabletop games"/>
    <x v="2250"/>
    <d v="2016-12-03T01:07:53"/>
    <x v="2"/>
  </r>
  <r>
    <x v="2251"/>
    <x v="2251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n v="134"/>
    <n v="23.81"/>
    <x v="6"/>
    <s v="tabletop games"/>
    <x v="2251"/>
    <d v="2014-08-16T08:17:57"/>
    <x v="3"/>
  </r>
  <r>
    <x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n v="272"/>
    <n v="98.41"/>
    <x v="6"/>
    <s v="tabletop games"/>
    <x v="2252"/>
    <d v="2016-08-06T07:52:18"/>
    <x v="2"/>
  </r>
  <r>
    <x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n v="113"/>
    <n v="107.32"/>
    <x v="6"/>
    <s v="tabletop games"/>
    <x v="2253"/>
    <d v="2015-11-18T16:09:07"/>
    <x v="0"/>
  </r>
  <r>
    <x v="2254"/>
    <x v="2254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n v="460"/>
    <n v="11.67"/>
    <x v="6"/>
    <s v="tabletop games"/>
    <x v="2254"/>
    <d v="2017-01-24T15:32:48"/>
    <x v="1"/>
  </r>
  <r>
    <x v="2255"/>
    <x v="2255"/>
    <s v="This is the second set of 5 expansions for our route-building game, Jet Set!"/>
    <n v="3950"/>
    <n v="11323"/>
    <x v="0"/>
    <s v="US"/>
    <s v="USD"/>
    <n v="1462661451"/>
    <x v="2255"/>
    <b v="0"/>
    <n v="271"/>
    <b v="1"/>
    <n v="287"/>
    <n v="41.78"/>
    <x v="6"/>
    <s v="tabletop games"/>
    <x v="2255"/>
    <d v="2016-05-07T22:50:51"/>
    <x v="2"/>
  </r>
  <r>
    <x v="2256"/>
    <x v="2256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n v="223"/>
    <n v="21.38"/>
    <x v="6"/>
    <s v="tabletop games"/>
    <x v="2256"/>
    <d v="2016-11-22T10:50:46"/>
    <x v="2"/>
  </r>
  <r>
    <x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n v="636"/>
    <n v="94.1"/>
    <x v="6"/>
    <s v="tabletop games"/>
    <x v="2257"/>
    <d v="2016-06-19T23:00:00"/>
    <x v="2"/>
  </r>
  <r>
    <x v="2258"/>
    <x v="2258"/>
    <s v="A Dungeon World campaign setting that takes place after the end of the worlds."/>
    <n v="2200"/>
    <n v="3223"/>
    <x v="0"/>
    <s v="US"/>
    <s v="USD"/>
    <n v="1434045687"/>
    <x v="2258"/>
    <b v="0"/>
    <n v="205"/>
    <b v="1"/>
    <n v="147"/>
    <n v="15.72"/>
    <x v="6"/>
    <s v="tabletop games"/>
    <x v="2258"/>
    <d v="2015-06-11T18:01:27"/>
    <x v="0"/>
  </r>
  <r>
    <x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n v="1867"/>
    <n v="90.64"/>
    <x v="6"/>
    <s v="tabletop games"/>
    <x v="2259"/>
    <d v="2016-12-08T19:18:56"/>
    <x v="2"/>
  </r>
  <r>
    <x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n v="327"/>
    <n v="97.3"/>
    <x v="6"/>
    <s v="tabletop games"/>
    <x v="2260"/>
    <d v="2014-03-26T23:24:10"/>
    <x v="3"/>
  </r>
  <r>
    <x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n v="780"/>
    <n v="37.119999999999997"/>
    <x v="6"/>
    <s v="tabletop games"/>
    <x v="2261"/>
    <d v="2017-02-14T17:23:40"/>
    <x v="1"/>
  </r>
  <r>
    <x v="2262"/>
    <x v="2262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n v="154"/>
    <n v="28.1"/>
    <x v="6"/>
    <s v="tabletop games"/>
    <x v="2262"/>
    <d v="2014-11-18T00:00:00"/>
    <x v="3"/>
  </r>
  <r>
    <x v="2263"/>
    <x v="2263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n v="116"/>
    <n v="144.43"/>
    <x v="6"/>
    <s v="tabletop games"/>
    <x v="2263"/>
    <d v="2015-01-31T19:58:33"/>
    <x v="0"/>
  </r>
  <r>
    <x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n v="180"/>
    <n v="24.27"/>
    <x v="6"/>
    <s v="tabletop games"/>
    <x v="2264"/>
    <d v="2016-05-23T03:00:00"/>
    <x v="2"/>
  </r>
  <r>
    <x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n v="299"/>
    <n v="35.119999999999997"/>
    <x v="6"/>
    <s v="tabletop games"/>
    <x v="2265"/>
    <d v="2016-11-22T20:28:27"/>
    <x v="2"/>
  </r>
  <r>
    <x v="2266"/>
    <x v="2266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n v="320"/>
    <n v="24.76"/>
    <x v="6"/>
    <s v="tabletop games"/>
    <x v="2266"/>
    <d v="2016-04-27T02:00:00"/>
    <x v="2"/>
  </r>
  <r>
    <x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n v="381"/>
    <n v="188.38"/>
    <x v="6"/>
    <s v="tabletop games"/>
    <x v="2267"/>
    <d v="2014-12-21T01:00:00"/>
    <x v="3"/>
  </r>
  <r>
    <x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n v="103"/>
    <n v="148.08000000000001"/>
    <x v="6"/>
    <s v="tabletop games"/>
    <x v="2268"/>
    <d v="2017-03-12T01:58:35"/>
    <x v="1"/>
  </r>
  <r>
    <x v="2269"/>
    <x v="2269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n v="1802"/>
    <n v="49.93"/>
    <x v="6"/>
    <s v="tabletop games"/>
    <x v="2269"/>
    <d v="2017-03-07T05:00:00"/>
    <x v="1"/>
  </r>
  <r>
    <x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n v="720"/>
    <n v="107.82"/>
    <x v="6"/>
    <s v="tabletop games"/>
    <x v="2270"/>
    <d v="2017-01-10T21:59:00"/>
    <x v="2"/>
  </r>
  <r>
    <x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n v="283"/>
    <n v="42.63"/>
    <x v="6"/>
    <s v="tabletop games"/>
    <x v="2271"/>
    <d v="2016-12-10T00:00:04"/>
    <x v="2"/>
  </r>
  <r>
    <x v="2272"/>
    <x v="2272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n v="1357"/>
    <n v="14.37"/>
    <x v="6"/>
    <s v="tabletop games"/>
    <x v="2272"/>
    <d v="2015-12-07T16:47:16"/>
    <x v="0"/>
  </r>
  <r>
    <x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n v="220"/>
    <n v="37.479999999999997"/>
    <x v="6"/>
    <s v="tabletop games"/>
    <x v="2273"/>
    <d v="2017-03-12T12:10:42"/>
    <x v="1"/>
  </r>
  <r>
    <x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n v="120"/>
    <n v="30.2"/>
    <x v="6"/>
    <s v="tabletop games"/>
    <x v="2274"/>
    <d v="2014-02-23T12:00:57"/>
    <x v="3"/>
  </r>
  <r>
    <x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n v="408"/>
    <n v="33.549999999999997"/>
    <x v="6"/>
    <s v="tabletop games"/>
    <x v="2275"/>
    <d v="2014-12-22T14:47:59"/>
    <x v="3"/>
  </r>
  <r>
    <x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n v="106"/>
    <n v="64.75"/>
    <x v="6"/>
    <s v="tabletop games"/>
    <x v="2276"/>
    <d v="2014-01-05T15:38:09"/>
    <x v="4"/>
  </r>
  <r>
    <x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n v="141"/>
    <n v="57.93"/>
    <x v="6"/>
    <s v="tabletop games"/>
    <x v="2277"/>
    <d v="2012-02-27T16:17:03"/>
    <x v="5"/>
  </r>
  <r>
    <x v="2278"/>
    <x v="2278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n v="271"/>
    <n v="53.08"/>
    <x v="6"/>
    <s v="tabletop games"/>
    <x v="2278"/>
    <d v="2016-01-03T22:59:00"/>
    <x v="0"/>
  </r>
  <r>
    <x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n v="154"/>
    <n v="48.06"/>
    <x v="6"/>
    <s v="tabletop games"/>
    <x v="2279"/>
    <d v="2015-02-04T04:00:00"/>
    <x v="0"/>
  </r>
  <r>
    <x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n v="404"/>
    <n v="82.4"/>
    <x v="6"/>
    <s v="tabletop games"/>
    <x v="2280"/>
    <d v="2015-09-17T14:59:51"/>
    <x v="0"/>
  </r>
  <r>
    <x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n v="185"/>
    <n v="50.45"/>
    <x v="4"/>
    <s v="rock"/>
    <x v="2281"/>
    <d v="2011-07-25T06:50:00"/>
    <x v="6"/>
  </r>
  <r>
    <x v="2282"/>
    <x v="2282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n v="185"/>
    <n v="115.83"/>
    <x v="4"/>
    <s v="rock"/>
    <x v="2282"/>
    <d v="2016-01-14T04:11:26"/>
    <x v="0"/>
  </r>
  <r>
    <x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n v="101"/>
    <n v="63.03"/>
    <x v="4"/>
    <s v="rock"/>
    <x v="2283"/>
    <d v="2012-05-09T02:00:04"/>
    <x v="5"/>
  </r>
  <r>
    <x v="2284"/>
    <x v="2284"/>
    <s v="The Vinyl Skyway reunite to make a third album. "/>
    <n v="6000"/>
    <n v="6373.27"/>
    <x v="0"/>
    <s v="US"/>
    <s v="USD"/>
    <n v="1299902400"/>
    <x v="2284"/>
    <b v="0"/>
    <n v="59"/>
    <b v="1"/>
    <n v="106"/>
    <n v="108.02"/>
    <x v="4"/>
    <s v="rock"/>
    <x v="2284"/>
    <d v="2011-03-12T04:00:00"/>
    <x v="6"/>
  </r>
  <r>
    <x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n v="121"/>
    <n v="46.09"/>
    <x v="4"/>
    <s v="rock"/>
    <x v="2285"/>
    <d v="2012-06-29T04:27:23"/>
    <x v="5"/>
  </r>
  <r>
    <x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n v="100"/>
    <n v="107.21"/>
    <x v="4"/>
    <s v="rock"/>
    <x v="2286"/>
    <d v="2013-09-06T03:59:00"/>
    <x v="4"/>
  </r>
  <r>
    <x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n v="120"/>
    <n v="50.93"/>
    <x v="4"/>
    <s v="rock"/>
    <x v="2287"/>
    <d v="2014-06-23T16:01:00"/>
    <x v="3"/>
  </r>
  <r>
    <x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n v="100"/>
    <n v="40.04"/>
    <x v="4"/>
    <s v="rock"/>
    <x v="2288"/>
    <d v="2012-06-26T18:00:00"/>
    <x v="5"/>
  </r>
  <r>
    <x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n v="107"/>
    <n v="64.44"/>
    <x v="4"/>
    <s v="rock"/>
    <x v="2289"/>
    <d v="2013-12-06T23:22:00"/>
    <x v="4"/>
  </r>
  <r>
    <x v="2290"/>
    <x v="2290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n v="104"/>
    <n v="53.83"/>
    <x v="4"/>
    <s v="rock"/>
    <x v="2290"/>
    <d v="2009-12-01T17:00:00"/>
    <x v="8"/>
  </r>
  <r>
    <x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n v="173"/>
    <n v="100.47"/>
    <x v="4"/>
    <s v="rock"/>
    <x v="2291"/>
    <d v="2012-04-23T04:00:00"/>
    <x v="5"/>
  </r>
  <r>
    <x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n v="107"/>
    <n v="46.63"/>
    <x v="4"/>
    <s v="rock"/>
    <x v="2292"/>
    <d v="2012-04-18T16:44:36"/>
    <x v="5"/>
  </r>
  <r>
    <x v="2293"/>
    <x v="2293"/>
    <s v="Donate here to be a part of the upcoming album. Every little bit helps!"/>
    <n v="850"/>
    <n v="920"/>
    <x v="0"/>
    <s v="US"/>
    <s v="USD"/>
    <n v="1348545540"/>
    <x v="2293"/>
    <b v="0"/>
    <n v="27"/>
    <b v="1"/>
    <n v="108"/>
    <n v="34.07"/>
    <x v="4"/>
    <s v="rock"/>
    <x v="2293"/>
    <d v="2012-09-25T03:59:00"/>
    <x v="5"/>
  </r>
  <r>
    <x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n v="146"/>
    <n v="65.209999999999994"/>
    <x v="4"/>
    <s v="rock"/>
    <x v="2294"/>
    <d v="2013-01-20T17:21:20"/>
    <x v="5"/>
  </r>
  <r>
    <x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n v="125"/>
    <n v="44.21"/>
    <x v="4"/>
    <s v="rock"/>
    <x v="2295"/>
    <d v="2013-01-26T22:54:16"/>
    <x v="5"/>
  </r>
  <r>
    <x v="2296"/>
    <x v="2296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n v="149"/>
    <n v="71.97"/>
    <x v="4"/>
    <s v="rock"/>
    <x v="2296"/>
    <d v="2012-02-23T17:33:46"/>
    <x v="5"/>
  </r>
  <r>
    <x v="2297"/>
    <x v="2297"/>
    <s v="New Jersey Alternative Rock band COCO needs YOUR help self-releasing debut EP!"/>
    <n v="1000"/>
    <n v="1006"/>
    <x v="0"/>
    <s v="US"/>
    <s v="USD"/>
    <n v="1331697540"/>
    <x v="2297"/>
    <b v="0"/>
    <n v="19"/>
    <b v="1"/>
    <n v="101"/>
    <n v="52.95"/>
    <x v="4"/>
    <s v="rock"/>
    <x v="2297"/>
    <d v="2012-03-14T03:59:00"/>
    <x v="5"/>
  </r>
  <r>
    <x v="2298"/>
    <x v="2298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n v="105"/>
    <n v="109.45"/>
    <x v="4"/>
    <s v="rock"/>
    <x v="2298"/>
    <d v="2014-03-26T19:10:33"/>
    <x v="3"/>
  </r>
  <r>
    <x v="2299"/>
    <x v="2299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n v="350"/>
    <n v="75.040000000000006"/>
    <x v="4"/>
    <s v="rock"/>
    <x v="2299"/>
    <d v="2011-02-06T00:46:49"/>
    <x v="6"/>
  </r>
  <r>
    <x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n v="101"/>
    <n v="115.71"/>
    <x v="4"/>
    <s v="rock"/>
    <x v="2300"/>
    <d v="2012-06-28T17:26:56"/>
    <x v="5"/>
  </r>
  <r>
    <x v="2301"/>
    <x v="2301"/>
    <s v="We are America's first trock band, and we're ready to bring you our first album!"/>
    <n v="5000"/>
    <n v="6680.22"/>
    <x v="0"/>
    <s v="US"/>
    <s v="USD"/>
    <n v="1371785496"/>
    <x v="2301"/>
    <b v="1"/>
    <n v="211"/>
    <b v="1"/>
    <n v="134"/>
    <n v="31.66"/>
    <x v="4"/>
    <s v="indie rock"/>
    <x v="2301"/>
    <d v="2013-06-21T03:31:36"/>
    <x v="4"/>
  </r>
  <r>
    <x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n v="171"/>
    <n v="46.18"/>
    <x v="4"/>
    <s v="indie rock"/>
    <x v="2302"/>
    <d v="2013-12-31T07:00:00"/>
    <x v="4"/>
  </r>
  <r>
    <x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n v="109"/>
    <n v="68.48"/>
    <x v="4"/>
    <s v="indie rock"/>
    <x v="2303"/>
    <d v="2011-12-13T03:39:56"/>
    <x v="6"/>
  </r>
  <r>
    <x v="2304"/>
    <x v="2304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n v="101"/>
    <n v="53.47"/>
    <x v="4"/>
    <s v="indie rock"/>
    <x v="2304"/>
    <d v="2011-01-01T04:59:00"/>
    <x v="7"/>
  </r>
  <r>
    <x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n v="101"/>
    <n v="109.11"/>
    <x v="4"/>
    <s v="indie rock"/>
    <x v="2305"/>
    <d v="2014-08-08T18:00:00"/>
    <x v="3"/>
  </r>
  <r>
    <x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n v="107"/>
    <n v="51.19"/>
    <x v="4"/>
    <s v="indie rock"/>
    <x v="2306"/>
    <d v="2012-03-10T04:02:09"/>
    <x v="5"/>
  </r>
  <r>
    <x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n v="107"/>
    <n v="27.94"/>
    <x v="4"/>
    <s v="indie rock"/>
    <x v="2307"/>
    <d v="2012-05-05T19:15:28"/>
    <x v="5"/>
  </r>
  <r>
    <x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n v="101"/>
    <n v="82.5"/>
    <x v="4"/>
    <s v="indie rock"/>
    <x v="2308"/>
    <d v="2014-08-29T01:00:00"/>
    <x v="3"/>
  </r>
  <r>
    <x v="2309"/>
    <x v="2309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n v="107"/>
    <n v="59.82"/>
    <x v="4"/>
    <s v="indie rock"/>
    <x v="2309"/>
    <d v="2013-03-09T23:42:17"/>
    <x v="4"/>
  </r>
  <r>
    <x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n v="429"/>
    <n v="64.819999999999993"/>
    <x v="4"/>
    <s v="indie rock"/>
    <x v="2310"/>
    <d v="2013-03-21T18:03:35"/>
    <x v="4"/>
  </r>
  <r>
    <x v="2311"/>
    <x v="2311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n v="104"/>
    <n v="90.1"/>
    <x v="4"/>
    <s v="indie rock"/>
    <x v="2311"/>
    <d v="2014-05-07T00:06:29"/>
    <x v="3"/>
  </r>
  <r>
    <x v="2312"/>
    <x v="2312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n v="108"/>
    <n v="40.96"/>
    <x v="4"/>
    <s v="indie rock"/>
    <x v="2312"/>
    <d v="2014-04-18T23:00:00"/>
    <x v="3"/>
  </r>
  <r>
    <x v="2313"/>
    <x v="2313"/>
    <s v="A Sunny Day in Glasgow are recording a new album and we need your help!"/>
    <n v="5000"/>
    <n v="8792.02"/>
    <x v="0"/>
    <s v="US"/>
    <s v="USD"/>
    <n v="1336086026"/>
    <x v="2313"/>
    <b v="1"/>
    <n v="157"/>
    <b v="1"/>
    <n v="176"/>
    <n v="56"/>
    <x v="4"/>
    <s v="indie rock"/>
    <x v="2313"/>
    <d v="2012-05-03T23:00:26"/>
    <x v="5"/>
  </r>
  <r>
    <x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n v="157"/>
    <n v="37.67"/>
    <x v="4"/>
    <s v="indie rock"/>
    <x v="2314"/>
    <d v="2012-06-07T13:14:17"/>
    <x v="5"/>
  </r>
  <r>
    <x v="2315"/>
    <x v="2315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n v="103"/>
    <n v="40.08"/>
    <x v="4"/>
    <s v="indie rock"/>
    <x v="2315"/>
    <d v="2012-05-05T17:25:43"/>
    <x v="5"/>
  </r>
  <r>
    <x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n v="104"/>
    <n v="78.03"/>
    <x v="4"/>
    <s v="indie rock"/>
    <x v="2316"/>
    <d v="2009-12-09T18:24:00"/>
    <x v="8"/>
  </r>
  <r>
    <x v="2317"/>
    <x v="2317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n v="104"/>
    <n v="18.91"/>
    <x v="4"/>
    <s v="indie rock"/>
    <x v="2317"/>
    <d v="2010-02-15T05:00:00"/>
    <x v="7"/>
  </r>
  <r>
    <x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n v="121"/>
    <n v="37.130000000000003"/>
    <x v="4"/>
    <s v="indie rock"/>
    <x v="2318"/>
    <d v="2009-09-26T03:59:00"/>
    <x v="8"/>
  </r>
  <r>
    <x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n v="108"/>
    <n v="41.96"/>
    <x v="4"/>
    <s v="indie rock"/>
    <x v="2319"/>
    <d v="2013-12-15T01:58:05"/>
    <x v="4"/>
  </r>
  <r>
    <x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n v="109"/>
    <n v="61.04"/>
    <x v="4"/>
    <s v="indie rock"/>
    <x v="2320"/>
    <d v="2014-04-02T18:36:40"/>
    <x v="3"/>
  </r>
  <r>
    <x v="2321"/>
    <x v="2321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n v="39"/>
    <n v="64.53"/>
    <x v="7"/>
    <s v="small batch"/>
    <x v="2321"/>
    <d v="2017-04-04T05:15:01"/>
    <x v="1"/>
  </r>
  <r>
    <x v="2322"/>
    <x v="2322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n v="3"/>
    <n v="21.25"/>
    <x v="7"/>
    <s v="small batch"/>
    <x v="2322"/>
    <d v="2017-04-09T20:29:29"/>
    <x v="1"/>
  </r>
  <r>
    <x v="2323"/>
    <x v="2323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n v="48"/>
    <n v="30"/>
    <x v="7"/>
    <s v="small batch"/>
    <x v="2323"/>
    <d v="2017-03-20T18:07:27"/>
    <x v="1"/>
  </r>
  <r>
    <x v="2324"/>
    <x v="2324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n v="21"/>
    <n v="25.49"/>
    <x v="7"/>
    <s v="small batch"/>
    <x v="2324"/>
    <d v="2017-03-26T20:14:45"/>
    <x v="1"/>
  </r>
  <r>
    <x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n v="8"/>
    <n v="11.43"/>
    <x v="7"/>
    <s v="small batch"/>
    <x v="2325"/>
    <d v="2017-03-29T23:32:11"/>
    <x v="1"/>
  </r>
  <r>
    <x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n v="1"/>
    <n v="108"/>
    <x v="7"/>
    <s v="small batch"/>
    <x v="2326"/>
    <d v="2017-04-30T17:00:00"/>
    <x v="1"/>
  </r>
  <r>
    <x v="2327"/>
    <x v="2327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n v="526"/>
    <n v="54.88"/>
    <x v="7"/>
    <s v="small batch"/>
    <x v="2327"/>
    <d v="2014-08-26T22:00:40"/>
    <x v="3"/>
  </r>
  <r>
    <x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n v="254"/>
    <n v="47.38"/>
    <x v="7"/>
    <s v="small batch"/>
    <x v="2328"/>
    <d v="2015-06-14T18:45:37"/>
    <x v="0"/>
  </r>
  <r>
    <x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n v="106"/>
    <n v="211.84"/>
    <x v="7"/>
    <s v="small batch"/>
    <x v="2329"/>
    <d v="2014-07-17T14:59:06"/>
    <x v="3"/>
  </r>
  <r>
    <x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n v="102"/>
    <n v="219.93"/>
    <x v="7"/>
    <s v="small batch"/>
    <x v="2330"/>
    <d v="2015-12-25T00:00:00"/>
    <x v="0"/>
  </r>
  <r>
    <x v="2331"/>
    <x v="2331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n v="144"/>
    <n v="40.799999999999997"/>
    <x v="7"/>
    <s v="small batch"/>
    <x v="2331"/>
    <d v="2014-08-18T00:08:10"/>
    <x v="3"/>
  </r>
  <r>
    <x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n v="106"/>
    <n v="75.5"/>
    <x v="7"/>
    <s v="small batch"/>
    <x v="2332"/>
    <d v="2015-02-06T15:04:31"/>
    <x v="0"/>
  </r>
  <r>
    <x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n v="212"/>
    <n v="13.54"/>
    <x v="7"/>
    <s v="small batch"/>
    <x v="2333"/>
    <d v="2014-05-29T17:50:00"/>
    <x v="3"/>
  </r>
  <r>
    <x v="2334"/>
    <x v="2334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n v="102"/>
    <n v="60.87"/>
    <x v="7"/>
    <s v="small batch"/>
    <x v="2334"/>
    <d v="2014-11-05T17:34:00"/>
    <x v="3"/>
  </r>
  <r>
    <x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n v="102"/>
    <n v="115.69"/>
    <x v="7"/>
    <s v="small batch"/>
    <x v="2335"/>
    <d v="2014-06-11T13:44:03"/>
    <x v="3"/>
  </r>
  <r>
    <x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n v="521"/>
    <n v="48.1"/>
    <x v="7"/>
    <s v="small batch"/>
    <x v="2336"/>
    <d v="2014-03-08T22:11:35"/>
    <x v="3"/>
  </r>
  <r>
    <x v="2337"/>
    <x v="2337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n v="111"/>
    <n v="74.180000000000007"/>
    <x v="7"/>
    <s v="small batch"/>
    <x v="2337"/>
    <d v="2014-06-26T15:22:23"/>
    <x v="3"/>
  </r>
  <r>
    <x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n v="101"/>
    <n v="123.35"/>
    <x v="7"/>
    <s v="small batch"/>
    <x v="2338"/>
    <d v="2014-06-29T21:31:24"/>
    <x v="3"/>
  </r>
  <r>
    <x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n v="294"/>
    <n v="66.62"/>
    <x v="7"/>
    <s v="small batch"/>
    <x v="2339"/>
    <d v="2016-12-19T07:59:00"/>
    <x v="2"/>
  </r>
  <r>
    <x v="2340"/>
    <x v="2340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n v="106"/>
    <n v="104.99"/>
    <x v="7"/>
    <s v="small batch"/>
    <x v="2340"/>
    <d v="2016-10-30T15:25:38"/>
    <x v="2"/>
  </r>
  <r>
    <x v="2341"/>
    <x v="2341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n v="0"/>
    <n v="0"/>
    <x v="2"/>
    <s v="web"/>
    <x v="2341"/>
    <d v="2015-07-12T19:31:44"/>
    <x v="0"/>
  </r>
  <r>
    <x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n v="0"/>
    <n v="0"/>
    <x v="2"/>
    <s v="web"/>
    <x v="2342"/>
    <d v="2014-10-06T05:00:00"/>
    <x v="3"/>
  </r>
  <r>
    <x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n v="3"/>
    <n v="300"/>
    <x v="2"/>
    <s v="web"/>
    <x v="2343"/>
    <d v="2016-01-08T19:47:00"/>
    <x v="0"/>
  </r>
  <r>
    <x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n v="0"/>
    <n v="1"/>
    <x v="2"/>
    <s v="web"/>
    <x v="2344"/>
    <d v="2016-06-24T17:27:49"/>
    <x v="2"/>
  </r>
  <r>
    <x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n v="0"/>
    <n v="0"/>
    <x v="2"/>
    <s v="web"/>
    <x v="2345"/>
    <d v="2015-03-31T23:39:00"/>
    <x v="0"/>
  </r>
  <r>
    <x v="2346"/>
    <x v="2346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n v="0"/>
    <n v="13"/>
    <x v="2"/>
    <s v="web"/>
    <x v="2346"/>
    <d v="2016-10-17T19:10:31"/>
    <x v="2"/>
  </r>
  <r>
    <x v="2347"/>
    <x v="2347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n v="2"/>
    <n v="15"/>
    <x v="2"/>
    <s v="web"/>
    <x v="2347"/>
    <d v="2016-08-25T14:34:36"/>
    <x v="2"/>
  </r>
  <r>
    <x v="2348"/>
    <x v="2348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n v="0"/>
    <n v="54"/>
    <x v="2"/>
    <s v="web"/>
    <x v="2348"/>
    <d v="2016-02-20T22:22:18"/>
    <x v="0"/>
  </r>
  <r>
    <x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n v="0"/>
    <n v="0"/>
    <x v="2"/>
    <s v="web"/>
    <x v="2349"/>
    <d v="2015-08-11T18:37:08"/>
    <x v="0"/>
  </r>
  <r>
    <x v="2350"/>
    <x v="2350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n v="0"/>
    <n v="0"/>
    <x v="2"/>
    <s v="web"/>
    <x v="2350"/>
    <d v="2017-01-03T20:12:50"/>
    <x v="2"/>
  </r>
  <r>
    <x v="2351"/>
    <x v="2351"/>
    <s v="Donate $30 or more and receive a free selfie stick."/>
    <n v="18900"/>
    <n v="108"/>
    <x v="1"/>
    <s v="NZ"/>
    <s v="NZD"/>
    <n v="1430360739"/>
    <x v="2351"/>
    <b v="0"/>
    <n v="7"/>
    <b v="0"/>
    <n v="1"/>
    <n v="15.43"/>
    <x v="2"/>
    <s v="web"/>
    <x v="2351"/>
    <d v="2015-04-30T02:25:39"/>
    <x v="0"/>
  </r>
  <r>
    <x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n v="0"/>
    <n v="0"/>
    <x v="2"/>
    <s v="web"/>
    <x v="2352"/>
    <d v="2015-06-06T15:12:32"/>
    <x v="0"/>
  </r>
  <r>
    <x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n v="0"/>
    <n v="0"/>
    <x v="2"/>
    <s v="web"/>
    <x v="2353"/>
    <d v="2015-04-21T16:13:42"/>
    <x v="0"/>
  </r>
  <r>
    <x v="2354"/>
    <x v="2354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n v="0"/>
    <n v="25"/>
    <x v="2"/>
    <s v="web"/>
    <x v="2354"/>
    <d v="2015-01-10T17:21:00"/>
    <x v="3"/>
  </r>
  <r>
    <x v="2355"/>
    <x v="2355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n v="1"/>
    <n v="27.5"/>
    <x v="2"/>
    <s v="web"/>
    <x v="2355"/>
    <d v="2015-05-02T22:02:16"/>
    <x v="0"/>
  </r>
  <r>
    <x v="2356"/>
    <x v="2356"/>
    <s v="HardstyleUnited.com The Global Hardstyle community. Your Hardstyle community."/>
    <n v="10000"/>
    <n v="0"/>
    <x v="1"/>
    <s v="NL"/>
    <s v="EUR"/>
    <n v="1433530104"/>
    <x v="2356"/>
    <b v="0"/>
    <n v="0"/>
    <b v="0"/>
    <n v="0"/>
    <n v="0"/>
    <x v="2"/>
    <s v="web"/>
    <x v="2356"/>
    <d v="2015-06-05T18:48:24"/>
    <x v="0"/>
  </r>
  <r>
    <x v="2357"/>
    <x v="2357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n v="0"/>
    <n v="0"/>
    <x v="2"/>
    <s v="web"/>
    <x v="2357"/>
    <d v="2015-10-17T14:52:58"/>
    <x v="0"/>
  </r>
  <r>
    <x v="2358"/>
    <x v="2358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n v="0"/>
    <n v="0"/>
    <x v="2"/>
    <s v="web"/>
    <x v="2358"/>
    <d v="2015-01-31T00:39:00"/>
    <x v="3"/>
  </r>
  <r>
    <x v="2359"/>
    <x v="2359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n v="15"/>
    <n v="367"/>
    <x v="2"/>
    <s v="web"/>
    <x v="2359"/>
    <d v="2015-08-03T15:35:24"/>
    <x v="0"/>
  </r>
  <r>
    <x v="2360"/>
    <x v="2360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n v="0"/>
    <n v="2"/>
    <x v="2"/>
    <s v="web"/>
    <x v="2360"/>
    <d v="2016-02-07T16:58:00"/>
    <x v="2"/>
  </r>
  <r>
    <x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n v="0"/>
    <n v="0"/>
    <x v="2"/>
    <s v="web"/>
    <x v="2361"/>
    <d v="2016-04-30T22:00:00"/>
    <x v="2"/>
  </r>
  <r>
    <x v="2362"/>
    <x v="2362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n v="29"/>
    <n v="60"/>
    <x v="2"/>
    <s v="web"/>
    <x v="2362"/>
    <d v="2014-12-11T16:31:10"/>
    <x v="3"/>
  </r>
  <r>
    <x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n v="0"/>
    <n v="0"/>
    <x v="2"/>
    <s v="web"/>
    <x v="2363"/>
    <d v="2015-12-29T00:16:40"/>
    <x v="0"/>
  </r>
  <r>
    <x v="2364"/>
    <x v="2364"/>
    <s v="Making a Minecraft server and Website and I need your help to fund it. Thanks in Advance!"/>
    <n v="128"/>
    <n v="0"/>
    <x v="1"/>
    <s v="US"/>
    <s v="USD"/>
    <n v="1445898356"/>
    <x v="2364"/>
    <b v="0"/>
    <n v="0"/>
    <b v="0"/>
    <n v="0"/>
    <n v="0"/>
    <x v="2"/>
    <s v="web"/>
    <x v="2364"/>
    <d v="2015-10-26T22:25:56"/>
    <x v="0"/>
  </r>
  <r>
    <x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n v="0"/>
    <n v="0"/>
    <x v="2"/>
    <s v="web"/>
    <x v="2365"/>
    <d v="2016-01-17T23:00:00"/>
    <x v="0"/>
  </r>
  <r>
    <x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n v="11"/>
    <n v="97.41"/>
    <x v="2"/>
    <s v="web"/>
    <x v="2366"/>
    <d v="2015-10-21T12:45:33"/>
    <x v="0"/>
  </r>
  <r>
    <x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n v="1"/>
    <n v="47.86"/>
    <x v="2"/>
    <s v="web"/>
    <x v="2367"/>
    <d v="2016-04-25T22:16:56"/>
    <x v="2"/>
  </r>
  <r>
    <x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n v="0"/>
    <n v="50"/>
    <x v="2"/>
    <s v="web"/>
    <x v="2368"/>
    <d v="2015-04-14T16:19:25"/>
    <x v="0"/>
  </r>
  <r>
    <x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n v="0"/>
    <n v="0"/>
    <x v="2"/>
    <s v="web"/>
    <x v="2369"/>
    <d v="2016-02-10T19:30:11"/>
    <x v="2"/>
  </r>
  <r>
    <x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n v="0"/>
    <n v="20.5"/>
    <x v="2"/>
    <s v="web"/>
    <x v="2370"/>
    <d v="2014-12-18T04:32:21"/>
    <x v="3"/>
  </r>
  <r>
    <x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n v="0"/>
    <n v="0"/>
    <x v="2"/>
    <s v="web"/>
    <x v="2371"/>
    <d v="2015-06-25T18:39:56"/>
    <x v="0"/>
  </r>
  <r>
    <x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n v="3"/>
    <n v="30"/>
    <x v="2"/>
    <s v="web"/>
    <x v="2372"/>
    <d v="2015-04-24T01:39:31"/>
    <x v="0"/>
  </r>
  <r>
    <x v="2373"/>
    <x v="2373"/>
    <s v="We want to create a safe marketplace for buying and selling bicycles."/>
    <n v="850000"/>
    <n v="50"/>
    <x v="1"/>
    <s v="SE"/>
    <s v="SEK"/>
    <n v="1440863624"/>
    <x v="2373"/>
    <b v="0"/>
    <n v="1"/>
    <b v="0"/>
    <n v="0"/>
    <n v="50"/>
    <x v="2"/>
    <s v="web"/>
    <x v="2373"/>
    <d v="2015-08-29T15:53:44"/>
    <x v="0"/>
  </r>
  <r>
    <x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n v="0"/>
    <n v="10"/>
    <x v="2"/>
    <s v="web"/>
    <x v="2374"/>
    <d v="2015-02-12T20:14:20"/>
    <x v="0"/>
  </r>
  <r>
    <x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n v="0"/>
    <n v="0"/>
    <x v="2"/>
    <s v="web"/>
    <x v="2375"/>
    <d v="2016-09-09T20:03:57"/>
    <x v="2"/>
  </r>
  <r>
    <x v="2376"/>
    <x v="2376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n v="11"/>
    <n v="81.58"/>
    <x v="2"/>
    <s v="web"/>
    <x v="2376"/>
    <d v="2015-12-10T22:12:46"/>
    <x v="0"/>
  </r>
  <r>
    <x v="2377"/>
    <x v="2377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n v="0"/>
    <n v="0"/>
    <x v="2"/>
    <s v="web"/>
    <x v="2377"/>
    <d v="2016-11-25T21:53:03"/>
    <x v="2"/>
  </r>
  <r>
    <x v="2378"/>
    <x v="2378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n v="0"/>
    <n v="0"/>
    <x v="2"/>
    <s v="web"/>
    <x v="2378"/>
    <d v="2015-08-26T00:18:50"/>
    <x v="0"/>
  </r>
  <r>
    <x v="2379"/>
    <x v="2379"/>
    <s v="Selectcooks.com is a community marketplace for people to list, find and hire chefs."/>
    <n v="30000"/>
    <n v="0"/>
    <x v="1"/>
    <s v="US"/>
    <s v="USD"/>
    <n v="1444004616"/>
    <x v="2379"/>
    <b v="0"/>
    <n v="0"/>
    <b v="0"/>
    <n v="0"/>
    <n v="0"/>
    <x v="2"/>
    <s v="web"/>
    <x v="2379"/>
    <d v="2015-10-05T00:23:36"/>
    <x v="0"/>
  </r>
  <r>
    <x v="2380"/>
    <x v="2380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n v="0"/>
    <n v="18.329999999999998"/>
    <x v="2"/>
    <s v="web"/>
    <x v="2380"/>
    <d v="2015-10-01T19:02:22"/>
    <x v="0"/>
  </r>
  <r>
    <x v="2381"/>
    <x v="2381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n v="2"/>
    <n v="224.43"/>
    <x v="2"/>
    <s v="web"/>
    <x v="2381"/>
    <d v="2015-04-10T22:27:28"/>
    <x v="0"/>
  </r>
  <r>
    <x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n v="3"/>
    <n v="37.5"/>
    <x v="2"/>
    <s v="web"/>
    <x v="2382"/>
    <d v="2015-08-04T04:30:03"/>
    <x v="0"/>
  </r>
  <r>
    <x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n v="4"/>
    <n v="145"/>
    <x v="2"/>
    <s v="web"/>
    <x v="2383"/>
    <d v="2015-02-22T01:21:47"/>
    <x v="0"/>
  </r>
  <r>
    <x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n v="1"/>
    <n v="1"/>
    <x v="2"/>
    <s v="web"/>
    <x v="2384"/>
    <d v="2014-11-14T02:37:23"/>
    <x v="3"/>
  </r>
  <r>
    <x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n v="1"/>
    <n v="112.57"/>
    <x v="2"/>
    <s v="web"/>
    <x v="2385"/>
    <d v="2015-08-05T16:50:32"/>
    <x v="0"/>
  </r>
  <r>
    <x v="2386"/>
    <x v="2386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n v="0"/>
    <n v="0"/>
    <x v="2"/>
    <s v="web"/>
    <x v="2386"/>
    <d v="2015-01-10T20:07:04"/>
    <x v="3"/>
  </r>
  <r>
    <x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n v="1"/>
    <n v="342"/>
    <x v="2"/>
    <s v="web"/>
    <x v="2387"/>
    <d v="2016-07-22T15:02:20"/>
    <x v="2"/>
  </r>
  <r>
    <x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n v="1"/>
    <n v="57.88"/>
    <x v="2"/>
    <s v="web"/>
    <x v="2388"/>
    <d v="2015-01-15T19:29:00"/>
    <x v="3"/>
  </r>
  <r>
    <x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n v="0"/>
    <n v="30"/>
    <x v="2"/>
    <s v="web"/>
    <x v="2389"/>
    <d v="2015-07-25T21:59:00"/>
    <x v="0"/>
  </r>
  <r>
    <x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n v="0"/>
    <n v="0"/>
    <x v="2"/>
    <s v="web"/>
    <x v="2390"/>
    <d v="2015-01-04T06:17:44"/>
    <x v="3"/>
  </r>
  <r>
    <x v="2391"/>
    <x v="2391"/>
    <s v="Using the power of internet to help people save hundreds in car repair."/>
    <n v="20000"/>
    <n v="25"/>
    <x v="1"/>
    <s v="US"/>
    <s v="USD"/>
    <n v="1427825044"/>
    <x v="2391"/>
    <b v="0"/>
    <n v="1"/>
    <b v="0"/>
    <n v="0"/>
    <n v="25"/>
    <x v="2"/>
    <s v="web"/>
    <x v="2391"/>
    <d v="2015-03-31T18:04:04"/>
    <x v="0"/>
  </r>
  <r>
    <x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n v="0"/>
    <n v="0"/>
    <x v="2"/>
    <s v="web"/>
    <x v="2392"/>
    <d v="2015-10-29T02:53:43"/>
    <x v="0"/>
  </r>
  <r>
    <x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n v="0"/>
    <n v="50"/>
    <x v="2"/>
    <s v="web"/>
    <x v="2393"/>
    <d v="2015-08-08T15:33:37"/>
    <x v="0"/>
  </r>
  <r>
    <x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n v="0"/>
    <n v="1.5"/>
    <x v="2"/>
    <s v="web"/>
    <x v="2394"/>
    <d v="2015-02-26T08:41:33"/>
    <x v="0"/>
  </r>
  <r>
    <x v="2395"/>
    <x v="2395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n v="0"/>
    <n v="0"/>
    <x v="2"/>
    <s v="web"/>
    <x v="2395"/>
    <d v="2017-01-10T08:57:00"/>
    <x v="2"/>
  </r>
  <r>
    <x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n v="0"/>
    <n v="10"/>
    <x v="2"/>
    <s v="web"/>
    <x v="2396"/>
    <d v="2015-10-15T20:22:38"/>
    <x v="0"/>
  </r>
  <r>
    <x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n v="0"/>
    <n v="0"/>
    <x v="2"/>
    <s v="web"/>
    <x v="2397"/>
    <d v="2015-01-02T21:14:16"/>
    <x v="3"/>
  </r>
  <r>
    <x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n v="0"/>
    <n v="0"/>
    <x v="2"/>
    <s v="web"/>
    <x v="2398"/>
    <d v="2015-07-02T21:59:44"/>
    <x v="0"/>
  </r>
  <r>
    <x v="2399"/>
    <x v="2399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n v="0"/>
    <n v="0"/>
    <x v="2"/>
    <s v="web"/>
    <x v="2399"/>
    <d v="2014-12-18T20:28:26"/>
    <x v="3"/>
  </r>
  <r>
    <x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n v="0"/>
    <n v="0"/>
    <x v="2"/>
    <s v="web"/>
    <x v="2400"/>
    <d v="2016-04-14T06:26:04"/>
    <x v="2"/>
  </r>
  <r>
    <x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n v="1"/>
    <n v="22.33"/>
    <x v="7"/>
    <s v="food trucks"/>
    <x v="2401"/>
    <d v="2016-03-05T19:44:56"/>
    <x v="2"/>
  </r>
  <r>
    <x v="2402"/>
    <x v="2402"/>
    <s v="Small town, delicious treats, and a mobile truck"/>
    <n v="12000"/>
    <n v="52"/>
    <x v="2"/>
    <s v="US"/>
    <s v="USD"/>
    <n v="1431533931"/>
    <x v="2402"/>
    <b v="0"/>
    <n v="1"/>
    <b v="0"/>
    <n v="0"/>
    <n v="52"/>
    <x v="7"/>
    <s v="food trucks"/>
    <x v="2402"/>
    <d v="2015-05-13T16:18:51"/>
    <x v="0"/>
  </r>
  <r>
    <x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n v="17"/>
    <n v="16.829999999999998"/>
    <x v="7"/>
    <s v="food trucks"/>
    <x v="2403"/>
    <d v="2016-03-30T20:10:58"/>
    <x v="2"/>
  </r>
  <r>
    <x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n v="0"/>
    <n v="0"/>
    <x v="7"/>
    <s v="food trucks"/>
    <x v="2404"/>
    <d v="2016-01-03T00:56:47"/>
    <x v="0"/>
  </r>
  <r>
    <x v="2405"/>
    <x v="2405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n v="23"/>
    <n v="56.3"/>
    <x v="7"/>
    <s v="food trucks"/>
    <x v="2405"/>
    <d v="2016-09-03T14:02:55"/>
    <x v="2"/>
  </r>
  <r>
    <x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n v="41"/>
    <n v="84.06"/>
    <x v="7"/>
    <s v="food trucks"/>
    <x v="2406"/>
    <d v="2015-01-19T02:39:50"/>
    <x v="3"/>
  </r>
  <r>
    <x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n v="25"/>
    <n v="168.39"/>
    <x v="7"/>
    <s v="food trucks"/>
    <x v="2407"/>
    <d v="2015-04-11T06:00:00"/>
    <x v="0"/>
  </r>
  <r>
    <x v="2408"/>
    <x v="2408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n v="0"/>
    <n v="15"/>
    <x v="7"/>
    <s v="food trucks"/>
    <x v="2408"/>
    <d v="2014-11-06T04:22:37"/>
    <x v="3"/>
  </r>
  <r>
    <x v="2409"/>
    <x v="2409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n v="2"/>
    <n v="76.67"/>
    <x v="7"/>
    <s v="food trucks"/>
    <x v="2409"/>
    <d v="2015-08-18T21:01:15"/>
    <x v="0"/>
  </r>
  <r>
    <x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n v="0"/>
    <n v="0"/>
    <x v="7"/>
    <s v="food trucks"/>
    <x v="2410"/>
    <d v="2015-09-07T09:47:55"/>
    <x v="0"/>
  </r>
  <r>
    <x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n v="1"/>
    <n v="50.33"/>
    <x v="7"/>
    <s v="food trucks"/>
    <x v="2411"/>
    <d v="2015-08-25T17:34:42"/>
    <x v="0"/>
  </r>
  <r>
    <x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n v="0"/>
    <n v="0"/>
    <x v="7"/>
    <s v="food trucks"/>
    <x v="2412"/>
    <d v="2016-11-26T18:41:13"/>
    <x v="2"/>
  </r>
  <r>
    <x v="2413"/>
    <x v="2413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n v="1"/>
    <n v="8.33"/>
    <x v="7"/>
    <s v="food trucks"/>
    <x v="2413"/>
    <d v="2014-05-31T23:30:00"/>
    <x v="3"/>
  </r>
  <r>
    <x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n v="3"/>
    <n v="35.380000000000003"/>
    <x v="7"/>
    <s v="food trucks"/>
    <x v="2414"/>
    <d v="2015-08-22T03:59:00"/>
    <x v="0"/>
  </r>
  <r>
    <x v="2415"/>
    <x v="2415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n v="1"/>
    <n v="55.83"/>
    <x v="7"/>
    <s v="food trucks"/>
    <x v="2415"/>
    <d v="2016-07-15T20:42:26"/>
    <x v="2"/>
  </r>
  <r>
    <x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n v="0"/>
    <n v="5"/>
    <x v="7"/>
    <s v="food trucks"/>
    <x v="2416"/>
    <d v="2015-03-14T15:00:00"/>
    <x v="0"/>
  </r>
  <r>
    <x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n v="0"/>
    <n v="0"/>
    <x v="7"/>
    <s v="food trucks"/>
    <x v="2417"/>
    <d v="2014-08-10T21:13:07"/>
    <x v="3"/>
  </r>
  <r>
    <x v="2418"/>
    <x v="2418"/>
    <s v="I want to start my food truck business."/>
    <n v="25000"/>
    <n v="5"/>
    <x v="2"/>
    <s v="US"/>
    <s v="USD"/>
    <n v="1427225644"/>
    <x v="2418"/>
    <b v="0"/>
    <n v="5"/>
    <b v="0"/>
    <n v="0"/>
    <n v="1"/>
    <x v="7"/>
    <s v="food trucks"/>
    <x v="2418"/>
    <d v="2015-03-24T19:34:04"/>
    <x v="0"/>
  </r>
  <r>
    <x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n v="0"/>
    <n v="0"/>
    <x v="7"/>
    <s v="food trucks"/>
    <x v="2419"/>
    <d v="2015-02-18T17:43:09"/>
    <x v="3"/>
  </r>
  <r>
    <x v="2420"/>
    <x v="2420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n v="15"/>
    <n v="69.47"/>
    <x v="7"/>
    <s v="food trucks"/>
    <x v="2420"/>
    <d v="2014-11-10T01:41:35"/>
    <x v="3"/>
  </r>
  <r>
    <x v="2421"/>
    <x v="2421"/>
    <s v="help me start Merrill's first hot dog cart in this empty lot"/>
    <n v="6000"/>
    <n v="1"/>
    <x v="2"/>
    <s v="US"/>
    <s v="USD"/>
    <n v="1424536196"/>
    <x v="2421"/>
    <b v="0"/>
    <n v="1"/>
    <b v="0"/>
    <n v="0"/>
    <n v="1"/>
    <x v="7"/>
    <s v="food trucks"/>
    <x v="2421"/>
    <d v="2015-02-21T16:29:56"/>
    <x v="0"/>
  </r>
  <r>
    <x v="2422"/>
    <x v="2422"/>
    <s v="Family owned business serving BBQ and seafood to the public"/>
    <n v="500"/>
    <n v="1"/>
    <x v="2"/>
    <s v="US"/>
    <s v="USD"/>
    <n v="1426091036"/>
    <x v="2422"/>
    <b v="0"/>
    <n v="1"/>
    <b v="0"/>
    <n v="0"/>
    <n v="1"/>
    <x v="7"/>
    <s v="food trucks"/>
    <x v="2422"/>
    <d v="2015-03-11T16:23:56"/>
    <x v="0"/>
  </r>
  <r>
    <x v="2423"/>
    <x v="2423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n v="0"/>
    <n v="8"/>
    <x v="7"/>
    <s v="food trucks"/>
    <x v="2423"/>
    <d v="2014-12-31T16:54:50"/>
    <x v="3"/>
  </r>
  <r>
    <x v="2424"/>
    <x v="2424"/>
    <s v="Great and creative food from the heart in the form of a sweet food truck!"/>
    <n v="25000"/>
    <n v="310"/>
    <x v="2"/>
    <s v="US"/>
    <s v="USD"/>
    <n v="1414445108"/>
    <x v="2424"/>
    <b v="0"/>
    <n v="9"/>
    <b v="0"/>
    <n v="1"/>
    <n v="34.44"/>
    <x v="7"/>
    <s v="food trucks"/>
    <x v="2424"/>
    <d v="2014-10-27T21:25:08"/>
    <x v="3"/>
  </r>
  <r>
    <x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n v="0"/>
    <n v="1"/>
    <x v="7"/>
    <s v="food trucks"/>
    <x v="2425"/>
    <d v="2016-05-27T22:04:00"/>
    <x v="2"/>
  </r>
  <r>
    <x v="2426"/>
    <x v="2426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n v="0"/>
    <n v="0"/>
    <x v="7"/>
    <s v="food trucks"/>
    <x v="2426"/>
    <d v="2015-08-08T04:04:52"/>
    <x v="0"/>
  </r>
  <r>
    <x v="2427"/>
    <x v="2427"/>
    <s v="Fast and simple lunches for those on the go.  All (lunch) deals $10 or less."/>
    <n v="50000"/>
    <n v="1"/>
    <x v="2"/>
    <s v="US"/>
    <s v="USD"/>
    <n v="1458715133"/>
    <x v="2427"/>
    <b v="0"/>
    <n v="1"/>
    <b v="0"/>
    <n v="0"/>
    <n v="1"/>
    <x v="7"/>
    <s v="food trucks"/>
    <x v="2427"/>
    <d v="2016-03-23T06:38:53"/>
    <x v="2"/>
  </r>
  <r>
    <x v="2428"/>
    <x v="2428"/>
    <s v="From Moo 2 You! We want to offer premium burgers to a taco flooded environment."/>
    <n v="35000"/>
    <n v="1"/>
    <x v="2"/>
    <s v="US"/>
    <s v="USD"/>
    <n v="1426182551"/>
    <x v="2428"/>
    <b v="0"/>
    <n v="1"/>
    <b v="0"/>
    <n v="0"/>
    <n v="1"/>
    <x v="7"/>
    <s v="food trucks"/>
    <x v="2428"/>
    <d v="2015-03-12T17:49:11"/>
    <x v="0"/>
  </r>
  <r>
    <x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n v="1"/>
    <n v="501.25"/>
    <x v="7"/>
    <s v="food trucks"/>
    <x v="2429"/>
    <d v="2017-02-05T16:44:00"/>
    <x v="2"/>
  </r>
  <r>
    <x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n v="1"/>
    <n v="10.5"/>
    <x v="7"/>
    <s v="food trucks"/>
    <x v="2430"/>
    <d v="2016-02-12T03:08:24"/>
    <x v="2"/>
  </r>
  <r>
    <x v="2431"/>
    <x v="2431"/>
    <s v="Go to Colorado and run a food truck with homemade food of all kinds."/>
    <n v="100000"/>
    <n v="2"/>
    <x v="2"/>
    <s v="US"/>
    <s v="USD"/>
    <n v="1467080613"/>
    <x v="2431"/>
    <b v="0"/>
    <n v="2"/>
    <b v="0"/>
    <n v="0"/>
    <n v="1"/>
    <x v="7"/>
    <s v="food trucks"/>
    <x v="2431"/>
    <d v="2016-06-28T02:23:33"/>
    <x v="2"/>
  </r>
  <r>
    <x v="2432"/>
    <x v="2432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n v="0"/>
    <n v="1"/>
    <x v="7"/>
    <s v="food trucks"/>
    <x v="2432"/>
    <d v="2015-03-08T05:14:57"/>
    <x v="0"/>
  </r>
  <r>
    <x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n v="0"/>
    <n v="0"/>
    <x v="7"/>
    <s v="food trucks"/>
    <x v="2433"/>
    <d v="2016-02-27T21:35:43"/>
    <x v="2"/>
  </r>
  <r>
    <x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n v="0"/>
    <n v="13"/>
    <x v="7"/>
    <s v="food trucks"/>
    <x v="2434"/>
    <d v="2015-08-04T04:27:54"/>
    <x v="0"/>
  </r>
  <r>
    <x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n v="0"/>
    <n v="306"/>
    <x v="7"/>
    <s v="food trucks"/>
    <x v="2435"/>
    <d v="2015-10-05T06:39:46"/>
    <x v="0"/>
  </r>
  <r>
    <x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n v="0"/>
    <n v="22.5"/>
    <x v="7"/>
    <s v="food trucks"/>
    <x v="2436"/>
    <d v="2016-01-29T14:46:10"/>
    <x v="0"/>
  </r>
  <r>
    <x v="2437"/>
    <x v="2437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n v="0"/>
    <n v="0"/>
    <x v="7"/>
    <s v="food trucks"/>
    <x v="2437"/>
    <d v="2015-03-17T18:00:00"/>
    <x v="0"/>
  </r>
  <r>
    <x v="2438"/>
    <x v="2438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n v="0"/>
    <n v="50"/>
    <x v="7"/>
    <s v="food trucks"/>
    <x v="2438"/>
    <d v="2015-12-07T22:57:42"/>
    <x v="0"/>
  </r>
  <r>
    <x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n v="0"/>
    <n v="0"/>
    <x v="7"/>
    <s v="food trucks"/>
    <x v="2439"/>
    <d v="2015-10-18T19:38:49"/>
    <x v="0"/>
  </r>
  <r>
    <x v="2440"/>
    <x v="2440"/>
    <s v="Starting a entire clean energy food truck and set a new standard for Cambodia"/>
    <n v="5000"/>
    <n v="10"/>
    <x v="2"/>
    <s v="BE"/>
    <s v="EUR"/>
    <n v="1455399313"/>
    <x v="2440"/>
    <b v="0"/>
    <n v="2"/>
    <b v="0"/>
    <n v="0"/>
    <n v="5"/>
    <x v="7"/>
    <s v="food trucks"/>
    <x v="2440"/>
    <d v="2016-02-13T21:35:13"/>
    <x v="2"/>
  </r>
  <r>
    <x v="2441"/>
    <x v="2441"/>
    <s v="YOU can help Alchemy Pops POP up on a street near you!"/>
    <n v="7500"/>
    <n v="8091"/>
    <x v="0"/>
    <s v="US"/>
    <s v="USD"/>
    <n v="1437627540"/>
    <x v="2441"/>
    <b v="0"/>
    <n v="109"/>
    <b v="1"/>
    <n v="108"/>
    <n v="74.23"/>
    <x v="7"/>
    <s v="small batch"/>
    <x v="2441"/>
    <d v="2015-07-23T04:59:00"/>
    <x v="0"/>
  </r>
  <r>
    <x v="2442"/>
    <x v="2442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n v="126"/>
    <n v="81.25"/>
    <x v="7"/>
    <s v="small batch"/>
    <x v="2442"/>
    <d v="2015-03-19T15:00:28"/>
    <x v="0"/>
  </r>
  <r>
    <x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n v="203"/>
    <n v="130.22999999999999"/>
    <x v="7"/>
    <s v="small batch"/>
    <x v="2443"/>
    <d v="2014-08-15T15:00:22"/>
    <x v="3"/>
  </r>
  <r>
    <x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n v="109"/>
    <n v="53.41"/>
    <x v="7"/>
    <s v="small batch"/>
    <x v="2444"/>
    <d v="2016-05-25T18:06:31"/>
    <x v="2"/>
  </r>
  <r>
    <x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n v="173"/>
    <n v="75.13"/>
    <x v="7"/>
    <s v="small batch"/>
    <x v="2445"/>
    <d v="2015-09-26T04:33:41"/>
    <x v="0"/>
  </r>
  <r>
    <x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n v="168"/>
    <n v="75.67"/>
    <x v="7"/>
    <s v="small batch"/>
    <x v="2446"/>
    <d v="2016-11-26T15:27:51"/>
    <x v="2"/>
  </r>
  <r>
    <x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n v="427"/>
    <n v="31.69"/>
    <x v="7"/>
    <s v="small batch"/>
    <x v="2447"/>
    <d v="2016-11-12T04:00:00"/>
    <x v="2"/>
  </r>
  <r>
    <x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n v="108"/>
    <n v="47.78"/>
    <x v="7"/>
    <s v="small batch"/>
    <x v="2448"/>
    <d v="2016-08-31T05:36:00"/>
    <x v="2"/>
  </r>
  <r>
    <x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n v="108"/>
    <n v="90"/>
    <x v="7"/>
    <s v="small batch"/>
    <x v="2449"/>
    <d v="2014-11-30T04:25:15"/>
    <x v="3"/>
  </r>
  <r>
    <x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n v="102"/>
    <n v="149.31"/>
    <x v="7"/>
    <s v="small batch"/>
    <x v="2450"/>
    <d v="2014-10-28T03:11:00"/>
    <x v="3"/>
  </r>
  <r>
    <x v="2451"/>
    <x v="2451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n v="115"/>
    <n v="62.07"/>
    <x v="7"/>
    <s v="small batch"/>
    <x v="2451"/>
    <d v="2017-03-05T21:48:10"/>
    <x v="1"/>
  </r>
  <r>
    <x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n v="134"/>
    <n v="53.4"/>
    <x v="7"/>
    <s v="small batch"/>
    <x v="2452"/>
    <d v="2015-12-29T23:00:00"/>
    <x v="0"/>
  </r>
  <r>
    <x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n v="155"/>
    <n v="69.27"/>
    <x v="7"/>
    <s v="small batch"/>
    <x v="2453"/>
    <d v="2017-02-02T16:36:49"/>
    <x v="1"/>
  </r>
  <r>
    <x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n v="101"/>
    <n v="271.51"/>
    <x v="7"/>
    <s v="small batch"/>
    <x v="2454"/>
    <d v="2017-03-11T04:50:08"/>
    <x v="1"/>
  </r>
  <r>
    <x v="2455"/>
    <x v="2455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n v="182"/>
    <n v="34.130000000000003"/>
    <x v="7"/>
    <s v="small batch"/>
    <x v="2455"/>
    <d v="2016-04-20T18:45:50"/>
    <x v="2"/>
  </r>
  <r>
    <x v="2456"/>
    <x v="2456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n v="181"/>
    <n v="40.49"/>
    <x v="7"/>
    <s v="small batch"/>
    <x v="2456"/>
    <d v="2017-02-25T23:03:59"/>
    <x v="1"/>
  </r>
  <r>
    <x v="2457"/>
    <x v="2457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n v="102"/>
    <n v="189.76"/>
    <x v="7"/>
    <s v="small batch"/>
    <x v="2457"/>
    <d v="2016-03-24T13:27:36"/>
    <x v="2"/>
  </r>
  <r>
    <x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n v="110"/>
    <n v="68.86"/>
    <x v="7"/>
    <s v="small batch"/>
    <x v="2458"/>
    <d v="2016-06-09T19:00:00"/>
    <x v="2"/>
  </r>
  <r>
    <x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n v="102"/>
    <n v="108.78"/>
    <x v="7"/>
    <s v="small batch"/>
    <x v="2459"/>
    <d v="2016-03-23T14:18:05"/>
    <x v="2"/>
  </r>
  <r>
    <x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n v="101"/>
    <n v="125.99"/>
    <x v="7"/>
    <s v="small batch"/>
    <x v="2460"/>
    <d v="2017-01-03T04:17:00"/>
    <x v="2"/>
  </r>
  <r>
    <x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n v="104"/>
    <n v="90.52"/>
    <x v="4"/>
    <s v="indie rock"/>
    <x v="2461"/>
    <d v="2011-10-01T03:00:00"/>
    <x v="6"/>
  </r>
  <r>
    <x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n v="111"/>
    <n v="28.88"/>
    <x v="4"/>
    <s v="indie rock"/>
    <x v="2462"/>
    <d v="2012-07-19T04:28:16"/>
    <x v="5"/>
  </r>
  <r>
    <x v="2463"/>
    <x v="2463"/>
    <s v="Emma Ate The Lion's debut full length album"/>
    <n v="2000"/>
    <n v="2325"/>
    <x v="0"/>
    <s v="US"/>
    <s v="USD"/>
    <n v="1366138800"/>
    <x v="2463"/>
    <b v="0"/>
    <n v="75"/>
    <b v="1"/>
    <n v="116"/>
    <n v="31"/>
    <x v="4"/>
    <s v="indie rock"/>
    <x v="2463"/>
    <d v="2013-04-16T19:00:00"/>
    <x v="4"/>
  </r>
  <r>
    <x v="2464"/>
    <x v="2464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n v="111"/>
    <n v="51.67"/>
    <x v="4"/>
    <s v="indie rock"/>
    <x v="2464"/>
    <d v="2015-09-30T19:29:00"/>
    <x v="0"/>
  </r>
  <r>
    <x v="2465"/>
    <x v="2465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n v="180"/>
    <n v="26.27"/>
    <x v="4"/>
    <s v="indie rock"/>
    <x v="2465"/>
    <d v="2012-09-23T17:15:48"/>
    <x v="5"/>
  </r>
  <r>
    <x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n v="100"/>
    <n v="48.08"/>
    <x v="4"/>
    <s v="indie rock"/>
    <x v="2466"/>
    <d v="2013-05-09T02:27:33"/>
    <x v="4"/>
  </r>
  <r>
    <x v="2467"/>
    <x v="2467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n v="119"/>
    <n v="27.56"/>
    <x v="4"/>
    <s v="indie rock"/>
    <x v="2467"/>
    <d v="2012-05-10T17:00:00"/>
    <x v="5"/>
  </r>
  <r>
    <x v="2468"/>
    <x v="2468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n v="107"/>
    <n v="36.97"/>
    <x v="4"/>
    <s v="indie rock"/>
    <x v="2468"/>
    <d v="2012-10-28T05:00:00"/>
    <x v="5"/>
  </r>
  <r>
    <x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n v="114"/>
    <n v="29.02"/>
    <x v="4"/>
    <s v="indie rock"/>
    <x v="2469"/>
    <d v="2011-02-08T10:18:49"/>
    <x v="6"/>
  </r>
  <r>
    <x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n v="103"/>
    <n v="28.66"/>
    <x v="4"/>
    <s v="indie rock"/>
    <x v="2470"/>
    <d v="2012-05-24T01:47:35"/>
    <x v="5"/>
  </r>
  <r>
    <x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n v="128"/>
    <n v="37.65"/>
    <x v="4"/>
    <s v="indie rock"/>
    <x v="2471"/>
    <d v="2012-01-25T23:49:52"/>
    <x v="6"/>
  </r>
  <r>
    <x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n v="136"/>
    <n v="97.9"/>
    <x v="4"/>
    <s v="indie rock"/>
    <x v="2472"/>
    <d v="2010-09-04T01:03:00"/>
    <x v="7"/>
  </r>
  <r>
    <x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n v="100"/>
    <n v="42.55"/>
    <x v="4"/>
    <s v="indie rock"/>
    <x v="2473"/>
    <d v="2012-11-10T18:57:49"/>
    <x v="5"/>
  </r>
  <r>
    <x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n v="100"/>
    <n v="131.58000000000001"/>
    <x v="4"/>
    <s v="indie rock"/>
    <x v="2474"/>
    <d v="2010-10-11T00:16:16"/>
    <x v="7"/>
  </r>
  <r>
    <x v="2475"/>
    <x v="2475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n v="105"/>
    <n v="32.32"/>
    <x v="4"/>
    <s v="indie rock"/>
    <x v="2475"/>
    <d v="2010-07-10T22:00:00"/>
    <x v="7"/>
  </r>
  <r>
    <x v="2476"/>
    <x v="2476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n v="105"/>
    <n v="61.1"/>
    <x v="4"/>
    <s v="indie rock"/>
    <x v="2476"/>
    <d v="2014-11-03T08:52:50"/>
    <x v="3"/>
  </r>
  <r>
    <x v="2477"/>
    <x v="823"/>
    <s v="Releasing my first album in August, and I need your help in order to get it done!"/>
    <n v="750"/>
    <n v="1285"/>
    <x v="0"/>
    <s v="US"/>
    <s v="USD"/>
    <n v="1344789345"/>
    <x v="2477"/>
    <b v="0"/>
    <n v="41"/>
    <b v="1"/>
    <n v="171"/>
    <n v="31.34"/>
    <x v="4"/>
    <s v="indie rock"/>
    <x v="2477"/>
    <d v="2012-08-12T16:35:45"/>
    <x v="5"/>
  </r>
  <r>
    <x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n v="128"/>
    <n v="129.11000000000001"/>
    <x v="4"/>
    <s v="indie rock"/>
    <x v="2478"/>
    <d v="2013-01-13T22:48:33"/>
    <x v="5"/>
  </r>
  <r>
    <x v="2479"/>
    <x v="2478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n v="133"/>
    <n v="25.02"/>
    <x v="4"/>
    <s v="indie rock"/>
    <x v="2479"/>
    <d v="2012-07-28T02:00:00"/>
    <x v="5"/>
  </r>
  <r>
    <x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n v="100"/>
    <n v="250"/>
    <x v="4"/>
    <s v="indie rock"/>
    <x v="2480"/>
    <d v="2015-10-10T22:28:04"/>
    <x v="0"/>
  </r>
  <r>
    <x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n v="113"/>
    <n v="47.54"/>
    <x v="4"/>
    <s v="indie rock"/>
    <x v="2481"/>
    <d v="2012-04-30T15:30:08"/>
    <x v="5"/>
  </r>
  <r>
    <x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n v="100"/>
    <n v="40.04"/>
    <x v="4"/>
    <s v="indie rock"/>
    <x v="2482"/>
    <d v="2011-08-01T18:46:23"/>
    <x v="6"/>
  </r>
  <r>
    <x v="2483"/>
    <x v="2482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n v="114"/>
    <n v="65.84"/>
    <x v="4"/>
    <s v="indie rock"/>
    <x v="2483"/>
    <d v="2012-05-01T17:00:03"/>
    <x v="5"/>
  </r>
  <r>
    <x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n v="119"/>
    <n v="46.4"/>
    <x v="4"/>
    <s v="indie rock"/>
    <x v="2484"/>
    <d v="2011-09-15T22:00:03"/>
    <x v="6"/>
  </r>
  <r>
    <x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n v="103"/>
    <n v="50.37"/>
    <x v="4"/>
    <s v="indie rock"/>
    <x v="2485"/>
    <d v="2011-10-12T23:57:59"/>
    <x v="6"/>
  </r>
  <r>
    <x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n v="266"/>
    <n v="26.57"/>
    <x v="4"/>
    <s v="indie rock"/>
    <x v="2486"/>
    <d v="2012-04-22T16:59:36"/>
    <x v="5"/>
  </r>
  <r>
    <x v="2487"/>
    <x v="2486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n v="100"/>
    <n v="39.49"/>
    <x v="4"/>
    <s v="indie rock"/>
    <x v="2487"/>
    <d v="2012-05-27T01:59:57"/>
    <x v="5"/>
  </r>
  <r>
    <x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n v="107"/>
    <n v="49.25"/>
    <x v="4"/>
    <s v="indie rock"/>
    <x v="2488"/>
    <d v="2011-11-16T16:11:48"/>
    <x v="6"/>
  </r>
  <r>
    <x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n v="134"/>
    <n v="62.38"/>
    <x v="4"/>
    <s v="indie rock"/>
    <x v="2489"/>
    <d v="2013-05-09T16:33:59"/>
    <x v="4"/>
  </r>
  <r>
    <x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n v="121"/>
    <n v="37.94"/>
    <x v="4"/>
    <s v="indie rock"/>
    <x v="2490"/>
    <d v="2012-06-23T05:27:56"/>
    <x v="5"/>
  </r>
  <r>
    <x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n v="103"/>
    <n v="51.6"/>
    <x v="4"/>
    <s v="indie rock"/>
    <x v="2491"/>
    <d v="2011-01-16T01:51:00"/>
    <x v="7"/>
  </r>
  <r>
    <x v="2492"/>
    <x v="2491"/>
    <s v="We're a band from Hawaii trying to produce our first EP and we need help!"/>
    <n v="600"/>
    <n v="750"/>
    <x v="0"/>
    <s v="US"/>
    <s v="USD"/>
    <n v="1339840740"/>
    <x v="2492"/>
    <b v="0"/>
    <n v="27"/>
    <b v="1"/>
    <n v="125"/>
    <n v="27.78"/>
    <x v="4"/>
    <s v="indie rock"/>
    <x v="2492"/>
    <d v="2012-06-16T09:59:00"/>
    <x v="5"/>
  </r>
  <r>
    <x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n v="129"/>
    <n v="99.38"/>
    <x v="4"/>
    <s v="indie rock"/>
    <x v="2493"/>
    <d v="2013-04-29T04:02:20"/>
    <x v="4"/>
  </r>
  <r>
    <x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n v="101"/>
    <n v="38.85"/>
    <x v="4"/>
    <s v="indie rock"/>
    <x v="2494"/>
    <d v="2012-05-23T15:29:04"/>
    <x v="5"/>
  </r>
  <r>
    <x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n v="128"/>
    <n v="45.55"/>
    <x v="4"/>
    <s v="indie rock"/>
    <x v="2495"/>
    <d v="2012-06-06T22:42:55"/>
    <x v="5"/>
  </r>
  <r>
    <x v="2496"/>
    <x v="2495"/>
    <s v="Be a part of making the first Lynn Haven album, &quot;Fair Weather Friends.&quot;"/>
    <n v="6000"/>
    <n v="6000"/>
    <x v="0"/>
    <s v="US"/>
    <s v="USD"/>
    <n v="1364597692"/>
    <x v="2496"/>
    <b v="0"/>
    <n v="10"/>
    <b v="1"/>
    <n v="100"/>
    <n v="600"/>
    <x v="4"/>
    <s v="indie rock"/>
    <x v="2496"/>
    <d v="2013-03-29T22:54:52"/>
    <x v="4"/>
  </r>
  <r>
    <x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n v="113"/>
    <n v="80.55"/>
    <x v="4"/>
    <s v="indie rock"/>
    <x v="2497"/>
    <d v="2011-08-05T21:05:38"/>
    <x v="6"/>
  </r>
  <r>
    <x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n v="106"/>
    <n v="52.8"/>
    <x v="4"/>
    <s v="indie rock"/>
    <x v="2498"/>
    <d v="2015-01-27T23:13:07"/>
    <x v="0"/>
  </r>
  <r>
    <x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n v="203"/>
    <n v="47.68"/>
    <x v="4"/>
    <s v="indie rock"/>
    <x v="2499"/>
    <d v="2012-12-31T18:00:00"/>
    <x v="5"/>
  </r>
  <r>
    <x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n v="113"/>
    <n v="23.45"/>
    <x v="4"/>
    <s v="indie rock"/>
    <x v="2500"/>
    <d v="2012-06-23T18:32:55"/>
    <x v="5"/>
  </r>
  <r>
    <x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n v="3"/>
    <n v="40.14"/>
    <x v="7"/>
    <s v="restaurants"/>
    <x v="2501"/>
    <d v="2015-09-27T18:38:24"/>
    <x v="0"/>
  </r>
  <r>
    <x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n v="0"/>
    <n v="17.2"/>
    <x v="7"/>
    <s v="restaurants"/>
    <x v="2502"/>
    <d v="2014-09-21T19:48:38"/>
    <x v="3"/>
  </r>
  <r>
    <x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n v="0"/>
    <n v="0"/>
    <x v="7"/>
    <s v="restaurants"/>
    <x v="2503"/>
    <d v="2016-06-07T21:06:00"/>
    <x v="2"/>
  </r>
  <r>
    <x v="2504"/>
    <x v="2503"/>
    <s v="Halal Restaurant and Internet Cafe 20 percent of profits will go to building masjids."/>
    <n v="35000"/>
    <n v="0"/>
    <x v="2"/>
    <s v="US"/>
    <s v="USD"/>
    <n v="1416014534"/>
    <x v="2504"/>
    <b v="0"/>
    <n v="0"/>
    <b v="0"/>
    <n v="0"/>
    <n v="0"/>
    <x v="7"/>
    <s v="restaurants"/>
    <x v="2504"/>
    <d v="2014-11-15T01:22:14"/>
    <x v="3"/>
  </r>
  <r>
    <x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n v="0"/>
    <n v="0"/>
    <x v="7"/>
    <s v="restaurants"/>
    <x v="2505"/>
    <d v="2015-03-14T00:20:16"/>
    <x v="0"/>
  </r>
  <r>
    <x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n v="1"/>
    <n v="15"/>
    <x v="7"/>
    <s v="restaurants"/>
    <x v="2506"/>
    <d v="2015-10-03T21:00:00"/>
    <x v="0"/>
  </r>
  <r>
    <x v="2507"/>
    <x v="2506"/>
    <s v="Unique dishes for a unique city!."/>
    <n v="42850"/>
    <n v="0"/>
    <x v="2"/>
    <s v="US"/>
    <s v="USD"/>
    <n v="1431308704"/>
    <x v="2507"/>
    <b v="0"/>
    <n v="0"/>
    <b v="0"/>
    <n v="0"/>
    <n v="0"/>
    <x v="7"/>
    <s v="restaurants"/>
    <x v="2507"/>
    <d v="2015-05-11T01:45:04"/>
    <x v="0"/>
  </r>
  <r>
    <x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n v="0"/>
    <n v="0"/>
    <x v="7"/>
    <s v="restaurants"/>
    <x v="2508"/>
    <d v="2014-08-14T22:50:34"/>
    <x v="3"/>
  </r>
  <r>
    <x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n v="1"/>
    <n v="35.71"/>
    <x v="7"/>
    <s v="restaurants"/>
    <x v="2509"/>
    <d v="2015-04-20T18:25:49"/>
    <x v="0"/>
  </r>
  <r>
    <x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n v="0"/>
    <n v="37.5"/>
    <x v="7"/>
    <s v="restaurants"/>
    <x v="2510"/>
    <d v="2015-05-14T23:56:12"/>
    <x v="0"/>
  </r>
  <r>
    <x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n v="0"/>
    <n v="0"/>
    <x v="7"/>
    <s v="restaurants"/>
    <x v="2511"/>
    <d v="2016-02-01T10:43:33"/>
    <x v="2"/>
  </r>
  <r>
    <x v="2512"/>
    <x v="2511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n v="0"/>
    <n v="0"/>
    <x v="7"/>
    <s v="restaurants"/>
    <x v="2512"/>
    <d v="2014-12-13T21:02:41"/>
    <x v="3"/>
  </r>
  <r>
    <x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n v="0"/>
    <n v="0"/>
    <x v="7"/>
    <s v="restaurants"/>
    <x v="2513"/>
    <d v="2017-02-26T00:09:49"/>
    <x v="2"/>
  </r>
  <r>
    <x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n v="2"/>
    <n v="52.5"/>
    <x v="7"/>
    <s v="restaurants"/>
    <x v="2514"/>
    <d v="2014-08-20T09:21:17"/>
    <x v="3"/>
  </r>
  <r>
    <x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n v="19"/>
    <n v="77.5"/>
    <x v="7"/>
    <s v="restaurants"/>
    <x v="2515"/>
    <d v="2015-02-22T20:09:13"/>
    <x v="0"/>
  </r>
  <r>
    <x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n v="0"/>
    <n v="0"/>
    <x v="7"/>
    <s v="restaurants"/>
    <x v="2516"/>
    <d v="2014-11-29T16:40:52"/>
    <x v="3"/>
  </r>
  <r>
    <x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n v="10"/>
    <n v="53.55"/>
    <x v="7"/>
    <s v="restaurants"/>
    <x v="2517"/>
    <d v="2015-03-19T18:15:30"/>
    <x v="0"/>
  </r>
  <r>
    <x v="2518"/>
    <x v="2517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n v="0"/>
    <n v="0"/>
    <x v="7"/>
    <s v="restaurants"/>
    <x v="2518"/>
    <d v="2014-11-13T17:20:28"/>
    <x v="3"/>
  </r>
  <r>
    <x v="2519"/>
    <x v="2518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n v="0"/>
    <n v="16.25"/>
    <x v="7"/>
    <s v="restaurants"/>
    <x v="2519"/>
    <d v="2014-07-19T03:43:24"/>
    <x v="3"/>
  </r>
  <r>
    <x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n v="0"/>
    <n v="0"/>
    <x v="7"/>
    <s v="restaurants"/>
    <x v="2520"/>
    <d v="2016-10-15T19:21:00"/>
    <x v="2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n v="109"/>
    <n v="103.68"/>
    <x v="4"/>
    <s v="classical music"/>
    <x v="2521"/>
    <d v="2015-10-13T23:13:41"/>
    <x v="0"/>
  </r>
  <r>
    <x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n v="100"/>
    <n v="185.19"/>
    <x v="4"/>
    <s v="classical music"/>
    <x v="2522"/>
    <d v="2016-04-22T14:52:00"/>
    <x v="2"/>
  </r>
  <r>
    <x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n v="156"/>
    <n v="54.15"/>
    <x v="4"/>
    <s v="classical music"/>
    <x v="2523"/>
    <d v="2014-11-18T00:24:52"/>
    <x v="3"/>
  </r>
  <r>
    <x v="2524"/>
    <x v="2523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n v="102"/>
    <n v="177.21"/>
    <x v="4"/>
    <s v="classical music"/>
    <x v="2524"/>
    <d v="2014-12-21T04:30:00"/>
    <x v="3"/>
  </r>
  <r>
    <x v="2525"/>
    <x v="2524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n v="100"/>
    <n v="100.33"/>
    <x v="4"/>
    <s v="classical music"/>
    <x v="2525"/>
    <d v="2012-06-28T20:16:11"/>
    <x v="5"/>
  </r>
  <r>
    <x v="2526"/>
    <x v="2525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n v="113"/>
    <n v="136.91"/>
    <x v="4"/>
    <s v="classical music"/>
    <x v="2526"/>
    <d v="2014-12-08T04:59:00"/>
    <x v="3"/>
  </r>
  <r>
    <x v="2527"/>
    <x v="2526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n v="102"/>
    <n v="57.54"/>
    <x v="4"/>
    <s v="classical music"/>
    <x v="2527"/>
    <d v="2013-10-18T03:59:00"/>
    <x v="4"/>
  </r>
  <r>
    <x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n v="107"/>
    <n v="52.96"/>
    <x v="4"/>
    <s v="classical music"/>
    <x v="2528"/>
    <d v="2015-08-20T11:00:00"/>
    <x v="0"/>
  </r>
  <r>
    <x v="2529"/>
    <x v="2528"/>
    <s v="Opera. Short. New."/>
    <n v="6000"/>
    <n v="6257"/>
    <x v="0"/>
    <s v="US"/>
    <s v="USD"/>
    <n v="1332636975"/>
    <x v="2529"/>
    <b v="0"/>
    <n v="76"/>
    <b v="1"/>
    <n v="104"/>
    <n v="82.33"/>
    <x v="4"/>
    <s v="classical music"/>
    <x v="2529"/>
    <d v="2012-03-25T00:56:15"/>
    <x v="5"/>
  </r>
  <r>
    <x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n v="100"/>
    <n v="135.41999999999999"/>
    <x v="4"/>
    <s v="classical music"/>
    <x v="2530"/>
    <d v="2015-04-20T04:50:00"/>
    <x v="0"/>
  </r>
  <r>
    <x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n v="100"/>
    <n v="74.069999999999993"/>
    <x v="4"/>
    <s v="classical music"/>
    <x v="2531"/>
    <d v="2015-08-15T03:59:00"/>
    <x v="0"/>
  </r>
  <r>
    <x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n v="126"/>
    <n v="84.08"/>
    <x v="4"/>
    <s v="classical music"/>
    <x v="2532"/>
    <d v="2012-08-16T20:22:46"/>
    <x v="5"/>
  </r>
  <r>
    <x v="2533"/>
    <x v="2532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n v="111"/>
    <n v="61.03"/>
    <x v="4"/>
    <s v="classical music"/>
    <x v="2533"/>
    <d v="2013-03-01T18:01:08"/>
    <x v="4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n v="105"/>
    <n v="150"/>
    <x v="4"/>
    <s v="classical music"/>
    <x v="2534"/>
    <d v="2010-01-01T06:00:00"/>
    <x v="8"/>
  </r>
  <r>
    <x v="2535"/>
    <x v="2534"/>
    <s v="Mark Hayes: Requiem Recording"/>
    <n v="20000"/>
    <n v="20755"/>
    <x v="0"/>
    <s v="US"/>
    <s v="USD"/>
    <n v="1417463945"/>
    <x v="2535"/>
    <b v="0"/>
    <n v="78"/>
    <b v="1"/>
    <n v="104"/>
    <n v="266.08999999999997"/>
    <x v="4"/>
    <s v="classical music"/>
    <x v="2535"/>
    <d v="2014-12-01T19:59:05"/>
    <x v="3"/>
  </r>
  <r>
    <x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n v="116"/>
    <n v="7.25"/>
    <x v="4"/>
    <s v="classical music"/>
    <x v="2536"/>
    <d v="2013-07-30T02:32:46"/>
    <x v="4"/>
  </r>
  <r>
    <x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n v="110"/>
    <n v="100"/>
    <x v="4"/>
    <s v="classical music"/>
    <x v="2537"/>
    <d v="2011-08-01T15:34:15"/>
    <x v="6"/>
  </r>
  <r>
    <x v="2538"/>
    <x v="2537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n v="113"/>
    <n v="109.96"/>
    <x v="4"/>
    <s v="classical music"/>
    <x v="2538"/>
    <d v="2013-02-24T04:59:00"/>
    <x v="4"/>
  </r>
  <r>
    <x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n v="100"/>
    <n v="169.92"/>
    <x v="4"/>
    <s v="classical music"/>
    <x v="2539"/>
    <d v="2015-02-02T21:39:12"/>
    <x v="3"/>
  </r>
  <r>
    <x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n v="103"/>
    <n v="95.74"/>
    <x v="4"/>
    <s v="classical music"/>
    <x v="2540"/>
    <d v="2011-10-29T16:12:01"/>
    <x v="6"/>
  </r>
  <r>
    <x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n v="107"/>
    <n v="59.46"/>
    <x v="4"/>
    <s v="classical music"/>
    <x v="2541"/>
    <d v="2013-09-26T10:46:58"/>
    <x v="4"/>
  </r>
  <r>
    <x v="2542"/>
    <x v="2541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n v="104"/>
    <n v="55.77"/>
    <x v="4"/>
    <s v="classical music"/>
    <x v="2542"/>
    <d v="2013-10-01T03:59:00"/>
    <x v="4"/>
  </r>
  <r>
    <x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n v="156"/>
    <n v="30.08"/>
    <x v="4"/>
    <s v="classical music"/>
    <x v="2543"/>
    <d v="2011-01-02T03:00:00"/>
    <x v="7"/>
  </r>
  <r>
    <x v="2544"/>
    <x v="2543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n v="101"/>
    <n v="88.44"/>
    <x v="4"/>
    <s v="classical music"/>
    <x v="2544"/>
    <d v="2012-07-08T12:29:29"/>
    <x v="5"/>
  </r>
  <r>
    <x v="2545"/>
    <x v="2544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n v="195"/>
    <n v="64.03"/>
    <x v="4"/>
    <s v="classical music"/>
    <x v="2545"/>
    <d v="2015-02-27T00:30:00"/>
    <x v="0"/>
  </r>
  <r>
    <x v="2546"/>
    <x v="2545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n v="112"/>
    <n v="60.15"/>
    <x v="4"/>
    <s v="classical music"/>
    <x v="2546"/>
    <d v="2013-10-05T05:00:00"/>
    <x v="4"/>
  </r>
  <r>
    <x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n v="120"/>
    <n v="49.19"/>
    <x v="4"/>
    <s v="classical music"/>
    <x v="2547"/>
    <d v="2012-04-04T17:33:23"/>
    <x v="5"/>
  </r>
  <r>
    <x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n v="102"/>
    <n v="165.16"/>
    <x v="4"/>
    <s v="classical music"/>
    <x v="2548"/>
    <d v="2016-09-30T04:27:00"/>
    <x v="2"/>
  </r>
  <r>
    <x v="2549"/>
    <x v="2548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n v="103"/>
    <n v="43.62"/>
    <x v="4"/>
    <s v="classical music"/>
    <x v="2549"/>
    <d v="2013-05-31T17:00:00"/>
    <x v="4"/>
  </r>
  <r>
    <x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n v="101"/>
    <n v="43.7"/>
    <x v="4"/>
    <s v="classical music"/>
    <x v="2550"/>
    <d v="2015-10-08T03:59:00"/>
    <x v="0"/>
  </r>
  <r>
    <x v="2551"/>
    <x v="2550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n v="103"/>
    <n v="67.42"/>
    <x v="4"/>
    <s v="classical music"/>
    <x v="2551"/>
    <d v="2012-03-21T20:48:00"/>
    <x v="5"/>
  </r>
  <r>
    <x v="2552"/>
    <x v="2551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n v="107"/>
    <n v="177.5"/>
    <x v="4"/>
    <s v="classical music"/>
    <x v="2552"/>
    <d v="2017-03-05T19:26:21"/>
    <x v="1"/>
  </r>
  <r>
    <x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n v="156"/>
    <n v="38.880000000000003"/>
    <x v="4"/>
    <s v="classical music"/>
    <x v="2553"/>
    <d v="2012-09-21T04:46:47"/>
    <x v="5"/>
  </r>
  <r>
    <x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n v="123"/>
    <n v="54.99"/>
    <x v="4"/>
    <s v="classical music"/>
    <x v="2554"/>
    <d v="2015-06-01T03:59:00"/>
    <x v="0"/>
  </r>
  <r>
    <x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n v="107"/>
    <n v="61.34"/>
    <x v="4"/>
    <s v="classical music"/>
    <x v="2555"/>
    <d v="2012-05-28T15:43:13"/>
    <x v="5"/>
  </r>
  <r>
    <x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n v="106"/>
    <n v="23.12"/>
    <x v="4"/>
    <s v="classical music"/>
    <x v="2556"/>
    <d v="2012-12-24T23:47:37"/>
    <x v="5"/>
  </r>
  <r>
    <x v="2557"/>
    <x v="2556"/>
    <s v="Raising money for our concert tour of Switzerland and Germany in June/July 2014"/>
    <n v="900"/>
    <n v="1066"/>
    <x v="0"/>
    <s v="GB"/>
    <s v="GBP"/>
    <n v="1400176386"/>
    <x v="2557"/>
    <b v="0"/>
    <n v="36"/>
    <b v="1"/>
    <n v="118"/>
    <n v="29.61"/>
    <x v="4"/>
    <s v="classical music"/>
    <x v="2557"/>
    <d v="2014-05-15T17:53:06"/>
    <x v="3"/>
  </r>
  <r>
    <x v="2558"/>
    <x v="2557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n v="109"/>
    <n v="75.61"/>
    <x v="4"/>
    <s v="classical music"/>
    <x v="2558"/>
    <d v="2015-05-01T13:59:00"/>
    <x v="0"/>
  </r>
  <r>
    <x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n v="111"/>
    <n v="35.6"/>
    <x v="4"/>
    <s v="classical music"/>
    <x v="2559"/>
    <d v="2011-11-15T19:37:00"/>
    <x v="6"/>
  </r>
  <r>
    <x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n v="100"/>
    <n v="143"/>
    <x v="4"/>
    <s v="classical music"/>
    <x v="2560"/>
    <d v="2015-03-06T22:49:34"/>
    <x v="0"/>
  </r>
  <r>
    <x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n v="0"/>
    <n v="0"/>
    <x v="7"/>
    <s v="food trucks"/>
    <x v="2561"/>
    <d v="2015-10-13T12:41:29"/>
    <x v="0"/>
  </r>
  <r>
    <x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n v="1"/>
    <n v="25"/>
    <x v="7"/>
    <s v="food trucks"/>
    <x v="2562"/>
    <d v="2016-10-11T12:35:39"/>
    <x v="2"/>
  </r>
  <r>
    <x v="2563"/>
    <x v="2562"/>
    <s v="Michigan based bubble tea and specialty ice cream food truck"/>
    <n v="20000"/>
    <n v="0"/>
    <x v="1"/>
    <s v="US"/>
    <s v="USD"/>
    <n v="1438226451"/>
    <x v="2563"/>
    <b v="0"/>
    <n v="0"/>
    <b v="0"/>
    <n v="0"/>
    <n v="0"/>
    <x v="7"/>
    <s v="food trucks"/>
    <x v="2563"/>
    <d v="2015-07-30T03:20:51"/>
    <x v="0"/>
  </r>
  <r>
    <x v="2564"/>
    <x v="2563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n v="0"/>
    <n v="0"/>
    <x v="7"/>
    <s v="food trucks"/>
    <x v="2564"/>
    <d v="2014-08-01T00:58:19"/>
    <x v="3"/>
  </r>
  <r>
    <x v="2565"/>
    <x v="2564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n v="1"/>
    <n v="100"/>
    <x v="7"/>
    <s v="food trucks"/>
    <x v="2565"/>
    <d v="2016-05-09T20:50:00"/>
    <x v="2"/>
  </r>
  <r>
    <x v="2566"/>
    <x v="2565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n v="0"/>
    <n v="0"/>
    <x v="7"/>
    <s v="food trucks"/>
    <x v="2566"/>
    <d v="2014-08-21T23:32:28"/>
    <x v="3"/>
  </r>
  <r>
    <x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n v="0"/>
    <n v="60"/>
    <x v="7"/>
    <s v="food trucks"/>
    <x v="2567"/>
    <d v="2015-04-23T21:05:38"/>
    <x v="0"/>
  </r>
  <r>
    <x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n v="1"/>
    <n v="50"/>
    <x v="7"/>
    <s v="food trucks"/>
    <x v="2568"/>
    <d v="2016-09-01T15:59:54"/>
    <x v="2"/>
  </r>
  <r>
    <x v="2569"/>
    <x v="2568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n v="2"/>
    <n v="72.5"/>
    <x v="7"/>
    <s v="food trucks"/>
    <x v="2569"/>
    <d v="2015-09-17T02:31:52"/>
    <x v="0"/>
  </r>
  <r>
    <x v="2570"/>
    <x v="2569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n v="1"/>
    <n v="29.5"/>
    <x v="7"/>
    <s v="food trucks"/>
    <x v="2570"/>
    <d v="2017-02-08T21:40:35"/>
    <x v="1"/>
  </r>
  <r>
    <x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n v="0"/>
    <n v="62.5"/>
    <x v="7"/>
    <s v="food trucks"/>
    <x v="2571"/>
    <d v="2016-05-19T08:12:01"/>
    <x v="2"/>
  </r>
  <r>
    <x v="2572"/>
    <x v="2571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n v="0"/>
    <n v="0"/>
    <x v="7"/>
    <s v="food trucks"/>
    <x v="2572"/>
    <d v="2015-04-13T02:51:57"/>
    <x v="0"/>
  </r>
  <r>
    <x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n v="0"/>
    <n v="0"/>
    <x v="7"/>
    <s v="food trucks"/>
    <x v="2573"/>
    <d v="2014-08-23T14:12:29"/>
    <x v="3"/>
  </r>
  <r>
    <x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n v="0"/>
    <n v="0"/>
    <x v="7"/>
    <s v="food trucks"/>
    <x v="2574"/>
    <d v="2016-05-18T19:49:05"/>
    <x v="2"/>
  </r>
  <r>
    <x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n v="0"/>
    <n v="0"/>
    <x v="7"/>
    <s v="food trucks"/>
    <x v="2575"/>
    <d v="2015-01-12T02:36:34"/>
    <x v="3"/>
  </r>
  <r>
    <x v="2576"/>
    <x v="2575"/>
    <s v="A New Twist with an American and Philippine fast food Mobile Trailer."/>
    <n v="10000"/>
    <n v="0"/>
    <x v="1"/>
    <s v="US"/>
    <s v="USD"/>
    <n v="1428707647"/>
    <x v="2576"/>
    <b v="0"/>
    <n v="0"/>
    <b v="0"/>
    <n v="0"/>
    <n v="0"/>
    <x v="7"/>
    <s v="food trucks"/>
    <x v="2576"/>
    <d v="2015-04-10T23:14:07"/>
    <x v="0"/>
  </r>
  <r>
    <x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n v="0"/>
    <n v="0"/>
    <x v="7"/>
    <s v="food trucks"/>
    <x v="2577"/>
    <d v="2014-08-04T19:41:37"/>
    <x v="3"/>
  </r>
  <r>
    <x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n v="0"/>
    <n v="0"/>
    <x v="7"/>
    <s v="food trucks"/>
    <x v="2578"/>
    <d v="2015-10-09T17:00:00"/>
    <x v="0"/>
  </r>
  <r>
    <x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n v="0"/>
    <n v="23.08"/>
    <x v="7"/>
    <s v="food trucks"/>
    <x v="2579"/>
    <d v="2014-09-15T19:55:03"/>
    <x v="3"/>
  </r>
  <r>
    <x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n v="1"/>
    <n v="25.5"/>
    <x v="7"/>
    <s v="food trucks"/>
    <x v="2580"/>
    <d v="2015-05-16T03:00:00"/>
    <x v="0"/>
  </r>
  <r>
    <x v="2581"/>
    <x v="2580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n v="11"/>
    <n v="48.18"/>
    <x v="7"/>
    <s v="food trucks"/>
    <x v="2581"/>
    <d v="2015-11-16T16:04:58"/>
    <x v="0"/>
  </r>
  <r>
    <x v="2582"/>
    <x v="2581"/>
    <s v="The place where chicken meets liquor for the first time!"/>
    <n v="90000"/>
    <n v="1"/>
    <x v="2"/>
    <s v="US"/>
    <s v="USD"/>
    <n v="1477784634"/>
    <x v="2582"/>
    <b v="0"/>
    <n v="1"/>
    <b v="0"/>
    <n v="0"/>
    <n v="1"/>
    <x v="7"/>
    <s v="food trucks"/>
    <x v="2582"/>
    <d v="2016-10-29T23:43:54"/>
    <x v="2"/>
  </r>
  <r>
    <x v="2583"/>
    <x v="2582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n v="1"/>
    <n v="1"/>
    <x v="7"/>
    <s v="food trucks"/>
    <x v="2583"/>
    <d v="2015-03-16T17:28:00"/>
    <x v="0"/>
  </r>
  <r>
    <x v="2584"/>
    <x v="2583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n v="0"/>
    <n v="0"/>
    <x v="7"/>
    <s v="food trucks"/>
    <x v="2584"/>
    <d v="2015-06-15T04:09:29"/>
    <x v="0"/>
  </r>
  <r>
    <x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n v="0"/>
    <n v="50"/>
    <x v="7"/>
    <s v="food trucks"/>
    <x v="2585"/>
    <d v="2014-07-05T23:07:12"/>
    <x v="3"/>
  </r>
  <r>
    <x v="2586"/>
    <x v="2585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n v="0"/>
    <n v="5"/>
    <x v="7"/>
    <s v="food trucks"/>
    <x v="2586"/>
    <d v="2015-12-25T07:55:36"/>
    <x v="0"/>
  </r>
  <r>
    <x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n v="2"/>
    <n v="202.83"/>
    <x v="7"/>
    <s v="food trucks"/>
    <x v="2587"/>
    <d v="2015-12-30T16:12:33"/>
    <x v="0"/>
  </r>
  <r>
    <x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n v="4"/>
    <n v="29.13"/>
    <x v="7"/>
    <s v="food trucks"/>
    <x v="2588"/>
    <d v="2015-03-31T13:14:00"/>
    <x v="0"/>
  </r>
  <r>
    <x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n v="0"/>
    <n v="5"/>
    <x v="7"/>
    <s v="food trucks"/>
    <x v="2589"/>
    <d v="2016-03-23T11:52:07"/>
    <x v="2"/>
  </r>
  <r>
    <x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n v="0"/>
    <n v="0"/>
    <x v="7"/>
    <s v="food trucks"/>
    <x v="2590"/>
    <d v="2016-01-26T14:08:17"/>
    <x v="2"/>
  </r>
  <r>
    <x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n v="2"/>
    <n v="13"/>
    <x v="7"/>
    <s v="food trucks"/>
    <x v="2591"/>
    <d v="2016-03-13T20:45:24"/>
    <x v="2"/>
  </r>
  <r>
    <x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n v="0"/>
    <n v="50"/>
    <x v="7"/>
    <s v="food trucks"/>
    <x v="2592"/>
    <d v="2014-10-05T19:13:41"/>
    <x v="3"/>
  </r>
  <r>
    <x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n v="0"/>
    <n v="0"/>
    <x v="7"/>
    <s v="food trucks"/>
    <x v="2593"/>
    <d v="2015-04-25T20:17:06"/>
    <x v="0"/>
  </r>
  <r>
    <x v="2594"/>
    <x v="2593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n v="0"/>
    <n v="1"/>
    <x v="7"/>
    <s v="food trucks"/>
    <x v="2594"/>
    <d v="2014-08-07T23:13:48"/>
    <x v="3"/>
  </r>
  <r>
    <x v="2595"/>
    <x v="2594"/>
    <s v="Looking to put the best baked goods in Bowling Green on wheels"/>
    <n v="15000"/>
    <n v="1825"/>
    <x v="2"/>
    <s v="US"/>
    <s v="USD"/>
    <n v="1487915500"/>
    <x v="2595"/>
    <b v="0"/>
    <n v="19"/>
    <b v="0"/>
    <n v="12"/>
    <n v="96.05"/>
    <x v="7"/>
    <s v="food trucks"/>
    <x v="2595"/>
    <d v="2017-02-24T05:51:40"/>
    <x v="1"/>
  </r>
  <r>
    <x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n v="24"/>
    <n v="305.77999999999997"/>
    <x v="7"/>
    <s v="food trucks"/>
    <x v="2596"/>
    <d v="2014-08-07T15:56:49"/>
    <x v="3"/>
  </r>
  <r>
    <x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n v="6"/>
    <n v="12.14"/>
    <x v="7"/>
    <s v="food trucks"/>
    <x v="2597"/>
    <d v="2016-06-19T08:11:57"/>
    <x v="2"/>
  </r>
  <r>
    <x v="2598"/>
    <x v="2597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n v="39"/>
    <n v="83.57"/>
    <x v="7"/>
    <s v="food trucks"/>
    <x v="2598"/>
    <d v="2015-09-23T20:10:01"/>
    <x v="0"/>
  </r>
  <r>
    <x v="2599"/>
    <x v="2598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n v="1"/>
    <n v="18"/>
    <x v="7"/>
    <s v="food trucks"/>
    <x v="2599"/>
    <d v="2014-08-03T18:05:47"/>
    <x v="3"/>
  </r>
  <r>
    <x v="2600"/>
    <x v="2599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n v="7"/>
    <n v="115.53"/>
    <x v="7"/>
    <s v="food trucks"/>
    <x v="2600"/>
    <d v="2016-03-25T20:36:40"/>
    <x v="2"/>
  </r>
  <r>
    <x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n v="661"/>
    <n v="21.9"/>
    <x v="2"/>
    <s v="space exploration"/>
    <x v="2601"/>
    <d v="2012-09-13T03:59:00"/>
    <x v="5"/>
  </r>
  <r>
    <x v="2602"/>
    <x v="2601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n v="326"/>
    <n v="80.02"/>
    <x v="2"/>
    <s v="space exploration"/>
    <x v="2602"/>
    <d v="2014-11-12T21:20:00"/>
    <x v="3"/>
  </r>
  <r>
    <x v="2603"/>
    <x v="2602"/>
    <s v="I will be building a mock space station and simulate living on Mars for two weeks."/>
    <n v="1750"/>
    <n v="1776"/>
    <x v="0"/>
    <s v="US"/>
    <s v="USD"/>
    <n v="1387835654"/>
    <x v="2603"/>
    <b v="1"/>
    <n v="50"/>
    <b v="1"/>
    <n v="101"/>
    <n v="35.520000000000003"/>
    <x v="2"/>
    <s v="space exploration"/>
    <x v="2603"/>
    <d v="2013-12-23T21:54:14"/>
    <x v="4"/>
  </r>
  <r>
    <x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n v="104"/>
    <n v="64.930000000000007"/>
    <x v="2"/>
    <s v="space exploration"/>
    <x v="2604"/>
    <d v="2012-04-29T01:13:43"/>
    <x v="5"/>
  </r>
  <r>
    <x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n v="107"/>
    <n v="60.97"/>
    <x v="2"/>
    <s v="space exploration"/>
    <x v="2605"/>
    <d v="2016-06-17T12:59:50"/>
    <x v="2"/>
  </r>
  <r>
    <x v="2606"/>
    <x v="2605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n v="110"/>
    <n v="31.44"/>
    <x v="2"/>
    <s v="space exploration"/>
    <x v="2606"/>
    <d v="2014-04-29T17:06:22"/>
    <x v="3"/>
  </r>
  <r>
    <x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n v="408"/>
    <n v="81.95"/>
    <x v="2"/>
    <s v="space exploration"/>
    <x v="2607"/>
    <d v="2015-08-12T02:00:00"/>
    <x v="0"/>
  </r>
  <r>
    <x v="2608"/>
    <x v="2607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n v="224"/>
    <n v="58.93"/>
    <x v="2"/>
    <s v="space exploration"/>
    <x v="2608"/>
    <d v="2017-03-15T00:00:00"/>
    <x v="1"/>
  </r>
  <r>
    <x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n v="304"/>
    <n v="157.29"/>
    <x v="2"/>
    <s v="space exploration"/>
    <x v="2609"/>
    <d v="2012-07-15T05:42:31"/>
    <x v="5"/>
  </r>
  <r>
    <x v="2610"/>
    <x v="2609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n v="141"/>
    <n v="55.76"/>
    <x v="2"/>
    <s v="space exploration"/>
    <x v="2610"/>
    <d v="2016-08-22T06:59:00"/>
    <x v="2"/>
  </r>
  <r>
    <x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n v="2791"/>
    <n v="83.8"/>
    <x v="2"/>
    <s v="space exploration"/>
    <x v="2611"/>
    <d v="2017-01-02T22:59:00"/>
    <x v="2"/>
  </r>
  <r>
    <x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n v="172"/>
    <n v="58.42"/>
    <x v="2"/>
    <s v="space exploration"/>
    <x v="2612"/>
    <d v="2015-01-09T03:26:10"/>
    <x v="3"/>
  </r>
  <r>
    <x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n v="101"/>
    <n v="270.57"/>
    <x v="2"/>
    <s v="space exploration"/>
    <x v="2613"/>
    <d v="2012-09-21T19:38:14"/>
    <x v="5"/>
  </r>
  <r>
    <x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n v="102"/>
    <n v="107.1"/>
    <x v="2"/>
    <s v="space exploration"/>
    <x v="2614"/>
    <d v="2014-04-30T05:00:00"/>
    <x v="3"/>
  </r>
  <r>
    <x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n v="170"/>
    <n v="47.18"/>
    <x v="2"/>
    <s v="space exploration"/>
    <x v="2615"/>
    <d v="2016-04-30T12:00:00"/>
    <x v="2"/>
  </r>
  <r>
    <x v="2616"/>
    <x v="2615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n v="115"/>
    <n v="120.31"/>
    <x v="2"/>
    <s v="space exploration"/>
    <x v="2616"/>
    <d v="2015-08-25T23:52:09"/>
    <x v="0"/>
  </r>
  <r>
    <x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n v="878"/>
    <n v="27.6"/>
    <x v="2"/>
    <s v="space exploration"/>
    <x v="2617"/>
    <d v="2014-10-20T20:59:11"/>
    <x v="3"/>
  </r>
  <r>
    <x v="2618"/>
    <x v="2617"/>
    <s v="LTD ED COLLECTIBLE SPACE ART FEAT. ASTRONAUTS"/>
    <n v="15000"/>
    <n v="15808"/>
    <x v="0"/>
    <s v="US"/>
    <s v="USD"/>
    <n v="1449000061"/>
    <x v="2618"/>
    <b v="1"/>
    <n v="77"/>
    <b v="1"/>
    <n v="105"/>
    <n v="205.3"/>
    <x v="2"/>
    <s v="space exploration"/>
    <x v="2618"/>
    <d v="2015-12-01T20:01:01"/>
    <x v="0"/>
  </r>
  <r>
    <x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n v="188"/>
    <n v="35.549999999999997"/>
    <x v="2"/>
    <s v="space exploration"/>
    <x v="2619"/>
    <d v="2015-10-23T11:00:00"/>
    <x v="0"/>
  </r>
  <r>
    <x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n v="144"/>
    <n v="74.64"/>
    <x v="2"/>
    <s v="space exploration"/>
    <x v="2620"/>
    <d v="2015-10-11T01:00:00"/>
    <x v="0"/>
  </r>
  <r>
    <x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n v="146"/>
    <n v="47.06"/>
    <x v="2"/>
    <s v="space exploration"/>
    <x v="2621"/>
    <d v="2015-05-21T17:56:28"/>
    <x v="0"/>
  </r>
  <r>
    <x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n v="131"/>
    <n v="26.59"/>
    <x v="2"/>
    <s v="space exploration"/>
    <x v="2622"/>
    <d v="2016-12-30T17:50:16"/>
    <x v="2"/>
  </r>
  <r>
    <x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n v="114"/>
    <n v="36.770000000000003"/>
    <x v="2"/>
    <s v="space exploration"/>
    <x v="2623"/>
    <d v="2016-12-02T06:09:26"/>
    <x v="2"/>
  </r>
  <r>
    <x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n v="1379"/>
    <n v="31.82"/>
    <x v="2"/>
    <s v="space exploration"/>
    <x v="2624"/>
    <d v="2012-09-13T10:07:02"/>
    <x v="5"/>
  </r>
  <r>
    <x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n v="956"/>
    <n v="27.58"/>
    <x v="2"/>
    <s v="space exploration"/>
    <x v="2625"/>
    <d v="2016-11-09T20:26:48"/>
    <x v="2"/>
  </r>
  <r>
    <x v="2626"/>
    <x v="2625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n v="112"/>
    <n v="56"/>
    <x v="2"/>
    <s v="space exploration"/>
    <x v="2626"/>
    <d v="2015-06-03T15:04:29"/>
    <x v="0"/>
  </r>
  <r>
    <x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n v="647"/>
    <n v="21.56"/>
    <x v="2"/>
    <s v="space exploration"/>
    <x v="2627"/>
    <d v="2015-11-26T20:54:21"/>
    <x v="0"/>
  </r>
  <r>
    <x v="2628"/>
    <x v="2627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n v="110"/>
    <n v="44.1"/>
    <x v="2"/>
    <s v="space exploration"/>
    <x v="2628"/>
    <d v="2014-11-30T23:11:07"/>
    <x v="3"/>
  </r>
  <r>
    <x v="2629"/>
    <x v="2628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n v="128"/>
    <n v="63.87"/>
    <x v="2"/>
    <s v="space exploration"/>
    <x v="2629"/>
    <d v="2015-05-14T12:55:22"/>
    <x v="0"/>
  </r>
  <r>
    <x v="2630"/>
    <x v="2629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n v="158"/>
    <n v="38.99"/>
    <x v="2"/>
    <s v="space exploration"/>
    <x v="2630"/>
    <d v="2016-06-30T10:00:00"/>
    <x v="2"/>
  </r>
  <r>
    <x v="2631"/>
    <x v="2630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n v="115"/>
    <n v="80.19"/>
    <x v="2"/>
    <s v="space exploration"/>
    <x v="2631"/>
    <d v="2015-08-30T04:03:47"/>
    <x v="0"/>
  </r>
  <r>
    <x v="2632"/>
    <x v="2631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n v="137"/>
    <n v="34.9"/>
    <x v="2"/>
    <s v="space exploration"/>
    <x v="2632"/>
    <d v="2016-05-29T01:28:59"/>
    <x v="2"/>
  </r>
  <r>
    <x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n v="355"/>
    <n v="89.1"/>
    <x v="2"/>
    <s v="space exploration"/>
    <x v="2633"/>
    <d v="2014-02-27T23:00:00"/>
    <x v="3"/>
  </r>
  <r>
    <x v="2634"/>
    <x v="2633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n v="106"/>
    <n v="39.44"/>
    <x v="2"/>
    <s v="space exploration"/>
    <x v="2634"/>
    <d v="2016-09-29T15:45:21"/>
    <x v="2"/>
  </r>
  <r>
    <x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n v="100"/>
    <n v="136.9"/>
    <x v="2"/>
    <s v="space exploration"/>
    <x v="2635"/>
    <d v="2015-03-09T21:49:21"/>
    <x v="0"/>
  </r>
  <r>
    <x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n v="187"/>
    <n v="37.46"/>
    <x v="2"/>
    <s v="space exploration"/>
    <x v="2636"/>
    <d v="2016-10-16T01:00:00"/>
    <x v="2"/>
  </r>
  <r>
    <x v="2637"/>
    <x v="2636"/>
    <s v="Help us collect the data to solve the mystery of the century: Is light slowing down?"/>
    <n v="500"/>
    <n v="831"/>
    <x v="0"/>
    <s v="US"/>
    <s v="USD"/>
    <n v="1476277875"/>
    <x v="2637"/>
    <b v="0"/>
    <n v="26"/>
    <b v="1"/>
    <n v="166"/>
    <n v="31.96"/>
    <x v="2"/>
    <s v="space exploration"/>
    <x v="2637"/>
    <d v="2016-10-12T13:11:15"/>
    <x v="2"/>
  </r>
  <r>
    <x v="2638"/>
    <x v="2637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n v="102"/>
    <n v="25.21"/>
    <x v="2"/>
    <s v="space exploration"/>
    <x v="2638"/>
    <d v="2015-01-15T21:54:55"/>
    <x v="3"/>
  </r>
  <r>
    <x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n v="164"/>
    <n v="10.039999999999999"/>
    <x v="2"/>
    <s v="space exploration"/>
    <x v="2639"/>
    <d v="2015-02-19T20:45:48"/>
    <x v="0"/>
  </r>
  <r>
    <x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n v="106"/>
    <n v="45.94"/>
    <x v="2"/>
    <s v="space exploration"/>
    <x v="2640"/>
    <d v="2015-06-08T03:51:14"/>
    <x v="0"/>
  </r>
  <r>
    <x v="2641"/>
    <x v="2640"/>
    <s v="Building a Flying saucer that has Artificial Intelligent made from sea shell."/>
    <n v="1500"/>
    <n v="15"/>
    <x v="2"/>
    <s v="US"/>
    <s v="USD"/>
    <n v="1410811740"/>
    <x v="2641"/>
    <b v="0"/>
    <n v="1"/>
    <b v="0"/>
    <n v="1"/>
    <n v="15"/>
    <x v="2"/>
    <s v="space exploration"/>
    <x v="2641"/>
    <d v="2014-09-15T20:09:00"/>
    <x v="3"/>
  </r>
  <r>
    <x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n v="0"/>
    <n v="0"/>
    <x v="2"/>
    <s v="space exploration"/>
    <x v="2642"/>
    <d v="2016-07-15T06:57:00"/>
    <x v="2"/>
  </r>
  <r>
    <x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n v="34"/>
    <n v="223.58"/>
    <x v="2"/>
    <s v="space exploration"/>
    <x v="2643"/>
    <d v="2016-12-21T07:59:00"/>
    <x v="2"/>
  </r>
  <r>
    <x v="2644"/>
    <x v="2643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n v="2"/>
    <n v="39.479999999999997"/>
    <x v="2"/>
    <s v="space exploration"/>
    <x v="2644"/>
    <d v="2017-03-10T19:00:35"/>
    <x v="1"/>
  </r>
  <r>
    <x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n v="11"/>
    <n v="91.3"/>
    <x v="2"/>
    <s v="space exploration"/>
    <x v="2645"/>
    <d v="2014-11-08T21:13:23"/>
    <x v="3"/>
  </r>
  <r>
    <x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n v="8"/>
    <n v="78.67"/>
    <x v="2"/>
    <s v="space exploration"/>
    <x v="2646"/>
    <d v="2015-09-09T07:31:09"/>
    <x v="0"/>
  </r>
  <r>
    <x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n v="1"/>
    <n v="12"/>
    <x v="2"/>
    <s v="space exploration"/>
    <x v="2647"/>
    <d v="2015-08-14T06:16:59"/>
    <x v="0"/>
  </r>
  <r>
    <x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n v="1"/>
    <n v="17.670000000000002"/>
    <x v="2"/>
    <s v="space exploration"/>
    <x v="2648"/>
    <d v="2016-03-09T17:09:20"/>
    <x v="2"/>
  </r>
  <r>
    <x v="2649"/>
    <x v="2648"/>
    <s v="They have launched a Kickstarter."/>
    <n v="125000"/>
    <n v="124"/>
    <x v="1"/>
    <s v="US"/>
    <s v="USD"/>
    <n v="1454370941"/>
    <x v="2649"/>
    <b v="0"/>
    <n v="3"/>
    <b v="0"/>
    <n v="0"/>
    <n v="41.33"/>
    <x v="2"/>
    <s v="space exploration"/>
    <x v="2649"/>
    <d v="2016-02-01T23:55:41"/>
    <x v="0"/>
  </r>
  <r>
    <x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n v="1"/>
    <n v="71.599999999999994"/>
    <x v="2"/>
    <s v="space exploration"/>
    <x v="2650"/>
    <d v="2016-12-21T14:59:03"/>
    <x v="2"/>
  </r>
  <r>
    <x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n v="2"/>
    <n v="307.82"/>
    <x v="2"/>
    <s v="space exploration"/>
    <x v="2651"/>
    <d v="2015-12-17T19:20:09"/>
    <x v="0"/>
  </r>
  <r>
    <x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n v="1"/>
    <n v="80.45"/>
    <x v="2"/>
    <s v="space exploration"/>
    <x v="2652"/>
    <d v="2014-12-10T03:48:45"/>
    <x v="3"/>
  </r>
  <r>
    <x v="2653"/>
    <x v="2652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n v="12"/>
    <n v="83.94"/>
    <x v="2"/>
    <s v="space exploration"/>
    <x v="2653"/>
    <d v="2014-06-13T04:00:00"/>
    <x v="3"/>
  </r>
  <r>
    <x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n v="0"/>
    <n v="8.5"/>
    <x v="2"/>
    <s v="space exploration"/>
    <x v="2654"/>
    <d v="2015-04-21T13:25:26"/>
    <x v="0"/>
  </r>
  <r>
    <x v="2655"/>
    <x v="2654"/>
    <s v="Thank you for your support!"/>
    <n v="15000"/>
    <n v="3155"/>
    <x v="1"/>
    <s v="US"/>
    <s v="USD"/>
    <n v="1455048000"/>
    <x v="2655"/>
    <b v="0"/>
    <n v="43"/>
    <b v="0"/>
    <n v="21"/>
    <n v="73.37"/>
    <x v="2"/>
    <s v="space exploration"/>
    <x v="2655"/>
    <d v="2016-02-09T20:00:00"/>
    <x v="2"/>
  </r>
  <r>
    <x v="2656"/>
    <x v="2655"/>
    <s v="MoonWatcher will be bringing the Moon closer to all of us."/>
    <n v="150000"/>
    <n v="17155"/>
    <x v="1"/>
    <s v="US"/>
    <s v="USD"/>
    <n v="1489345200"/>
    <x v="2656"/>
    <b v="0"/>
    <n v="152"/>
    <b v="0"/>
    <n v="11"/>
    <n v="112.86"/>
    <x v="2"/>
    <s v="space exploration"/>
    <x v="2656"/>
    <d v="2017-03-12T19:00:00"/>
    <x v="1"/>
  </r>
  <r>
    <x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n v="19"/>
    <n v="95.28"/>
    <x v="2"/>
    <s v="space exploration"/>
    <x v="2657"/>
    <d v="2016-08-03T01:30:00"/>
    <x v="2"/>
  </r>
  <r>
    <x v="2658"/>
    <x v="2657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n v="0"/>
    <n v="22.75"/>
    <x v="2"/>
    <s v="space exploration"/>
    <x v="2658"/>
    <d v="2016-07-30T21:13:14"/>
    <x v="2"/>
  </r>
  <r>
    <x v="2659"/>
    <x v="2658"/>
    <s v="test"/>
    <n v="49000"/>
    <n v="1333"/>
    <x v="1"/>
    <s v="US"/>
    <s v="USD"/>
    <n v="1429321210"/>
    <x v="2659"/>
    <b v="0"/>
    <n v="10"/>
    <b v="0"/>
    <n v="3"/>
    <n v="133.30000000000001"/>
    <x v="2"/>
    <s v="space exploration"/>
    <x v="2659"/>
    <d v="2015-04-18T01:40:10"/>
    <x v="0"/>
  </r>
  <r>
    <x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n v="0"/>
    <n v="3.8"/>
    <x v="2"/>
    <s v="space exploration"/>
    <x v="2660"/>
    <d v="2015-11-24T18:06:58"/>
    <x v="0"/>
  </r>
  <r>
    <x v="2661"/>
    <x v="2660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n v="103"/>
    <n v="85.75"/>
    <x v="2"/>
    <s v="makerspaces"/>
    <x v="2661"/>
    <d v="2013-10-25T23:00:10"/>
    <x v="4"/>
  </r>
  <r>
    <x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n v="107"/>
    <n v="267"/>
    <x v="2"/>
    <s v="makerspaces"/>
    <x v="2662"/>
    <d v="2015-08-21T17:55:13"/>
    <x v="0"/>
  </r>
  <r>
    <x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n v="105"/>
    <n v="373.56"/>
    <x v="2"/>
    <s v="makerspaces"/>
    <x v="2663"/>
    <d v="2015-09-04T15:00:00"/>
    <x v="0"/>
  </r>
  <r>
    <x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n v="103"/>
    <n v="174.04"/>
    <x v="2"/>
    <s v="makerspaces"/>
    <x v="2664"/>
    <d v="2015-12-09T06:59:00"/>
    <x v="0"/>
  </r>
  <r>
    <x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n v="123"/>
    <n v="93.7"/>
    <x v="2"/>
    <s v="makerspaces"/>
    <x v="2665"/>
    <d v="2015-05-04T21:29:34"/>
    <x v="0"/>
  </r>
  <r>
    <x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n v="159"/>
    <n v="77.33"/>
    <x v="2"/>
    <s v="makerspaces"/>
    <x v="2666"/>
    <d v="2015-09-25T21:00:00"/>
    <x v="0"/>
  </r>
  <r>
    <x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n v="111"/>
    <n v="92.22"/>
    <x v="2"/>
    <s v="makerspaces"/>
    <x v="2667"/>
    <d v="2016-02-10T22:13:36"/>
    <x v="2"/>
  </r>
  <r>
    <x v="2668"/>
    <x v="2667"/>
    <s v="Creativity on the go! |_x000a_CrÃ©ativitÃ© en mouvement !"/>
    <n v="1000"/>
    <n v="1707"/>
    <x v="0"/>
    <s v="CA"/>
    <s v="CAD"/>
    <n v="1447079520"/>
    <x v="2668"/>
    <b v="0"/>
    <n v="28"/>
    <b v="1"/>
    <n v="171"/>
    <n v="60.96"/>
    <x v="2"/>
    <s v="makerspaces"/>
    <x v="2668"/>
    <d v="2015-11-09T14:32:00"/>
    <x v="0"/>
  </r>
  <r>
    <x v="2669"/>
    <x v="2668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n v="125"/>
    <n v="91"/>
    <x v="2"/>
    <s v="makerspaces"/>
    <x v="2669"/>
    <d v="2016-01-10T00:51:36"/>
    <x v="0"/>
  </r>
  <r>
    <x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n v="6"/>
    <n v="41.58"/>
    <x v="2"/>
    <s v="makerspaces"/>
    <x v="2670"/>
    <d v="2014-07-29T00:29:40"/>
    <x v="3"/>
  </r>
  <r>
    <x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n v="11"/>
    <n v="33.76"/>
    <x v="2"/>
    <s v="makerspaces"/>
    <x v="2671"/>
    <d v="2014-12-19T19:38:00"/>
    <x v="3"/>
  </r>
  <r>
    <x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n v="33"/>
    <n v="70.62"/>
    <x v="2"/>
    <s v="makerspaces"/>
    <x v="2672"/>
    <d v="2015-12-28T06:00:00"/>
    <x v="0"/>
  </r>
  <r>
    <x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n v="28"/>
    <n v="167.15"/>
    <x v="2"/>
    <s v="makerspaces"/>
    <x v="2673"/>
    <d v="2014-10-29T22:45:00"/>
    <x v="3"/>
  </r>
  <r>
    <x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n v="63"/>
    <n v="128.62"/>
    <x v="2"/>
    <s v="makerspaces"/>
    <x v="2674"/>
    <d v="2016-07-05T04:59:00"/>
    <x v="2"/>
  </r>
  <r>
    <x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n v="8"/>
    <n v="65.41"/>
    <x v="2"/>
    <s v="makerspaces"/>
    <x v="2675"/>
    <d v="2014-11-10T21:34:49"/>
    <x v="3"/>
  </r>
  <r>
    <x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n v="50"/>
    <n v="117.56"/>
    <x v="2"/>
    <s v="makerspaces"/>
    <x v="2676"/>
    <d v="2016-05-22T14:59:34"/>
    <x v="2"/>
  </r>
  <r>
    <x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n v="18"/>
    <n v="126.48"/>
    <x v="2"/>
    <s v="makerspaces"/>
    <x v="2677"/>
    <d v="2014-07-03T00:42:23"/>
    <x v="3"/>
  </r>
  <r>
    <x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n v="0"/>
    <n v="550"/>
    <x v="2"/>
    <s v="makerspaces"/>
    <x v="2678"/>
    <d v="2015-09-24T19:09:25"/>
    <x v="0"/>
  </r>
  <r>
    <x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n v="0"/>
    <n v="44"/>
    <x v="2"/>
    <s v="makerspaces"/>
    <x v="2679"/>
    <d v="2015-02-28T00:01:34"/>
    <x v="0"/>
  </r>
  <r>
    <x v="2680"/>
    <x v="2679"/>
    <s v="iHeartPillow, Connecting loved ones"/>
    <n v="32000"/>
    <n v="276"/>
    <x v="2"/>
    <s v="ES"/>
    <s v="EUR"/>
    <n v="1459915491"/>
    <x v="2680"/>
    <b v="0"/>
    <n v="4"/>
    <b v="0"/>
    <n v="1"/>
    <n v="69"/>
    <x v="2"/>
    <s v="makerspaces"/>
    <x v="2680"/>
    <d v="2016-04-06T04:04:51"/>
    <x v="2"/>
  </r>
  <r>
    <x v="2681"/>
    <x v="2680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n v="1"/>
    <n v="27.5"/>
    <x v="7"/>
    <s v="food trucks"/>
    <x v="2681"/>
    <d v="2014-07-10T21:29:10"/>
    <x v="3"/>
  </r>
  <r>
    <x v="2682"/>
    <x v="2681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n v="28"/>
    <n v="84.9"/>
    <x v="7"/>
    <s v="food trucks"/>
    <x v="2682"/>
    <d v="2014-11-22T05:59:00"/>
    <x v="3"/>
  </r>
  <r>
    <x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n v="0"/>
    <n v="12"/>
    <x v="7"/>
    <s v="food trucks"/>
    <x v="2683"/>
    <d v="2015-03-01T18:07:20"/>
    <x v="0"/>
  </r>
  <r>
    <x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n v="1"/>
    <n v="200"/>
    <x v="7"/>
    <s v="food trucks"/>
    <x v="2684"/>
    <d v="2014-08-09T21:57:05"/>
    <x v="3"/>
  </r>
  <r>
    <x v="2685"/>
    <x v="2684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n v="0"/>
    <n v="10"/>
    <x v="7"/>
    <s v="food trucks"/>
    <x v="2685"/>
    <d v="2015-04-27T15:42:10"/>
    <x v="0"/>
  </r>
  <r>
    <x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n v="0"/>
    <n v="0"/>
    <x v="7"/>
    <s v="food trucks"/>
    <x v="2686"/>
    <d v="2014-09-30T23:23:43"/>
    <x v="3"/>
  </r>
  <r>
    <x v="2687"/>
    <x v="2686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n v="0"/>
    <n v="0"/>
    <x v="7"/>
    <s v="food trucks"/>
    <x v="2687"/>
    <d v="2015-06-29T15:21:58"/>
    <x v="0"/>
  </r>
  <r>
    <x v="2688"/>
    <x v="2687"/>
    <s v="The amazing gourmet Mac N Cheez Food Truck Campaigne!"/>
    <n v="50000"/>
    <n v="74"/>
    <x v="2"/>
    <s v="US"/>
    <s v="USD"/>
    <n v="1424746800"/>
    <x v="2688"/>
    <b v="0"/>
    <n v="14"/>
    <b v="0"/>
    <n v="0"/>
    <n v="5.29"/>
    <x v="7"/>
    <s v="food trucks"/>
    <x v="2688"/>
    <d v="2015-02-24T03:00:00"/>
    <x v="0"/>
  </r>
  <r>
    <x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n v="0"/>
    <n v="1"/>
    <x v="7"/>
    <s v="food trucks"/>
    <x v="2689"/>
    <d v="2016-07-30T23:04:50"/>
    <x v="2"/>
  </r>
  <r>
    <x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n v="11"/>
    <n v="72.760000000000005"/>
    <x v="7"/>
    <s v="food trucks"/>
    <x v="2690"/>
    <d v="2015-06-03T02:31:16"/>
    <x v="0"/>
  </r>
  <r>
    <x v="2691"/>
    <x v="2690"/>
    <s v="A Great New local Food Truck serving up ethnic fusion inspired eats in Ottawa."/>
    <n v="65000"/>
    <n v="35"/>
    <x v="2"/>
    <s v="CA"/>
    <s v="CAD"/>
    <n v="1431278557"/>
    <x v="2691"/>
    <b v="0"/>
    <n v="2"/>
    <b v="0"/>
    <n v="0"/>
    <n v="17.5"/>
    <x v="7"/>
    <s v="food trucks"/>
    <x v="2691"/>
    <d v="2015-05-10T17:22:37"/>
    <x v="0"/>
  </r>
  <r>
    <x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n v="1"/>
    <n v="25"/>
    <x v="7"/>
    <s v="food trucks"/>
    <x v="2692"/>
    <d v="2015-03-25T07:01:00"/>
    <x v="0"/>
  </r>
  <r>
    <x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n v="1"/>
    <n v="13.33"/>
    <x v="7"/>
    <s v="food trucks"/>
    <x v="2693"/>
    <d v="2014-08-13T03:19:26"/>
    <x v="3"/>
  </r>
  <r>
    <x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n v="0"/>
    <n v="1"/>
    <x v="7"/>
    <s v="food trucks"/>
    <x v="2694"/>
    <d v="2014-09-26T03:22:19"/>
    <x v="3"/>
  </r>
  <r>
    <x v="2695"/>
    <x v="2694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n v="0"/>
    <n v="23.67"/>
    <x v="7"/>
    <s v="food trucks"/>
    <x v="2695"/>
    <d v="2015-04-14T03:21:58"/>
    <x v="0"/>
  </r>
  <r>
    <x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n v="6"/>
    <n v="89.21"/>
    <x v="7"/>
    <s v="food trucks"/>
    <x v="2696"/>
    <d v="2014-12-25T20:16:00"/>
    <x v="3"/>
  </r>
  <r>
    <x v="2697"/>
    <x v="2696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n v="26"/>
    <n v="116.56"/>
    <x v="7"/>
    <s v="food trucks"/>
    <x v="2697"/>
    <d v="2015-08-02T22:00:00"/>
    <x v="0"/>
  </r>
  <r>
    <x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n v="0"/>
    <n v="13.01"/>
    <x v="7"/>
    <s v="food trucks"/>
    <x v="2698"/>
    <d v="2014-06-27T21:33:28"/>
    <x v="3"/>
  </r>
  <r>
    <x v="2699"/>
    <x v="2698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n v="0"/>
    <n v="0"/>
    <x v="7"/>
    <s v="food trucks"/>
    <x v="2699"/>
    <d v="2014-08-08T21:31:03"/>
    <x v="3"/>
  </r>
  <r>
    <x v="2700"/>
    <x v="2699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n v="1"/>
    <n v="17.5"/>
    <x v="7"/>
    <s v="food trucks"/>
    <x v="2700"/>
    <d v="2014-09-18T20:59:32"/>
    <x v="3"/>
  </r>
  <r>
    <x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n v="46"/>
    <n v="34.130000000000003"/>
    <x v="1"/>
    <s v="spaces"/>
    <x v="2701"/>
    <d v="2017-04-07T17:35:34"/>
    <x v="1"/>
  </r>
  <r>
    <x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n v="34"/>
    <n v="132.35"/>
    <x v="1"/>
    <s v="spaces"/>
    <x v="2702"/>
    <d v="2017-04-05T18:14:37"/>
    <x v="1"/>
  </r>
  <r>
    <x v="2703"/>
    <x v="2702"/>
    <s v="Â¡Tu nuevo espacio cultural multidisciplinario en el centro de Pachuca, Hidalgo"/>
    <n v="40000"/>
    <n v="41500"/>
    <x v="3"/>
    <s v="MX"/>
    <s v="MXN"/>
    <n v="1490196830"/>
    <x v="2703"/>
    <b v="0"/>
    <n v="45"/>
    <b v="0"/>
    <n v="104"/>
    <n v="922.22"/>
    <x v="1"/>
    <s v="spaces"/>
    <x v="2703"/>
    <d v="2017-03-22T15:33:50"/>
    <x v="1"/>
  </r>
  <r>
    <x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n v="6"/>
    <n v="163.57"/>
    <x v="1"/>
    <s v="spaces"/>
    <x v="2704"/>
    <d v="2017-04-05T19:41:54"/>
    <x v="1"/>
  </r>
  <r>
    <x v="2705"/>
    <x v="2704"/>
    <s v="Help light the lights at the historic Fischer Theatre in Danville, IL."/>
    <n v="16500"/>
    <n v="1739"/>
    <x v="3"/>
    <s v="US"/>
    <s v="USD"/>
    <n v="1490389158"/>
    <x v="2705"/>
    <b v="0"/>
    <n v="8"/>
    <b v="0"/>
    <n v="11"/>
    <n v="217.38"/>
    <x v="1"/>
    <s v="spaces"/>
    <x v="2705"/>
    <d v="2017-03-24T20:59:18"/>
    <x v="1"/>
  </r>
  <r>
    <x v="2706"/>
    <x v="2705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n v="112"/>
    <n v="149.44"/>
    <x v="1"/>
    <s v="spaces"/>
    <x v="2706"/>
    <d v="2014-10-16T06:59:00"/>
    <x v="3"/>
  </r>
  <r>
    <x v="2707"/>
    <x v="2706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n v="351"/>
    <n v="71.239999999999995"/>
    <x v="1"/>
    <s v="spaces"/>
    <x v="2707"/>
    <d v="2013-05-27T06:59:00"/>
    <x v="4"/>
  </r>
  <r>
    <x v="2708"/>
    <x v="2707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n v="233"/>
    <n v="44.46"/>
    <x v="1"/>
    <s v="spaces"/>
    <x v="2708"/>
    <d v="2016-07-21T16:45:26"/>
    <x v="2"/>
  </r>
  <r>
    <x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n v="102"/>
    <n v="164.94"/>
    <x v="1"/>
    <s v="spaces"/>
    <x v="2709"/>
    <d v="2016-10-04T03:59:00"/>
    <x v="2"/>
  </r>
  <r>
    <x v="2710"/>
    <x v="2709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n v="154"/>
    <n v="84.87"/>
    <x v="1"/>
    <s v="spaces"/>
    <x v="2710"/>
    <d v="2014-08-09T02:00:00"/>
    <x v="3"/>
  </r>
  <r>
    <x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n v="101"/>
    <n v="53.95"/>
    <x v="1"/>
    <s v="spaces"/>
    <x v="2711"/>
    <d v="2014-06-20T22:01:00"/>
    <x v="3"/>
  </r>
  <r>
    <x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n v="131"/>
    <n v="50.53"/>
    <x v="1"/>
    <s v="spaces"/>
    <x v="2712"/>
    <d v="2013-07-13T18:00:00"/>
    <x v="4"/>
  </r>
  <r>
    <x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n v="102"/>
    <n v="108"/>
    <x v="1"/>
    <s v="spaces"/>
    <x v="2713"/>
    <d v="2015-12-24T15:41:24"/>
    <x v="0"/>
  </r>
  <r>
    <x v="2714"/>
    <x v="2713"/>
    <s v="The Crane will be the new home for independent theater in Northeast Minneapolis"/>
    <n v="25000"/>
    <n v="29089"/>
    <x v="0"/>
    <s v="US"/>
    <s v="USD"/>
    <n v="1476486000"/>
    <x v="2714"/>
    <b v="1"/>
    <n v="305"/>
    <b v="1"/>
    <n v="116"/>
    <n v="95.37"/>
    <x v="1"/>
    <s v="spaces"/>
    <x v="2714"/>
    <d v="2016-10-14T23:00:00"/>
    <x v="2"/>
  </r>
  <r>
    <x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n v="265"/>
    <n v="57.63"/>
    <x v="1"/>
    <s v="spaces"/>
    <x v="2715"/>
    <d v="2016-02-21T09:33:48"/>
    <x v="2"/>
  </r>
  <r>
    <x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n v="120"/>
    <n v="64.16"/>
    <x v="1"/>
    <s v="spaces"/>
    <x v="2716"/>
    <d v="2015-10-08T07:59:53"/>
    <x v="0"/>
  </r>
  <r>
    <x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n v="120"/>
    <n v="92.39"/>
    <x v="1"/>
    <s v="spaces"/>
    <x v="2717"/>
    <d v="2014-12-06T22:57:29"/>
    <x v="3"/>
  </r>
  <r>
    <x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n v="104"/>
    <n v="125.98"/>
    <x v="1"/>
    <s v="spaces"/>
    <x v="2718"/>
    <d v="2016-05-03T23:00:00"/>
    <x v="2"/>
  </r>
  <r>
    <x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n v="109"/>
    <n v="94.64"/>
    <x v="1"/>
    <s v="spaces"/>
    <x v="2719"/>
    <d v="2016-04-17T23:44:54"/>
    <x v="2"/>
  </r>
  <r>
    <x v="2720"/>
    <x v="2719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n v="118"/>
    <n v="170.7"/>
    <x v="1"/>
    <s v="spaces"/>
    <x v="2720"/>
    <d v="2016-11-11T12:10:53"/>
    <x v="2"/>
  </r>
  <r>
    <x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n v="1462"/>
    <n v="40.76"/>
    <x v="2"/>
    <s v="hardware"/>
    <x v="2721"/>
    <d v="2013-09-06T19:00:00"/>
    <x v="4"/>
  </r>
  <r>
    <x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n v="253"/>
    <n v="68.25"/>
    <x v="2"/>
    <s v="hardware"/>
    <x v="2722"/>
    <d v="2017-01-29T20:34:13"/>
    <x v="2"/>
  </r>
  <r>
    <x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n v="140"/>
    <n v="95.49"/>
    <x v="2"/>
    <s v="hardware"/>
    <x v="2723"/>
    <d v="2014-12-31T21:08:08"/>
    <x v="3"/>
  </r>
  <r>
    <x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n v="297"/>
    <n v="7.19"/>
    <x v="2"/>
    <s v="hardware"/>
    <x v="2724"/>
    <d v="2015-08-15T07:50:59"/>
    <x v="0"/>
  </r>
  <r>
    <x v="2725"/>
    <x v="2724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n v="145"/>
    <n v="511.65"/>
    <x v="2"/>
    <s v="hardware"/>
    <x v="2725"/>
    <d v="2017-03-01T17:52:15"/>
    <x v="1"/>
  </r>
  <r>
    <x v="2726"/>
    <x v="2725"/>
    <s v="Krimston TWO: iPhone Dual SIM Case"/>
    <n v="100000"/>
    <n v="105745"/>
    <x v="0"/>
    <s v="US"/>
    <s v="USD"/>
    <n v="1461333311"/>
    <x v="2726"/>
    <b v="0"/>
    <n v="404"/>
    <b v="1"/>
    <n v="106"/>
    <n v="261.75"/>
    <x v="2"/>
    <s v="hardware"/>
    <x v="2726"/>
    <d v="2016-04-22T13:55:11"/>
    <x v="2"/>
  </r>
  <r>
    <x v="2727"/>
    <x v="2726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n v="493"/>
    <n v="69.760000000000005"/>
    <x v="2"/>
    <s v="hardware"/>
    <x v="2727"/>
    <d v="2015-08-07T16:14:23"/>
    <x v="0"/>
  </r>
  <r>
    <x v="2728"/>
    <x v="2727"/>
    <s v="SSD, WiFi, RTC w/Battery and high power USB all in one shield."/>
    <n v="15000"/>
    <n v="30274"/>
    <x v="0"/>
    <s v="US"/>
    <s v="USD"/>
    <n v="1451485434"/>
    <x v="2728"/>
    <b v="0"/>
    <n v="392"/>
    <b v="1"/>
    <n v="202"/>
    <n v="77.23"/>
    <x v="2"/>
    <s v="hardware"/>
    <x v="2728"/>
    <d v="2015-12-30T14:23:54"/>
    <x v="0"/>
  </r>
  <r>
    <x v="2729"/>
    <x v="2728"/>
    <s v="A luggage that is more than a luggage! It is what you want it to be."/>
    <n v="7500"/>
    <n v="7833"/>
    <x v="0"/>
    <s v="US"/>
    <s v="USD"/>
    <n v="1430459197"/>
    <x v="2729"/>
    <b v="0"/>
    <n v="23"/>
    <b v="1"/>
    <n v="104"/>
    <n v="340.57"/>
    <x v="2"/>
    <s v="hardware"/>
    <x v="2729"/>
    <d v="2015-05-01T05:46:37"/>
    <x v="0"/>
  </r>
  <r>
    <x v="2730"/>
    <x v="2729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n v="170"/>
    <n v="67.42"/>
    <x v="2"/>
    <s v="hardware"/>
    <x v="2730"/>
    <d v="2013-04-22T12:59:35"/>
    <x v="4"/>
  </r>
  <r>
    <x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n v="104"/>
    <n v="845.7"/>
    <x v="2"/>
    <s v="hardware"/>
    <x v="2731"/>
    <d v="2014-10-18T04:00:00"/>
    <x v="3"/>
  </r>
  <r>
    <x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n v="118"/>
    <n v="97.19"/>
    <x v="2"/>
    <s v="hardware"/>
    <x v="2732"/>
    <d v="2013-05-28T00:00:00"/>
    <x v="4"/>
  </r>
  <r>
    <x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n v="108"/>
    <n v="451.84"/>
    <x v="2"/>
    <s v="hardware"/>
    <x v="2733"/>
    <d v="2015-04-10T05:32:54"/>
    <x v="0"/>
  </r>
  <r>
    <x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n v="2260300"/>
    <n v="138.66999999999999"/>
    <x v="2"/>
    <s v="hardware"/>
    <x v="2734"/>
    <d v="2016-10-13T21:59:00"/>
    <x v="2"/>
  </r>
  <r>
    <x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n v="978"/>
    <n v="21.64"/>
    <x v="2"/>
    <s v="hardware"/>
    <x v="2735"/>
    <d v="2013-03-13T20:00:00"/>
    <x v="4"/>
  </r>
  <r>
    <x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n v="123"/>
    <n v="169.52"/>
    <x v="2"/>
    <s v="hardware"/>
    <x v="2736"/>
    <d v="2014-04-23T15:59:33"/>
    <x v="3"/>
  </r>
  <r>
    <x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n v="246"/>
    <n v="161.88"/>
    <x v="2"/>
    <s v="hardware"/>
    <x v="2737"/>
    <d v="2014-01-15T19:00:00"/>
    <x v="4"/>
  </r>
  <r>
    <x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n v="148"/>
    <n v="493.13"/>
    <x v="2"/>
    <s v="hardware"/>
    <x v="2738"/>
    <d v="2016-11-06T03:26:44"/>
    <x v="2"/>
  </r>
  <r>
    <x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n v="384"/>
    <n v="22.12"/>
    <x v="2"/>
    <s v="hardware"/>
    <x v="2739"/>
    <d v="2014-05-05T21:18:37"/>
    <x v="3"/>
  </r>
  <r>
    <x v="2740"/>
    <x v="2739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n v="103"/>
    <n v="18.239999999999998"/>
    <x v="2"/>
    <s v="hardware"/>
    <x v="2740"/>
    <d v="2015-03-11T23:45:52"/>
    <x v="0"/>
  </r>
  <r>
    <x v="2741"/>
    <x v="2740"/>
    <s v="Help me publish my 1st children's book as an aspiring author!"/>
    <n v="8000"/>
    <n v="35"/>
    <x v="2"/>
    <s v="US"/>
    <s v="USD"/>
    <n v="1413770820"/>
    <x v="2741"/>
    <b v="0"/>
    <n v="4"/>
    <b v="0"/>
    <n v="0"/>
    <n v="8.75"/>
    <x v="3"/>
    <s v="children's books"/>
    <x v="2741"/>
    <d v="2014-10-20T02:07:00"/>
    <x v="3"/>
  </r>
  <r>
    <x v="2742"/>
    <x v="2741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n v="29"/>
    <n v="40.61"/>
    <x v="3"/>
    <s v="children's books"/>
    <x v="2742"/>
    <d v="2012-05-15T17:16:27"/>
    <x v="5"/>
  </r>
  <r>
    <x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n v="0"/>
    <n v="0"/>
    <x v="3"/>
    <s v="children's books"/>
    <x v="2743"/>
    <d v="2016-10-19T07:53:27"/>
    <x v="2"/>
  </r>
  <r>
    <x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n v="5"/>
    <n v="37.950000000000003"/>
    <x v="3"/>
    <s v="children's books"/>
    <x v="2744"/>
    <d v="2012-02-29T01:29:58"/>
    <x v="5"/>
  </r>
  <r>
    <x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n v="22"/>
    <n v="35.729999999999997"/>
    <x v="3"/>
    <s v="children's books"/>
    <x v="2745"/>
    <d v="2012-07-14T23:42:48"/>
    <x v="5"/>
  </r>
  <r>
    <x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n v="27"/>
    <n v="42.16"/>
    <x v="3"/>
    <s v="children's books"/>
    <x v="2746"/>
    <d v="2014-08-29T18:45:11"/>
    <x v="3"/>
  </r>
  <r>
    <x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n v="28"/>
    <n v="35"/>
    <x v="3"/>
    <s v="children's books"/>
    <x v="2747"/>
    <d v="2012-06-16T03:10:00"/>
    <x v="5"/>
  </r>
  <r>
    <x v="2748"/>
    <x v="2747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n v="1"/>
    <n v="13.25"/>
    <x v="3"/>
    <s v="children's books"/>
    <x v="2748"/>
    <d v="2016-09-02T17:03:22"/>
    <x v="2"/>
  </r>
  <r>
    <x v="2749"/>
    <x v="2748"/>
    <s v="Self-publishing my children's book."/>
    <n v="10000"/>
    <n v="110"/>
    <x v="2"/>
    <s v="US"/>
    <s v="USD"/>
    <n v="1428171037"/>
    <x v="2749"/>
    <b v="0"/>
    <n v="2"/>
    <b v="0"/>
    <n v="1"/>
    <n v="55"/>
    <x v="3"/>
    <s v="children's books"/>
    <x v="2749"/>
    <d v="2015-04-04T18:10:37"/>
    <x v="0"/>
  </r>
  <r>
    <x v="2750"/>
    <x v="2749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n v="0"/>
    <n v="0"/>
    <x v="3"/>
    <s v="children's books"/>
    <x v="2750"/>
    <d v="2012-06-30T20:00:00"/>
    <x v="5"/>
  </r>
  <r>
    <x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n v="0"/>
    <n v="0"/>
    <x v="3"/>
    <s v="children's books"/>
    <x v="2751"/>
    <d v="2014-06-17T21:17:22"/>
    <x v="3"/>
  </r>
  <r>
    <x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n v="11"/>
    <n v="39.29"/>
    <x v="3"/>
    <s v="children's books"/>
    <x v="2752"/>
    <d v="2011-12-18T18:21:44"/>
    <x v="6"/>
  </r>
  <r>
    <x v="2753"/>
    <x v="2752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n v="19"/>
    <n v="47.5"/>
    <x v="3"/>
    <s v="children's books"/>
    <x v="2753"/>
    <d v="2012-08-26T21:37:03"/>
    <x v="5"/>
  </r>
  <r>
    <x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n v="0"/>
    <n v="0"/>
    <x v="3"/>
    <s v="children's books"/>
    <x v="2754"/>
    <d v="2014-09-11T15:15:51"/>
    <x v="3"/>
  </r>
  <r>
    <x v="2755"/>
    <x v="2754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n v="52"/>
    <n v="17.329999999999998"/>
    <x v="3"/>
    <s v="children's books"/>
    <x v="2755"/>
    <d v="2015-04-08T18:58:47"/>
    <x v="0"/>
  </r>
  <r>
    <x v="2756"/>
    <x v="2755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n v="10"/>
    <n v="31.76"/>
    <x v="3"/>
    <s v="children's books"/>
    <x v="2756"/>
    <d v="2014-01-11T21:36:41"/>
    <x v="4"/>
  </r>
  <r>
    <x v="2757"/>
    <x v="2756"/>
    <s v="A children's letter book that Lampoons Hillary Clinton"/>
    <n v="1500"/>
    <n v="10"/>
    <x v="2"/>
    <s v="US"/>
    <s v="USD"/>
    <n v="1470498332"/>
    <x v="2757"/>
    <b v="0"/>
    <n v="2"/>
    <b v="0"/>
    <n v="1"/>
    <n v="5"/>
    <x v="3"/>
    <s v="children's books"/>
    <x v="2757"/>
    <d v="2016-08-06T15:45:32"/>
    <x v="2"/>
  </r>
  <r>
    <x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n v="12"/>
    <n v="39"/>
    <x v="3"/>
    <s v="children's books"/>
    <x v="2758"/>
    <d v="2016-10-10T10:36:23"/>
    <x v="2"/>
  </r>
  <r>
    <x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n v="11"/>
    <n v="52.5"/>
    <x v="3"/>
    <s v="children's books"/>
    <x v="2759"/>
    <d v="2016-07-16T08:47:46"/>
    <x v="2"/>
  </r>
  <r>
    <x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n v="0"/>
    <n v="0"/>
    <x v="3"/>
    <s v="children's books"/>
    <x v="2760"/>
    <d v="2013-06-20T11:04:18"/>
    <x v="4"/>
  </r>
  <r>
    <x v="2761"/>
    <x v="2760"/>
    <s v="Help me give away 500 copies of my picture book so more kids will know US geography!"/>
    <n v="5000"/>
    <n v="36"/>
    <x v="2"/>
    <s v="US"/>
    <s v="USD"/>
    <n v="1357176693"/>
    <x v="2761"/>
    <b v="0"/>
    <n v="4"/>
    <b v="0"/>
    <n v="1"/>
    <n v="9"/>
    <x v="3"/>
    <s v="children's books"/>
    <x v="2761"/>
    <d v="2013-01-03T01:31:33"/>
    <x v="5"/>
  </r>
  <r>
    <x v="2762"/>
    <x v="2761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n v="1"/>
    <n v="25"/>
    <x v="3"/>
    <s v="children's books"/>
    <x v="2762"/>
    <d v="2012-03-18T23:53:15"/>
    <x v="5"/>
  </r>
  <r>
    <x v="2763"/>
    <x v="2762"/>
    <s v="How Santa finds childrens homes without getting lost by following certain stars."/>
    <n v="39400"/>
    <n v="90"/>
    <x v="2"/>
    <s v="US"/>
    <s v="USD"/>
    <n v="1369403684"/>
    <x v="2763"/>
    <b v="0"/>
    <n v="3"/>
    <b v="0"/>
    <n v="0"/>
    <n v="30"/>
    <x v="3"/>
    <s v="children's books"/>
    <x v="2763"/>
    <d v="2013-05-24T13:54:44"/>
    <x v="4"/>
  </r>
  <r>
    <x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n v="1"/>
    <n v="11.25"/>
    <x v="3"/>
    <s v="children's books"/>
    <x v="2764"/>
    <d v="2012-05-30T19:00:00"/>
    <x v="5"/>
  </r>
  <r>
    <x v="2765"/>
    <x v="2764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n v="0"/>
    <n v="0"/>
    <x v="3"/>
    <s v="children's books"/>
    <x v="2765"/>
    <d v="2012-10-28T13:53:48"/>
    <x v="5"/>
  </r>
  <r>
    <x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n v="2"/>
    <n v="25"/>
    <x v="3"/>
    <s v="children's books"/>
    <x v="2766"/>
    <d v="2011-08-11T16:01:58"/>
    <x v="6"/>
  </r>
  <r>
    <x v="2767"/>
    <x v="2766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n v="1"/>
    <n v="11.33"/>
    <x v="3"/>
    <s v="children's books"/>
    <x v="2767"/>
    <d v="2015-08-16T23:00:50"/>
    <x v="0"/>
  </r>
  <r>
    <x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n v="14"/>
    <n v="29.47"/>
    <x v="3"/>
    <s v="children's books"/>
    <x v="2768"/>
    <d v="2012-03-29T13:45:23"/>
    <x v="5"/>
  </r>
  <r>
    <x v="2769"/>
    <x v="2768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n v="0"/>
    <n v="1"/>
    <x v="3"/>
    <s v="children's books"/>
    <x v="2769"/>
    <d v="2014-06-05T19:49:50"/>
    <x v="3"/>
  </r>
  <r>
    <x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n v="10"/>
    <n v="63.1"/>
    <x v="3"/>
    <s v="children's books"/>
    <x v="2770"/>
    <d v="2014-03-18T15:55:30"/>
    <x v="3"/>
  </r>
  <r>
    <x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n v="0"/>
    <n v="0"/>
    <x v="3"/>
    <s v="children's books"/>
    <x v="2771"/>
    <d v="2013-02-01T17:00:00"/>
    <x v="5"/>
  </r>
  <r>
    <x v="2772"/>
    <x v="2771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n v="0"/>
    <n v="0"/>
    <x v="3"/>
    <s v="children's books"/>
    <x v="2772"/>
    <d v="2013-10-05T20:51:34"/>
    <x v="4"/>
  </r>
  <r>
    <x v="2773"/>
    <x v="2772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n v="0"/>
    <n v="1"/>
    <x v="3"/>
    <s v="children's books"/>
    <x v="2773"/>
    <d v="2016-04-24T20:45:21"/>
    <x v="2"/>
  </r>
  <r>
    <x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n v="14"/>
    <n v="43.85"/>
    <x v="3"/>
    <s v="children's books"/>
    <x v="2774"/>
    <d v="2013-03-08T03:02:08"/>
    <x v="4"/>
  </r>
  <r>
    <x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n v="3"/>
    <n v="75"/>
    <x v="3"/>
    <s v="children's books"/>
    <x v="2775"/>
    <d v="2011-12-16T00:19:14"/>
    <x v="6"/>
  </r>
  <r>
    <x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n v="8"/>
    <n v="45.97"/>
    <x v="3"/>
    <s v="children's books"/>
    <x v="2776"/>
    <d v="2015-06-12T07:07:56"/>
    <x v="0"/>
  </r>
  <r>
    <x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n v="0"/>
    <n v="10"/>
    <x v="3"/>
    <s v="children's books"/>
    <x v="2777"/>
    <d v="2015-07-17T16:03:24"/>
    <x v="0"/>
  </r>
  <r>
    <x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n v="26"/>
    <n v="93.67"/>
    <x v="3"/>
    <s v="children's books"/>
    <x v="2778"/>
    <d v="2014-08-25T23:28:26"/>
    <x v="3"/>
  </r>
  <r>
    <x v="2779"/>
    <x v="2778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n v="2"/>
    <n v="53"/>
    <x v="3"/>
    <s v="children's books"/>
    <x v="2779"/>
    <d v="2015-11-22T15:03:41"/>
    <x v="0"/>
  </r>
  <r>
    <x v="2780"/>
    <x v="2779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n v="0"/>
    <n v="0"/>
    <x v="3"/>
    <s v="children's books"/>
    <x v="2780"/>
    <d v="2017-03-10T10:44:48"/>
    <x v="1"/>
  </r>
  <r>
    <x v="2781"/>
    <x v="2780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n v="105"/>
    <n v="47"/>
    <x v="1"/>
    <s v="plays"/>
    <x v="2781"/>
    <d v="2015-02-12T07:00:00"/>
    <x v="0"/>
  </r>
  <r>
    <x v="2782"/>
    <x v="2781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n v="120"/>
    <n v="66.67"/>
    <x v="1"/>
    <s v="plays"/>
    <x v="2782"/>
    <d v="2015-02-17T04:59:00"/>
    <x v="0"/>
  </r>
  <r>
    <x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n v="115"/>
    <n v="18.77"/>
    <x v="1"/>
    <s v="plays"/>
    <x v="2783"/>
    <d v="2015-04-23T12:50:46"/>
    <x v="0"/>
  </r>
  <r>
    <x v="2784"/>
    <x v="2783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n v="119"/>
    <n v="66.11"/>
    <x v="1"/>
    <s v="plays"/>
    <x v="2784"/>
    <d v="2014-10-29T18:54:03"/>
    <x v="3"/>
  </r>
  <r>
    <x v="2785"/>
    <x v="2784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n v="105"/>
    <n v="36.86"/>
    <x v="1"/>
    <s v="plays"/>
    <x v="2785"/>
    <d v="2016-08-05T21:00:00"/>
    <x v="2"/>
  </r>
  <r>
    <x v="2786"/>
    <x v="2785"/>
    <s v="A heart-melting farce about sex, art and the lovelorn lay-abouts of London-town."/>
    <n v="2500"/>
    <n v="2946"/>
    <x v="0"/>
    <s v="GB"/>
    <s v="GBP"/>
    <n v="1404913180"/>
    <x v="2786"/>
    <b v="0"/>
    <n v="74"/>
    <b v="1"/>
    <n v="118"/>
    <n v="39.81"/>
    <x v="1"/>
    <s v="plays"/>
    <x v="2786"/>
    <d v="2014-07-09T13:39:40"/>
    <x v="3"/>
  </r>
  <r>
    <x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n v="120"/>
    <n v="31.5"/>
    <x v="1"/>
    <s v="plays"/>
    <x v="2787"/>
    <d v="2014-07-18T04:45:52"/>
    <x v="3"/>
  </r>
  <r>
    <x v="2788"/>
    <x v="2787"/>
    <s v="MOVING FORWARD! WE HAVE REACHED GOAL BUT HAVE MORE TIME!! PLEASE CONSIDER PLEDGING."/>
    <n v="2000"/>
    <n v="2050"/>
    <x v="0"/>
    <s v="US"/>
    <s v="USD"/>
    <n v="1469811043"/>
    <x v="2788"/>
    <b v="0"/>
    <n v="20"/>
    <b v="1"/>
    <n v="103"/>
    <n v="102.5"/>
    <x v="1"/>
    <s v="plays"/>
    <x v="2788"/>
    <d v="2016-07-29T16:50:43"/>
    <x v="2"/>
  </r>
  <r>
    <x v="2789"/>
    <x v="2788"/>
    <s v="BNT's Biggest Adventure So Far: Our 2015 full length production!"/>
    <n v="3000"/>
    <n v="3035"/>
    <x v="0"/>
    <s v="US"/>
    <s v="USD"/>
    <n v="1426132800"/>
    <x v="2789"/>
    <b v="0"/>
    <n v="24"/>
    <b v="1"/>
    <n v="101"/>
    <n v="126.46"/>
    <x v="1"/>
    <s v="plays"/>
    <x v="2789"/>
    <d v="2015-03-12T04:00:00"/>
    <x v="0"/>
  </r>
  <r>
    <x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n v="105"/>
    <n v="47.88"/>
    <x v="1"/>
    <s v="plays"/>
    <x v="2790"/>
    <d v="2015-02-11T22:31:43"/>
    <x v="0"/>
  </r>
  <r>
    <x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n v="103"/>
    <n v="73.209999999999994"/>
    <x v="1"/>
    <s v="plays"/>
    <x v="2791"/>
    <d v="2016-09-09T04:00:00"/>
    <x v="2"/>
  </r>
  <r>
    <x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n v="108"/>
    <n v="89.67"/>
    <x v="1"/>
    <s v="plays"/>
    <x v="2792"/>
    <d v="2015-08-12T05:32:39"/>
    <x v="0"/>
  </r>
  <r>
    <x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n v="111"/>
    <n v="151.46"/>
    <x v="1"/>
    <s v="plays"/>
    <x v="2793"/>
    <d v="2015-07-21T10:03:25"/>
    <x v="0"/>
  </r>
  <r>
    <x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n v="150"/>
    <n v="25"/>
    <x v="1"/>
    <s v="plays"/>
    <x v="2794"/>
    <d v="2016-03-03T19:00:00"/>
    <x v="2"/>
  </r>
  <r>
    <x v="2795"/>
    <x v="2794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n v="104"/>
    <n v="36.5"/>
    <x v="1"/>
    <s v="plays"/>
    <x v="2795"/>
    <d v="2014-06-06T23:00:00"/>
    <x v="3"/>
  </r>
  <r>
    <x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n v="116"/>
    <n v="44"/>
    <x v="1"/>
    <s v="plays"/>
    <x v="2796"/>
    <d v="2014-07-05T12:40:28"/>
    <x v="3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n v="103"/>
    <n v="87.36"/>
    <x v="1"/>
    <s v="plays"/>
    <x v="2797"/>
    <d v="2014-07-08T22:34:00"/>
    <x v="3"/>
  </r>
  <r>
    <x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n v="101"/>
    <n v="36.47"/>
    <x v="1"/>
    <s v="plays"/>
    <x v="2798"/>
    <d v="2015-07-31T16:00:00"/>
    <x v="0"/>
  </r>
  <r>
    <x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n v="117"/>
    <n v="44.86"/>
    <x v="1"/>
    <s v="plays"/>
    <x v="2799"/>
    <d v="2016-06-17T16:00:00"/>
    <x v="2"/>
  </r>
  <r>
    <x v="2800"/>
    <x v="2799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n v="133"/>
    <n v="42.9"/>
    <x v="1"/>
    <s v="plays"/>
    <x v="2800"/>
    <d v="2015-01-04T13:16:06"/>
    <x v="3"/>
  </r>
  <r>
    <x v="2801"/>
    <x v="2800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n v="133"/>
    <n v="51.23"/>
    <x v="1"/>
    <s v="plays"/>
    <x v="2801"/>
    <d v="2014-10-10T11:00:00"/>
    <x v="3"/>
  </r>
  <r>
    <x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n v="102"/>
    <n v="33.94"/>
    <x v="1"/>
    <s v="plays"/>
    <x v="2802"/>
    <d v="2015-08-06T15:31:47"/>
    <x v="0"/>
  </r>
  <r>
    <x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n v="128"/>
    <n v="90.74"/>
    <x v="1"/>
    <s v="plays"/>
    <x v="2803"/>
    <d v="2015-07-16T00:00:00"/>
    <x v="0"/>
  </r>
  <r>
    <x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n v="115"/>
    <n v="50"/>
    <x v="1"/>
    <s v="plays"/>
    <x v="2804"/>
    <d v="2014-09-29T10:53:10"/>
    <x v="3"/>
  </r>
  <r>
    <x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n v="110"/>
    <n v="24.44"/>
    <x v="1"/>
    <s v="plays"/>
    <x v="2805"/>
    <d v="2015-08-22T12:07:53"/>
    <x v="0"/>
  </r>
  <r>
    <x v="2806"/>
    <x v="2805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n v="112"/>
    <n v="44.25"/>
    <x v="1"/>
    <s v="plays"/>
    <x v="2806"/>
    <d v="2015-08-05T11:00:00"/>
    <x v="0"/>
  </r>
  <r>
    <x v="2807"/>
    <x v="2806"/>
    <s v="Bringing Shakespeare back to the Playwrights"/>
    <n v="5000"/>
    <n v="6300"/>
    <x v="0"/>
    <s v="US"/>
    <s v="USD"/>
    <n v="1435611438"/>
    <x v="2807"/>
    <b v="0"/>
    <n v="93"/>
    <b v="1"/>
    <n v="126"/>
    <n v="67.739999999999995"/>
    <x v="1"/>
    <s v="plays"/>
    <x v="2807"/>
    <d v="2015-06-29T20:57:18"/>
    <x v="0"/>
  </r>
  <r>
    <x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n v="100"/>
    <n v="65.38"/>
    <x v="1"/>
    <s v="plays"/>
    <x v="2808"/>
    <d v="2015-08-22T20:18:55"/>
    <x v="0"/>
  </r>
  <r>
    <x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n v="102"/>
    <n v="121.9"/>
    <x v="1"/>
    <s v="plays"/>
    <x v="2809"/>
    <d v="2016-03-30T14:39:00"/>
    <x v="2"/>
  </r>
  <r>
    <x v="2810"/>
    <x v="2809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n v="108"/>
    <n v="47.46"/>
    <x v="1"/>
    <s v="plays"/>
    <x v="2810"/>
    <d v="2014-06-01T03:59:00"/>
    <x v="3"/>
  </r>
  <r>
    <x v="2811"/>
    <x v="2810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n v="100"/>
    <n v="92.84"/>
    <x v="1"/>
    <s v="plays"/>
    <x v="2811"/>
    <d v="2015-02-23T11:55:03"/>
    <x v="0"/>
  </r>
  <r>
    <x v="2812"/>
    <x v="2811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n v="113"/>
    <n v="68.25"/>
    <x v="1"/>
    <s v="plays"/>
    <x v="2812"/>
    <d v="2015-04-06T04:00:00"/>
    <x v="0"/>
  </r>
  <r>
    <x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n v="128"/>
    <n v="37.21"/>
    <x v="1"/>
    <s v="plays"/>
    <x v="2813"/>
    <d v="2016-12-14T17:49:21"/>
    <x v="2"/>
  </r>
  <r>
    <x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n v="108"/>
    <n v="25.25"/>
    <x v="1"/>
    <s v="plays"/>
    <x v="2814"/>
    <d v="2015-05-09T09:35:15"/>
    <x v="0"/>
  </r>
  <r>
    <x v="2815"/>
    <x v="2814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n v="242"/>
    <n v="43.21"/>
    <x v="1"/>
    <s v="plays"/>
    <x v="2815"/>
    <d v="2016-08-07T18:38:29"/>
    <x v="2"/>
  </r>
  <r>
    <x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n v="142"/>
    <n v="25.13"/>
    <x v="1"/>
    <s v="plays"/>
    <x v="2816"/>
    <d v="2015-08-02T16:00:00"/>
    <x v="0"/>
  </r>
  <r>
    <x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n v="130"/>
    <n v="23.64"/>
    <x v="1"/>
    <s v="plays"/>
    <x v="2817"/>
    <d v="2015-02-28T15:14:22"/>
    <x v="0"/>
  </r>
  <r>
    <x v="2818"/>
    <x v="2817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n v="106"/>
    <n v="103.95"/>
    <x v="1"/>
    <s v="plays"/>
    <x v="2818"/>
    <d v="2015-09-23T14:21:26"/>
    <x v="0"/>
  </r>
  <r>
    <x v="2819"/>
    <x v="2818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n v="105"/>
    <n v="50.38"/>
    <x v="1"/>
    <s v="plays"/>
    <x v="2819"/>
    <d v="2015-06-14T12:36:49"/>
    <x v="0"/>
  </r>
  <r>
    <x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n v="136"/>
    <n v="13.6"/>
    <x v="1"/>
    <s v="plays"/>
    <x v="2820"/>
    <d v="2016-02-26T00:00:00"/>
    <x v="2"/>
  </r>
  <r>
    <x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n v="100"/>
    <n v="28.57"/>
    <x v="1"/>
    <s v="plays"/>
    <x v="2821"/>
    <d v="2014-09-23T22:08:55"/>
    <x v="3"/>
  </r>
  <r>
    <x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n v="100"/>
    <n v="63.83"/>
    <x v="1"/>
    <s v="plays"/>
    <x v="2822"/>
    <d v="2015-03-27T15:24:52"/>
    <x v="0"/>
  </r>
  <r>
    <x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n v="124"/>
    <n v="8.86"/>
    <x v="1"/>
    <s v="plays"/>
    <x v="2823"/>
    <d v="2015-03-31T22:59:00"/>
    <x v="0"/>
  </r>
  <r>
    <x v="2824"/>
    <x v="2823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n v="117"/>
    <n v="50.67"/>
    <x v="1"/>
    <s v="plays"/>
    <x v="2824"/>
    <d v="2015-06-13T01:43:00"/>
    <x v="0"/>
  </r>
  <r>
    <x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n v="103"/>
    <n v="60.78"/>
    <x v="1"/>
    <s v="plays"/>
    <x v="2825"/>
    <d v="2015-12-04T19:01:26"/>
    <x v="0"/>
  </r>
  <r>
    <x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n v="108"/>
    <n v="113.42"/>
    <x v="1"/>
    <s v="plays"/>
    <x v="2826"/>
    <d v="2015-07-10T07:00:00"/>
    <x v="0"/>
  </r>
  <r>
    <x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n v="120"/>
    <n v="104.57"/>
    <x v="1"/>
    <s v="plays"/>
    <x v="2827"/>
    <d v="2016-06-03T16:30:00"/>
    <x v="2"/>
  </r>
  <r>
    <x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n v="100"/>
    <n v="98.31"/>
    <x v="1"/>
    <s v="plays"/>
    <x v="2828"/>
    <d v="2015-10-02T23:00:00"/>
    <x v="0"/>
  </r>
  <r>
    <x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n v="107"/>
    <n v="35.04"/>
    <x v="1"/>
    <s v="plays"/>
    <x v="2829"/>
    <d v="2016-06-02T10:25:18"/>
    <x v="2"/>
  </r>
  <r>
    <x v="2830"/>
    <x v="2829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n v="100"/>
    <n v="272.73"/>
    <x v="1"/>
    <s v="plays"/>
    <x v="2830"/>
    <d v="2014-05-12T03:59:00"/>
    <x v="3"/>
  </r>
  <r>
    <x v="2831"/>
    <x v="2830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n v="111"/>
    <n v="63.85"/>
    <x v="1"/>
    <s v="plays"/>
    <x v="2831"/>
    <d v="2015-07-16T19:47:50"/>
    <x v="0"/>
  </r>
  <r>
    <x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n v="115"/>
    <n v="30.19"/>
    <x v="1"/>
    <s v="plays"/>
    <x v="2832"/>
    <d v="2014-11-23T22:00:00"/>
    <x v="3"/>
  </r>
  <r>
    <x v="2833"/>
    <x v="2832"/>
    <s v="A new play about exploring outer space"/>
    <n v="2700"/>
    <n v="2923"/>
    <x v="0"/>
    <s v="US"/>
    <s v="USD"/>
    <n v="1444528800"/>
    <x v="2833"/>
    <b v="0"/>
    <n v="35"/>
    <b v="1"/>
    <n v="108"/>
    <n v="83.51"/>
    <x v="1"/>
    <s v="plays"/>
    <x v="2833"/>
    <d v="2015-10-11T02:00:00"/>
    <x v="0"/>
  </r>
  <r>
    <x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n v="170"/>
    <n v="64.760000000000005"/>
    <x v="1"/>
    <s v="plays"/>
    <x v="2834"/>
    <d v="2015-01-30T23:02:10"/>
    <x v="0"/>
  </r>
  <r>
    <x v="2835"/>
    <x v="2834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n v="187"/>
    <n v="20.12"/>
    <x v="1"/>
    <s v="plays"/>
    <x v="2835"/>
    <d v="2015-12-05T00:00:00"/>
    <x v="0"/>
  </r>
  <r>
    <x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n v="108"/>
    <n v="44.09"/>
    <x v="1"/>
    <s v="plays"/>
    <x v="2836"/>
    <d v="2017-02-18T04:59:00"/>
    <x v="1"/>
  </r>
  <r>
    <x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n v="100"/>
    <n v="40.479999999999997"/>
    <x v="1"/>
    <s v="plays"/>
    <x v="2837"/>
    <d v="2015-12-09T22:48:04"/>
    <x v="0"/>
  </r>
  <r>
    <x v="2838"/>
    <x v="2837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n v="120"/>
    <n v="44.54"/>
    <x v="1"/>
    <s v="plays"/>
    <x v="2838"/>
    <d v="2014-08-13T22:00:00"/>
    <x v="3"/>
  </r>
  <r>
    <x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n v="111"/>
    <n v="125.81"/>
    <x v="1"/>
    <s v="plays"/>
    <x v="2839"/>
    <d v="2014-08-25T04:59:00"/>
    <x v="3"/>
  </r>
  <r>
    <x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n v="104"/>
    <n v="19.7"/>
    <x v="1"/>
    <s v="plays"/>
    <x v="2840"/>
    <d v="2015-03-18T17:00:00"/>
    <x v="0"/>
  </r>
  <r>
    <x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n v="1"/>
    <n v="10"/>
    <x v="1"/>
    <s v="plays"/>
    <x v="2841"/>
    <d v="2015-12-13T18:44:57"/>
    <x v="0"/>
  </r>
  <r>
    <x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n v="0"/>
    <n v="0"/>
    <x v="1"/>
    <s v="plays"/>
    <x v="2842"/>
    <d v="2014-06-21T11:00:00"/>
    <x v="3"/>
  </r>
  <r>
    <x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n v="0"/>
    <n v="0"/>
    <x v="1"/>
    <s v="plays"/>
    <x v="2843"/>
    <d v="2016-06-13T04:00:00"/>
    <x v="2"/>
  </r>
  <r>
    <x v="2844"/>
    <x v="2843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n v="5"/>
    <n v="30"/>
    <x v="1"/>
    <s v="plays"/>
    <x v="2844"/>
    <d v="2017-01-04T13:06:20"/>
    <x v="2"/>
  </r>
  <r>
    <x v="2845"/>
    <x v="2844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n v="32"/>
    <n v="60.67"/>
    <x v="1"/>
    <s v="plays"/>
    <x v="2845"/>
    <d v="2015-06-08T00:23:53"/>
    <x v="0"/>
  </r>
  <r>
    <x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n v="0"/>
    <n v="0"/>
    <x v="1"/>
    <s v="plays"/>
    <x v="2846"/>
    <d v="2015-05-29T16:36:34"/>
    <x v="0"/>
  </r>
  <r>
    <x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n v="0"/>
    <n v="0"/>
    <x v="1"/>
    <s v="plays"/>
    <x v="2847"/>
    <d v="2016-05-23T19:21:05"/>
    <x v="2"/>
  </r>
  <r>
    <x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n v="0"/>
    <n v="23.33"/>
    <x v="1"/>
    <s v="plays"/>
    <x v="2848"/>
    <d v="2015-05-29T15:34:19"/>
    <x v="0"/>
  </r>
  <r>
    <x v="2849"/>
    <x v="2848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n v="1"/>
    <n v="5"/>
    <x v="1"/>
    <s v="plays"/>
    <x v="2849"/>
    <d v="2016-04-23T10:16:40"/>
    <x v="2"/>
  </r>
  <r>
    <x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n v="4"/>
    <n v="23.92"/>
    <x v="1"/>
    <s v="plays"/>
    <x v="2850"/>
    <d v="2014-09-06T00:10:11"/>
    <x v="3"/>
  </r>
  <r>
    <x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n v="0"/>
    <n v="0"/>
    <x v="1"/>
    <s v="plays"/>
    <x v="2851"/>
    <d v="2016-01-29T23:17:00"/>
    <x v="2"/>
  </r>
  <r>
    <x v="2852"/>
    <x v="2851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n v="2"/>
    <n v="15.83"/>
    <x v="1"/>
    <s v="plays"/>
    <x v="2852"/>
    <d v="2014-06-21T01:05:03"/>
    <x v="3"/>
  </r>
  <r>
    <x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n v="0"/>
    <n v="0"/>
    <x v="1"/>
    <s v="plays"/>
    <x v="2853"/>
    <d v="2014-09-14T04:34:57"/>
    <x v="3"/>
  </r>
  <r>
    <x v="2854"/>
    <x v="2853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n v="42"/>
    <n v="29.79"/>
    <x v="1"/>
    <s v="plays"/>
    <x v="2854"/>
    <d v="2015-05-07T17:11:59"/>
    <x v="0"/>
  </r>
  <r>
    <x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n v="50"/>
    <n v="60"/>
    <x v="1"/>
    <s v="plays"/>
    <x v="2855"/>
    <d v="2016-01-29T23:34:00"/>
    <x v="2"/>
  </r>
  <r>
    <x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n v="5"/>
    <n v="24.33"/>
    <x v="1"/>
    <s v="plays"/>
    <x v="2856"/>
    <d v="2015-08-08T21:34:00"/>
    <x v="0"/>
  </r>
  <r>
    <x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n v="20"/>
    <n v="500"/>
    <x v="1"/>
    <s v="plays"/>
    <x v="2857"/>
    <d v="2017-02-20T18:00:00"/>
    <x v="2"/>
  </r>
  <r>
    <x v="2858"/>
    <x v="2857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n v="0"/>
    <n v="0"/>
    <x v="1"/>
    <s v="plays"/>
    <x v="2858"/>
    <d v="2014-12-05T11:28:00"/>
    <x v="3"/>
  </r>
  <r>
    <x v="2859"/>
    <x v="2858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n v="2"/>
    <n v="35"/>
    <x v="1"/>
    <s v="plays"/>
    <x v="2859"/>
    <d v="2015-10-16T08:41:44"/>
    <x v="0"/>
  </r>
  <r>
    <x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n v="7"/>
    <n v="29.56"/>
    <x v="1"/>
    <s v="plays"/>
    <x v="2860"/>
    <d v="2016-06-19T19:12:56"/>
    <x v="2"/>
  </r>
  <r>
    <x v="2861"/>
    <x v="2860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n v="32"/>
    <n v="26.67"/>
    <x v="1"/>
    <s v="plays"/>
    <x v="2861"/>
    <d v="2015-09-24T14:10:48"/>
    <x v="0"/>
  </r>
  <r>
    <x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n v="0"/>
    <n v="18.329999999999998"/>
    <x v="1"/>
    <s v="plays"/>
    <x v="2862"/>
    <d v="2014-06-24T18:57:09"/>
    <x v="3"/>
  </r>
  <r>
    <x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n v="0"/>
    <n v="20"/>
    <x v="1"/>
    <s v="plays"/>
    <x v="2863"/>
    <d v="2014-09-09T16:12:03"/>
    <x v="3"/>
  </r>
  <r>
    <x v="2864"/>
    <x v="2863"/>
    <s v="Accessible, original theatre for all!"/>
    <n v="2500"/>
    <n v="40"/>
    <x v="2"/>
    <s v="GB"/>
    <s v="GBP"/>
    <n v="1437139080"/>
    <x v="2864"/>
    <b v="0"/>
    <n v="3"/>
    <b v="0"/>
    <n v="2"/>
    <n v="13.33"/>
    <x v="1"/>
    <s v="plays"/>
    <x v="2864"/>
    <d v="2015-07-17T13:18:00"/>
    <x v="0"/>
  </r>
  <r>
    <x v="2865"/>
    <x v="2864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n v="0"/>
    <n v="0"/>
    <x v="1"/>
    <s v="plays"/>
    <x v="2865"/>
    <d v="2015-01-06T02:44:19"/>
    <x v="3"/>
  </r>
  <r>
    <x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n v="1"/>
    <n v="22.5"/>
    <x v="1"/>
    <s v="plays"/>
    <x v="2866"/>
    <d v="2016-10-14T22:00:00"/>
    <x v="2"/>
  </r>
  <r>
    <x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n v="20"/>
    <n v="50.4"/>
    <x v="1"/>
    <s v="plays"/>
    <x v="2867"/>
    <d v="2016-07-04T04:00:00"/>
    <x v="2"/>
  </r>
  <r>
    <x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n v="42"/>
    <n v="105.03"/>
    <x v="1"/>
    <s v="plays"/>
    <x v="2868"/>
    <d v="2016-10-05T19:50:54"/>
    <x v="2"/>
  </r>
  <r>
    <x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n v="1"/>
    <n v="35.4"/>
    <x v="1"/>
    <s v="plays"/>
    <x v="2869"/>
    <d v="2016-07-19T14:14:41"/>
    <x v="2"/>
  </r>
  <r>
    <x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n v="15"/>
    <n v="83.33"/>
    <x v="1"/>
    <s v="plays"/>
    <x v="2870"/>
    <d v="2014-05-17T04:32:45"/>
    <x v="3"/>
  </r>
  <r>
    <x v="2871"/>
    <x v="2870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n v="5"/>
    <n v="35.92"/>
    <x v="1"/>
    <s v="plays"/>
    <x v="2871"/>
    <d v="2014-12-21T17:43:33"/>
    <x v="3"/>
  </r>
  <r>
    <x v="2872"/>
    <x v="2871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n v="0"/>
    <n v="0"/>
    <x v="1"/>
    <s v="plays"/>
    <x v="2872"/>
    <d v="2015-06-20T02:47:18"/>
    <x v="0"/>
  </r>
  <r>
    <x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n v="38"/>
    <n v="119.13"/>
    <x v="1"/>
    <s v="plays"/>
    <x v="2873"/>
    <d v="2015-01-28T19:37:11"/>
    <x v="3"/>
  </r>
  <r>
    <x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n v="5"/>
    <n v="90.33"/>
    <x v="1"/>
    <s v="plays"/>
    <x v="2874"/>
    <d v="2017-01-17T20:16:26"/>
    <x v="2"/>
  </r>
  <r>
    <x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n v="0"/>
    <n v="2.33"/>
    <x v="1"/>
    <s v="plays"/>
    <x v="2875"/>
    <d v="2016-05-05T03:04:53"/>
    <x v="2"/>
  </r>
  <r>
    <x v="2876"/>
    <x v="2875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n v="0"/>
    <n v="0"/>
    <x v="1"/>
    <s v="plays"/>
    <x v="2876"/>
    <d v="2015-07-16T17:51:19"/>
    <x v="0"/>
  </r>
  <r>
    <x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n v="11"/>
    <n v="108.33"/>
    <x v="1"/>
    <s v="plays"/>
    <x v="2877"/>
    <d v="2016-11-30T17:00:00"/>
    <x v="2"/>
  </r>
  <r>
    <x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n v="2"/>
    <n v="15.75"/>
    <x v="1"/>
    <s v="plays"/>
    <x v="2878"/>
    <d v="2015-07-03T14:46:35"/>
    <x v="0"/>
  </r>
  <r>
    <x v="2879"/>
    <x v="2878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n v="0"/>
    <n v="29"/>
    <x v="1"/>
    <s v="plays"/>
    <x v="2879"/>
    <d v="2016-01-20T17:24:21"/>
    <x v="0"/>
  </r>
  <r>
    <x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n v="23"/>
    <n v="96.55"/>
    <x v="1"/>
    <s v="plays"/>
    <x v="2880"/>
    <d v="2015-08-20T17:05:00"/>
    <x v="0"/>
  </r>
  <r>
    <x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n v="0"/>
    <n v="0"/>
    <x v="1"/>
    <s v="plays"/>
    <x v="2881"/>
    <d v="2014-12-03T15:20:36"/>
    <x v="3"/>
  </r>
  <r>
    <x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n v="34"/>
    <n v="63"/>
    <x v="1"/>
    <s v="plays"/>
    <x v="2882"/>
    <d v="2016-05-01T14:18:38"/>
    <x v="2"/>
  </r>
  <r>
    <x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n v="19"/>
    <n v="381.6"/>
    <x v="1"/>
    <s v="plays"/>
    <x v="2883"/>
    <d v="2016-02-06T04:59:00"/>
    <x v="2"/>
  </r>
  <r>
    <x v="2884"/>
    <x v="2883"/>
    <s v="Come explore the dream world of Jim Morrison, rock singer, mystic, poet, shaman."/>
    <n v="45000"/>
    <n v="185"/>
    <x v="2"/>
    <s v="US"/>
    <s v="USD"/>
    <n v="1417800435"/>
    <x v="2884"/>
    <b v="0"/>
    <n v="4"/>
    <b v="0"/>
    <n v="0"/>
    <n v="46.25"/>
    <x v="1"/>
    <s v="plays"/>
    <x v="2884"/>
    <d v="2014-12-05T17:27:15"/>
    <x v="3"/>
  </r>
  <r>
    <x v="2885"/>
    <x v="2884"/>
    <s v="An historic and proud work of Polish nationalistic literature performed on stage."/>
    <n v="400"/>
    <n v="130"/>
    <x v="2"/>
    <s v="US"/>
    <s v="USD"/>
    <n v="1426294201"/>
    <x v="2885"/>
    <b v="0"/>
    <n v="5"/>
    <b v="0"/>
    <n v="33"/>
    <n v="26"/>
    <x v="1"/>
    <s v="plays"/>
    <x v="2885"/>
    <d v="2015-03-14T00:50:01"/>
    <x v="0"/>
  </r>
  <r>
    <x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n v="5"/>
    <n v="10"/>
    <x v="1"/>
    <s v="plays"/>
    <x v="2886"/>
    <d v="2015-09-19T03:59:00"/>
    <x v="0"/>
  </r>
  <r>
    <x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n v="0"/>
    <n v="5"/>
    <x v="1"/>
    <s v="plays"/>
    <x v="2887"/>
    <d v="2015-01-11T10:15:24"/>
    <x v="3"/>
  </r>
  <r>
    <x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n v="0"/>
    <n v="0"/>
    <x v="1"/>
    <s v="plays"/>
    <x v="2888"/>
    <d v="2014-10-18T04:59:00"/>
    <x v="3"/>
  </r>
  <r>
    <x v="2889"/>
    <x v="2888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n v="38"/>
    <n v="81.569999999999993"/>
    <x v="1"/>
    <s v="plays"/>
    <x v="2889"/>
    <d v="2014-08-29T20:43:05"/>
    <x v="3"/>
  </r>
  <r>
    <x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n v="1"/>
    <n v="7"/>
    <x v="1"/>
    <s v="plays"/>
    <x v="2890"/>
    <d v="2014-08-09T03:00:00"/>
    <x v="3"/>
  </r>
  <r>
    <x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n v="3"/>
    <n v="27.3"/>
    <x v="1"/>
    <s v="plays"/>
    <x v="2891"/>
    <d v="2016-04-15T20:12:08"/>
    <x v="2"/>
  </r>
  <r>
    <x v="2892"/>
    <x v="2891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n v="9"/>
    <n v="29.41"/>
    <x v="1"/>
    <s v="plays"/>
    <x v="2892"/>
    <d v="2014-08-25T21:00:00"/>
    <x v="3"/>
  </r>
  <r>
    <x v="2893"/>
    <x v="2892"/>
    <s v="Fundraising for REDISCOVERING KIA THE PLAY"/>
    <n v="5000"/>
    <n v="25"/>
    <x v="2"/>
    <s v="US"/>
    <s v="USD"/>
    <n v="1420768800"/>
    <x v="2893"/>
    <b v="0"/>
    <n v="2"/>
    <b v="0"/>
    <n v="1"/>
    <n v="12.5"/>
    <x v="1"/>
    <s v="plays"/>
    <x v="2893"/>
    <d v="2015-01-09T02:00:00"/>
    <x v="3"/>
  </r>
  <r>
    <x v="2894"/>
    <x v="2893"/>
    <s v="This Is A Story About A Woman A Man And A Woman"/>
    <n v="50000"/>
    <n v="0"/>
    <x v="2"/>
    <s v="US"/>
    <s v="USD"/>
    <n v="1428100815"/>
    <x v="2894"/>
    <b v="0"/>
    <n v="0"/>
    <b v="0"/>
    <n v="0"/>
    <n v="0"/>
    <x v="1"/>
    <s v="plays"/>
    <x v="2894"/>
    <d v="2015-04-03T22:40:15"/>
    <x v="0"/>
  </r>
  <r>
    <x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n v="5"/>
    <n v="5.75"/>
    <x v="1"/>
    <s v="plays"/>
    <x v="2895"/>
    <d v="2014-06-22T21:00:00"/>
    <x v="3"/>
  </r>
  <r>
    <x v="2896"/>
    <x v="2895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n v="21"/>
    <n v="52.08"/>
    <x v="1"/>
    <s v="plays"/>
    <x v="2896"/>
    <d v="2016-12-12T06:00:00"/>
    <x v="2"/>
  </r>
  <r>
    <x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n v="5"/>
    <n v="183.33"/>
    <x v="1"/>
    <s v="plays"/>
    <x v="2897"/>
    <d v="2015-10-11T15:29:05"/>
    <x v="0"/>
  </r>
  <r>
    <x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n v="4"/>
    <n v="26.33"/>
    <x v="1"/>
    <s v="plays"/>
    <x v="2898"/>
    <d v="2015-10-31T15:57:33"/>
    <x v="0"/>
  </r>
  <r>
    <x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n v="0"/>
    <n v="0"/>
    <x v="1"/>
    <s v="plays"/>
    <x v="2899"/>
    <d v="2016-07-24T01:52:38"/>
    <x v="2"/>
  </r>
  <r>
    <x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n v="62"/>
    <n v="486.43"/>
    <x v="1"/>
    <s v="plays"/>
    <x v="2900"/>
    <d v="2014-08-09T05:37:12"/>
    <x v="3"/>
  </r>
  <r>
    <x v="2901"/>
    <x v="2900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n v="1"/>
    <n v="3"/>
    <x v="1"/>
    <s v="plays"/>
    <x v="2901"/>
    <d v="2015-02-07T21:42:19"/>
    <x v="3"/>
  </r>
  <r>
    <x v="2902"/>
    <x v="2901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n v="0"/>
    <n v="25"/>
    <x v="1"/>
    <s v="plays"/>
    <x v="2902"/>
    <d v="2015-08-24T10:33:16"/>
    <x v="0"/>
  </r>
  <r>
    <x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n v="1"/>
    <n v="9.75"/>
    <x v="1"/>
    <s v="plays"/>
    <x v="2903"/>
    <d v="2015-09-09T04:00:18"/>
    <x v="0"/>
  </r>
  <r>
    <x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n v="5"/>
    <n v="18.75"/>
    <x v="1"/>
    <s v="plays"/>
    <x v="2904"/>
    <d v="2014-11-09T12:00:00"/>
    <x v="3"/>
  </r>
  <r>
    <x v="2905"/>
    <x v="2904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n v="18"/>
    <n v="36.590000000000003"/>
    <x v="1"/>
    <s v="plays"/>
    <x v="2905"/>
    <d v="2016-09-07T01:21:53"/>
    <x v="2"/>
  </r>
  <r>
    <x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n v="9"/>
    <n v="80.709999999999994"/>
    <x v="1"/>
    <s v="plays"/>
    <x v="2906"/>
    <d v="2015-08-01T01:00:00"/>
    <x v="0"/>
  </r>
  <r>
    <x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n v="0"/>
    <n v="1"/>
    <x v="1"/>
    <s v="plays"/>
    <x v="2907"/>
    <d v="2016-05-14T21:03:57"/>
    <x v="2"/>
  </r>
  <r>
    <x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n v="3"/>
    <n v="52.8"/>
    <x v="1"/>
    <s v="plays"/>
    <x v="2908"/>
    <d v="2016-06-08T17:33:39"/>
    <x v="2"/>
  </r>
  <r>
    <x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n v="0"/>
    <n v="20"/>
    <x v="1"/>
    <s v="plays"/>
    <x v="2909"/>
    <d v="2014-11-25T19:46:00"/>
    <x v="3"/>
  </r>
  <r>
    <x v="2910"/>
    <x v="2909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n v="0"/>
    <n v="1"/>
    <x v="1"/>
    <s v="plays"/>
    <x v="2910"/>
    <d v="2015-06-12T20:11:27"/>
    <x v="0"/>
  </r>
  <r>
    <x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n v="37"/>
    <n v="46.93"/>
    <x v="1"/>
    <s v="plays"/>
    <x v="2911"/>
    <d v="2015-06-27T18:27:06"/>
    <x v="0"/>
  </r>
  <r>
    <x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n v="14"/>
    <n v="78.08"/>
    <x v="1"/>
    <s v="plays"/>
    <x v="2912"/>
    <d v="2016-01-15T03:09:34"/>
    <x v="0"/>
  </r>
  <r>
    <x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n v="0"/>
    <n v="1"/>
    <x v="1"/>
    <s v="plays"/>
    <x v="2913"/>
    <d v="2014-09-06T22:08:59"/>
    <x v="3"/>
  </r>
  <r>
    <x v="2914"/>
    <x v="2913"/>
    <s v="Hercules must complete four challenges in order to meet the father he never knew"/>
    <n v="25000"/>
    <n v="1"/>
    <x v="2"/>
    <s v="GB"/>
    <s v="GBP"/>
    <n v="1426365994"/>
    <x v="2914"/>
    <b v="0"/>
    <n v="1"/>
    <b v="0"/>
    <n v="0"/>
    <n v="1"/>
    <x v="1"/>
    <s v="plays"/>
    <x v="2914"/>
    <d v="2015-03-14T20:46:34"/>
    <x v="0"/>
  </r>
  <r>
    <x v="2915"/>
    <x v="2914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n v="61"/>
    <n v="203.67"/>
    <x v="1"/>
    <s v="plays"/>
    <x v="2915"/>
    <d v="2016-03-16T08:33:10"/>
    <x v="2"/>
  </r>
  <r>
    <x v="2916"/>
    <x v="2915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n v="8"/>
    <n v="20.71"/>
    <x v="1"/>
    <s v="plays"/>
    <x v="2916"/>
    <d v="2014-05-19T11:26:29"/>
    <x v="3"/>
  </r>
  <r>
    <x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n v="22"/>
    <n v="48.56"/>
    <x v="1"/>
    <s v="plays"/>
    <x v="2917"/>
    <d v="2015-09-16T05:37:27"/>
    <x v="0"/>
  </r>
  <r>
    <x v="2918"/>
    <x v="2917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n v="27"/>
    <n v="68.099999999999994"/>
    <x v="1"/>
    <s v="plays"/>
    <x v="2918"/>
    <d v="2015-10-29T15:06:47"/>
    <x v="0"/>
  </r>
  <r>
    <x v="2919"/>
    <x v="2918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n v="9"/>
    <n v="8.5"/>
    <x v="1"/>
    <s v="plays"/>
    <x v="2919"/>
    <d v="2014-08-05T14:52:09"/>
    <x v="3"/>
  </r>
  <r>
    <x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n v="27"/>
    <n v="51.62"/>
    <x v="1"/>
    <s v="plays"/>
    <x v="2920"/>
    <d v="2015-03-25T18:01:10"/>
    <x v="0"/>
  </r>
  <r>
    <x v="2921"/>
    <x v="2920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n v="129"/>
    <n v="43"/>
    <x v="1"/>
    <s v="musical"/>
    <x v="2921"/>
    <d v="2014-09-25T21:16:44"/>
    <x v="3"/>
  </r>
  <r>
    <x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n v="100"/>
    <n v="83.33"/>
    <x v="1"/>
    <s v="musical"/>
    <x v="2922"/>
    <d v="2015-05-18T20:58:47"/>
    <x v="0"/>
  </r>
  <r>
    <x v="2923"/>
    <x v="2922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n v="100"/>
    <n v="30"/>
    <x v="1"/>
    <s v="musical"/>
    <x v="2923"/>
    <d v="2015-01-24T03:00:00"/>
    <x v="0"/>
  </r>
  <r>
    <x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n v="103"/>
    <n v="175.51"/>
    <x v="1"/>
    <s v="musical"/>
    <x v="2924"/>
    <d v="2015-05-09T03:59:00"/>
    <x v="0"/>
  </r>
  <r>
    <x v="2925"/>
    <x v="2924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n v="102"/>
    <n v="231.66"/>
    <x v="1"/>
    <s v="musical"/>
    <x v="2925"/>
    <d v="2014-09-11T14:01:08"/>
    <x v="3"/>
  </r>
  <r>
    <x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n v="125"/>
    <n v="75"/>
    <x v="1"/>
    <s v="musical"/>
    <x v="2926"/>
    <d v="2015-02-23T18:22:59"/>
    <x v="0"/>
  </r>
  <r>
    <x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n v="131"/>
    <n v="112.14"/>
    <x v="1"/>
    <s v="musical"/>
    <x v="2927"/>
    <d v="2014-07-15T05:00:00"/>
    <x v="3"/>
  </r>
  <r>
    <x v="2928"/>
    <x v="2927"/>
    <s v="This is a touring production for schools in the Treasure Valley!"/>
    <n v="1000"/>
    <n v="1000"/>
    <x v="0"/>
    <s v="US"/>
    <s v="USD"/>
    <n v="1457135846"/>
    <x v="2928"/>
    <b v="0"/>
    <n v="24"/>
    <b v="1"/>
    <n v="100"/>
    <n v="41.67"/>
    <x v="1"/>
    <s v="musical"/>
    <x v="2928"/>
    <d v="2016-03-04T23:57:26"/>
    <x v="2"/>
  </r>
  <r>
    <x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n v="102"/>
    <n v="255.17"/>
    <x v="1"/>
    <s v="musical"/>
    <x v="2929"/>
    <d v="2014-05-25T13:32:38"/>
    <x v="3"/>
  </r>
  <r>
    <x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n v="101"/>
    <n v="162.77000000000001"/>
    <x v="1"/>
    <s v="musical"/>
    <x v="2930"/>
    <d v="2015-05-07T14:01:04"/>
    <x v="0"/>
  </r>
  <r>
    <x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n v="106"/>
    <n v="88.33"/>
    <x v="1"/>
    <s v="musical"/>
    <x v="2931"/>
    <d v="2014-09-15T06:08:00"/>
    <x v="3"/>
  </r>
  <r>
    <x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n v="105"/>
    <n v="85.74"/>
    <x v="1"/>
    <s v="musical"/>
    <x v="2932"/>
    <d v="2015-02-21T11:00:00"/>
    <x v="0"/>
  </r>
  <r>
    <x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n v="103"/>
    <n v="47.57"/>
    <x v="1"/>
    <s v="musical"/>
    <x v="2933"/>
    <d v="2016-06-04T22:57:33"/>
    <x v="2"/>
  </r>
  <r>
    <x v="2934"/>
    <x v="2933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n v="108"/>
    <n v="72.97"/>
    <x v="1"/>
    <s v="musical"/>
    <x v="2934"/>
    <d v="2014-06-15T15:16:04"/>
    <x v="3"/>
  </r>
  <r>
    <x v="2935"/>
    <x v="2934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n v="101"/>
    <n v="90.54"/>
    <x v="1"/>
    <s v="musical"/>
    <x v="2935"/>
    <d v="2016-08-29T17:00:00"/>
    <x v="2"/>
  </r>
  <r>
    <x v="2936"/>
    <x v="2935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n v="128"/>
    <n v="37.65"/>
    <x v="1"/>
    <s v="musical"/>
    <x v="2936"/>
    <d v="2014-10-13T04:59:00"/>
    <x v="3"/>
  </r>
  <r>
    <x v="2937"/>
    <x v="2936"/>
    <s v="UCAS is a new British musical premiering at the Edinburgh Fringe Festival 2014."/>
    <n v="1500"/>
    <n v="2000"/>
    <x v="0"/>
    <s v="GB"/>
    <s v="GBP"/>
    <n v="1405249113"/>
    <x v="2937"/>
    <b v="0"/>
    <n v="55"/>
    <b v="1"/>
    <n v="133"/>
    <n v="36.36"/>
    <x v="1"/>
    <s v="musical"/>
    <x v="2937"/>
    <d v="2014-07-13T10:58:33"/>
    <x v="3"/>
  </r>
  <r>
    <x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n v="101"/>
    <n v="126.72"/>
    <x v="1"/>
    <s v="musical"/>
    <x v="2938"/>
    <d v="2015-01-30T16:53:34"/>
    <x v="3"/>
  </r>
  <r>
    <x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n v="103"/>
    <n v="329.2"/>
    <x v="1"/>
    <s v="musical"/>
    <x v="2939"/>
    <d v="2014-08-28T01:00:00"/>
    <x v="3"/>
  </r>
  <r>
    <x v="2940"/>
    <x v="2939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n v="107"/>
    <n v="81.239999999999995"/>
    <x v="1"/>
    <s v="musical"/>
    <x v="2940"/>
    <d v="2015-01-18T18:33:38"/>
    <x v="3"/>
  </r>
  <r>
    <x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n v="0"/>
    <n v="1"/>
    <x v="1"/>
    <s v="spaces"/>
    <x v="2941"/>
    <d v="2015-03-01T23:02:35"/>
    <x v="0"/>
  </r>
  <r>
    <x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n v="20"/>
    <n v="202.23"/>
    <x v="1"/>
    <s v="spaces"/>
    <x v="2942"/>
    <d v="2015-12-16T20:18:00"/>
    <x v="0"/>
  </r>
  <r>
    <x v="2943"/>
    <x v="2942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n v="0"/>
    <n v="0"/>
    <x v="1"/>
    <s v="spaces"/>
    <x v="2943"/>
    <d v="2015-04-13T03:06:20"/>
    <x v="0"/>
  </r>
  <r>
    <x v="2944"/>
    <x v="2943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n v="1"/>
    <n v="100"/>
    <x v="1"/>
    <s v="spaces"/>
    <x v="2944"/>
    <d v="2015-06-07T21:56:38"/>
    <x v="0"/>
  </r>
  <r>
    <x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n v="0"/>
    <n v="0"/>
    <x v="1"/>
    <s v="spaces"/>
    <x v="2945"/>
    <d v="2015-05-24T03:21:00"/>
    <x v="0"/>
  </r>
  <r>
    <x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n v="0"/>
    <n v="1"/>
    <x v="1"/>
    <s v="spaces"/>
    <x v="2946"/>
    <d v="2016-08-15T12:44:52"/>
    <x v="2"/>
  </r>
  <r>
    <x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n v="4"/>
    <n v="82.46"/>
    <x v="1"/>
    <s v="spaces"/>
    <x v="2947"/>
    <d v="2016-11-24T17:11:00"/>
    <x v="2"/>
  </r>
  <r>
    <x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n v="0"/>
    <n v="2.67"/>
    <x v="1"/>
    <s v="spaces"/>
    <x v="2948"/>
    <d v="2015-06-02T15:34:53"/>
    <x v="0"/>
  </r>
  <r>
    <x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n v="3"/>
    <n v="12.5"/>
    <x v="1"/>
    <s v="spaces"/>
    <x v="2949"/>
    <d v="2015-11-19T20:45:17"/>
    <x v="0"/>
  </r>
  <r>
    <x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n v="0"/>
    <n v="0"/>
    <x v="1"/>
    <s v="spaces"/>
    <x v="2950"/>
    <d v="2016-01-23T08:45:52"/>
    <x v="0"/>
  </r>
  <r>
    <x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n v="2"/>
    <n v="18.899999999999999"/>
    <x v="1"/>
    <s v="spaces"/>
    <x v="2951"/>
    <d v="2014-10-05T19:16:13"/>
    <x v="3"/>
  </r>
  <r>
    <x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n v="8"/>
    <n v="200.63"/>
    <x v="1"/>
    <s v="spaces"/>
    <x v="2952"/>
    <d v="2016-10-17T04:00:00"/>
    <x v="2"/>
  </r>
  <r>
    <x v="2953"/>
    <x v="2952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n v="0"/>
    <n v="201.67"/>
    <x v="1"/>
    <s v="spaces"/>
    <x v="2953"/>
    <d v="2015-10-08T19:00:21"/>
    <x v="0"/>
  </r>
  <r>
    <x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n v="0"/>
    <n v="0"/>
    <x v="1"/>
    <s v="spaces"/>
    <x v="2954"/>
    <d v="2017-03-16T13:00:03"/>
    <x v="1"/>
  </r>
  <r>
    <x v="2955"/>
    <x v="2954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n v="60"/>
    <n v="65"/>
    <x v="1"/>
    <s v="spaces"/>
    <x v="2955"/>
    <d v="2015-06-16T17:47:29"/>
    <x v="0"/>
  </r>
  <r>
    <x v="2956"/>
    <x v="2955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n v="17"/>
    <n v="66.099999999999994"/>
    <x v="1"/>
    <s v="spaces"/>
    <x v="2956"/>
    <d v="2016-05-04T23:00:50"/>
    <x v="2"/>
  </r>
  <r>
    <x v="2957"/>
    <x v="2956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n v="2"/>
    <n v="93.33"/>
    <x v="1"/>
    <s v="spaces"/>
    <x v="2957"/>
    <d v="2015-03-27T23:16:12"/>
    <x v="0"/>
  </r>
  <r>
    <x v="2958"/>
    <x v="2957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n v="0"/>
    <n v="0"/>
    <x v="1"/>
    <s v="spaces"/>
    <x v="2958"/>
    <d v="2016-05-08T17:41:57"/>
    <x v="2"/>
  </r>
  <r>
    <x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n v="0"/>
    <n v="0"/>
    <x v="1"/>
    <s v="spaces"/>
    <x v="2959"/>
    <d v="2016-06-07T00:12:05"/>
    <x v="2"/>
  </r>
  <r>
    <x v="2960"/>
    <x v="2959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n v="0"/>
    <n v="0"/>
    <x v="1"/>
    <s v="spaces"/>
    <x v="2960"/>
    <d v="2014-09-11T18:10:23"/>
    <x v="3"/>
  </r>
  <r>
    <x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n v="110"/>
    <n v="50.75"/>
    <x v="1"/>
    <s v="plays"/>
    <x v="2961"/>
    <d v="2015-03-26T04:00:00"/>
    <x v="0"/>
  </r>
  <r>
    <x v="2962"/>
    <x v="2961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n v="122"/>
    <n v="60.9"/>
    <x v="1"/>
    <s v="plays"/>
    <x v="2962"/>
    <d v="2015-03-01T06:59:00"/>
    <x v="0"/>
  </r>
  <r>
    <x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n v="107"/>
    <n v="109.03"/>
    <x v="1"/>
    <s v="plays"/>
    <x v="2963"/>
    <d v="2015-07-02T11:17:04"/>
    <x v="0"/>
  </r>
  <r>
    <x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n v="101"/>
    <n v="25.69"/>
    <x v="1"/>
    <s v="plays"/>
    <x v="2964"/>
    <d v="2014-08-06T21:32:00"/>
    <x v="3"/>
  </r>
  <r>
    <x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n v="109"/>
    <n v="41.92"/>
    <x v="1"/>
    <s v="plays"/>
    <x v="2965"/>
    <d v="2015-07-07T17:30:33"/>
    <x v="0"/>
  </r>
  <r>
    <x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n v="114"/>
    <n v="88.77"/>
    <x v="1"/>
    <s v="plays"/>
    <x v="2966"/>
    <d v="2015-09-16T17:43:32"/>
    <x v="0"/>
  </r>
  <r>
    <x v="2967"/>
    <x v="2966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n v="114"/>
    <n v="80.23"/>
    <x v="1"/>
    <s v="plays"/>
    <x v="2967"/>
    <d v="2015-03-09T03:44:52"/>
    <x v="0"/>
  </r>
  <r>
    <x v="2968"/>
    <x v="2967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n v="106"/>
    <n v="78.94"/>
    <x v="1"/>
    <s v="plays"/>
    <x v="2968"/>
    <d v="2016-08-17T03:59:00"/>
    <x v="2"/>
  </r>
  <r>
    <x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n v="163"/>
    <n v="95.59"/>
    <x v="1"/>
    <s v="plays"/>
    <x v="2969"/>
    <d v="2015-05-03T22:51:00"/>
    <x v="0"/>
  </r>
  <r>
    <x v="2970"/>
    <x v="2969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n v="106"/>
    <n v="69.89"/>
    <x v="1"/>
    <s v="plays"/>
    <x v="2970"/>
    <d v="2014-07-18T16:04:11"/>
    <x v="3"/>
  </r>
  <r>
    <x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n v="100"/>
    <n v="74.53"/>
    <x v="1"/>
    <s v="plays"/>
    <x v="2971"/>
    <d v="2014-08-31T15:47:58"/>
    <x v="3"/>
  </r>
  <r>
    <x v="2972"/>
    <x v="2971"/>
    <s v="A group of artists. A mythical art piece. A harrowing quest. And some margaritas."/>
    <n v="2000"/>
    <n v="2107"/>
    <x v="0"/>
    <s v="US"/>
    <s v="USD"/>
    <n v="1480899600"/>
    <x v="2972"/>
    <b v="0"/>
    <n v="17"/>
    <b v="1"/>
    <n v="105"/>
    <n v="123.94"/>
    <x v="1"/>
    <s v="plays"/>
    <x v="2972"/>
    <d v="2016-12-05T01:00:00"/>
    <x v="2"/>
  </r>
  <r>
    <x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n v="175"/>
    <n v="264.85000000000002"/>
    <x v="1"/>
    <s v="plays"/>
    <x v="2973"/>
    <d v="2016-01-01T04:00:00"/>
    <x v="0"/>
  </r>
  <r>
    <x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n v="102"/>
    <n v="58.62"/>
    <x v="1"/>
    <s v="plays"/>
    <x v="2974"/>
    <d v="2014-09-26T01:35:00"/>
    <x v="3"/>
  </r>
  <r>
    <x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n v="100"/>
    <n v="70.88"/>
    <x v="1"/>
    <s v="plays"/>
    <x v="2975"/>
    <d v="2014-11-27T03:00:00"/>
    <x v="3"/>
  </r>
  <r>
    <x v="2976"/>
    <x v="2975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n v="171"/>
    <n v="8.57"/>
    <x v="1"/>
    <s v="plays"/>
    <x v="2976"/>
    <d v="2016-03-13T12:00:00"/>
    <x v="2"/>
  </r>
  <r>
    <x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n v="114"/>
    <n v="113.57"/>
    <x v="1"/>
    <s v="plays"/>
    <x v="2977"/>
    <d v="2015-03-23T02:14:00"/>
    <x v="0"/>
  </r>
  <r>
    <x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n v="129"/>
    <n v="60.69"/>
    <x v="1"/>
    <s v="plays"/>
    <x v="2978"/>
    <d v="2014-10-20T05:59:00"/>
    <x v="3"/>
  </r>
  <r>
    <x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n v="101"/>
    <n v="110.22"/>
    <x v="1"/>
    <s v="plays"/>
    <x v="2979"/>
    <d v="2015-01-06T06:00:00"/>
    <x v="3"/>
  </r>
  <r>
    <x v="2980"/>
    <x v="2979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n v="109"/>
    <n v="136.46"/>
    <x v="1"/>
    <s v="plays"/>
    <x v="2980"/>
    <d v="2015-08-24T02:00:00"/>
    <x v="0"/>
  </r>
  <r>
    <x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n v="129"/>
    <n v="53.16"/>
    <x v="1"/>
    <s v="spaces"/>
    <x v="2981"/>
    <d v="2015-09-23T13:25:56"/>
    <x v="0"/>
  </r>
  <r>
    <x v="2982"/>
    <x v="2981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n v="102"/>
    <n v="86.49"/>
    <x v="1"/>
    <s v="spaces"/>
    <x v="2982"/>
    <d v="2016-02-11T16:29:03"/>
    <x v="2"/>
  </r>
  <r>
    <x v="2983"/>
    <x v="2982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n v="147"/>
    <n v="155.24"/>
    <x v="1"/>
    <s v="spaces"/>
    <x v="2983"/>
    <d v="2014-11-11T16:10:36"/>
    <x v="3"/>
  </r>
  <r>
    <x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n v="100"/>
    <n v="115.08"/>
    <x v="1"/>
    <s v="spaces"/>
    <x v="2984"/>
    <d v="2016-08-24T06:41:21"/>
    <x v="2"/>
  </r>
  <r>
    <x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n v="122"/>
    <n v="109.59"/>
    <x v="1"/>
    <s v="spaces"/>
    <x v="2985"/>
    <d v="2016-10-31T04:00:00"/>
    <x v="2"/>
  </r>
  <r>
    <x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n v="106"/>
    <n v="45.21"/>
    <x v="1"/>
    <s v="spaces"/>
    <x v="2986"/>
    <d v="2016-05-01T11:00:06"/>
    <x v="2"/>
  </r>
  <r>
    <x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n v="110"/>
    <n v="104.15"/>
    <x v="1"/>
    <s v="spaces"/>
    <x v="2987"/>
    <d v="2016-10-13T00:00:00"/>
    <x v="2"/>
  </r>
  <r>
    <x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n v="100"/>
    <n v="35.71"/>
    <x v="1"/>
    <s v="spaces"/>
    <x v="2988"/>
    <d v="2016-06-20T08:41:21"/>
    <x v="2"/>
  </r>
  <r>
    <x v="2989"/>
    <x v="2988"/>
    <s v="Bring the movies back to Bethel, Maine."/>
    <n v="20000"/>
    <n v="35307"/>
    <x v="0"/>
    <s v="US"/>
    <s v="USD"/>
    <n v="1450673940"/>
    <x v="2989"/>
    <b v="0"/>
    <n v="364"/>
    <b v="1"/>
    <n v="177"/>
    <n v="97"/>
    <x v="1"/>
    <s v="spaces"/>
    <x v="2989"/>
    <d v="2015-12-21T04:59:00"/>
    <x v="0"/>
  </r>
  <r>
    <x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n v="100"/>
    <n v="370.37"/>
    <x v="1"/>
    <s v="spaces"/>
    <x v="2990"/>
    <d v="2016-01-07T13:47:00"/>
    <x v="0"/>
  </r>
  <r>
    <x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n v="103"/>
    <n v="94.41"/>
    <x v="1"/>
    <s v="spaces"/>
    <x v="2991"/>
    <d v="2017-01-27T20:05:30"/>
    <x v="1"/>
  </r>
  <r>
    <x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n v="105"/>
    <n v="48.98"/>
    <x v="1"/>
    <s v="spaces"/>
    <x v="2992"/>
    <d v="2016-10-09T18:25:10"/>
    <x v="2"/>
  </r>
  <r>
    <x v="2993"/>
    <x v="2992"/>
    <s v="Help us build the Kitchen from Hell!"/>
    <n v="1000"/>
    <n v="1003"/>
    <x v="0"/>
    <s v="US"/>
    <s v="USD"/>
    <n v="1455998867"/>
    <x v="2993"/>
    <b v="0"/>
    <n v="22"/>
    <b v="1"/>
    <n v="100"/>
    <n v="45.59"/>
    <x v="1"/>
    <s v="spaces"/>
    <x v="2993"/>
    <d v="2016-02-20T20:07:47"/>
    <x v="2"/>
  </r>
  <r>
    <x v="2994"/>
    <x v="2993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n v="458"/>
    <n v="23.28"/>
    <x v="1"/>
    <s v="spaces"/>
    <x v="2994"/>
    <d v="2014-10-03T11:29:32"/>
    <x v="3"/>
  </r>
  <r>
    <x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n v="105"/>
    <n v="63.23"/>
    <x v="1"/>
    <s v="spaces"/>
    <x v="2995"/>
    <d v="2017-01-19T15:57:51"/>
    <x v="2"/>
  </r>
  <r>
    <x v="2996"/>
    <x v="2995"/>
    <s v="A permanent home for comedy in Connecticut in the heart of downtown Hartford."/>
    <n v="35000"/>
    <n v="60180"/>
    <x v="0"/>
    <s v="US"/>
    <s v="USD"/>
    <n v="1432677240"/>
    <x v="2996"/>
    <b v="0"/>
    <n v="392"/>
    <b v="1"/>
    <n v="172"/>
    <n v="153.52000000000001"/>
    <x v="1"/>
    <s v="spaces"/>
    <x v="2996"/>
    <d v="2015-05-26T21:54:00"/>
    <x v="0"/>
  </r>
  <r>
    <x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n v="104"/>
    <n v="90.2"/>
    <x v="1"/>
    <s v="spaces"/>
    <x v="2997"/>
    <d v="2017-02-27T04:59:00"/>
    <x v="1"/>
  </r>
  <r>
    <x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n v="103"/>
    <n v="118.97"/>
    <x v="1"/>
    <s v="spaces"/>
    <x v="2998"/>
    <d v="2014-06-16T04:25:00"/>
    <x v="3"/>
  </r>
  <r>
    <x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n v="119"/>
    <n v="80.25"/>
    <x v="1"/>
    <s v="spaces"/>
    <x v="2999"/>
    <d v="2017-03-01T02:00:00"/>
    <x v="1"/>
  </r>
  <r>
    <x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n v="100"/>
    <n v="62.5"/>
    <x v="1"/>
    <s v="spaces"/>
    <x v="3000"/>
    <d v="2017-01-31T18:00:00"/>
    <x v="1"/>
  </r>
  <r>
    <x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n v="319"/>
    <n v="131.38"/>
    <x v="1"/>
    <s v="spaces"/>
    <x v="3001"/>
    <d v="2016-07-13T21:29:42"/>
    <x v="2"/>
  </r>
  <r>
    <x v="3002"/>
    <x v="3001"/>
    <s v="Make the workshop/ small stage space at Jimmy's No 43 even better than before!"/>
    <n v="7000"/>
    <n v="7595.43"/>
    <x v="0"/>
    <s v="US"/>
    <s v="USD"/>
    <n v="1356552252"/>
    <x v="3002"/>
    <b v="0"/>
    <n v="104"/>
    <b v="1"/>
    <n v="109"/>
    <n v="73.03"/>
    <x v="1"/>
    <s v="spaces"/>
    <x v="3002"/>
    <d v="2012-12-26T20:04:12"/>
    <x v="5"/>
  </r>
  <r>
    <x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n v="101"/>
    <n v="178.53"/>
    <x v="1"/>
    <s v="spaces"/>
    <x v="3003"/>
    <d v="2016-03-01T05:59:00"/>
    <x v="2"/>
  </r>
  <r>
    <x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n v="113"/>
    <n v="162.91"/>
    <x v="1"/>
    <s v="spaces"/>
    <x v="3004"/>
    <d v="2014-11-15T22:08:44"/>
    <x v="3"/>
  </r>
  <r>
    <x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n v="120"/>
    <n v="108.24"/>
    <x v="1"/>
    <s v="spaces"/>
    <x v="3005"/>
    <d v="2014-10-06T16:11:45"/>
    <x v="3"/>
  </r>
  <r>
    <x v="3006"/>
    <x v="3005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n v="108"/>
    <n v="88.87"/>
    <x v="1"/>
    <s v="spaces"/>
    <x v="3006"/>
    <d v="2014-12-14T18:09:51"/>
    <x v="3"/>
  </r>
  <r>
    <x v="3007"/>
    <x v="3006"/>
    <s v="Consuite for 2015 CoreCon.  An adventure into insanity."/>
    <n v="600"/>
    <n v="1080"/>
    <x v="0"/>
    <s v="US"/>
    <s v="USD"/>
    <n v="1429938683"/>
    <x v="3007"/>
    <b v="0"/>
    <n v="20"/>
    <b v="1"/>
    <n v="180"/>
    <n v="54"/>
    <x v="1"/>
    <s v="spaces"/>
    <x v="3007"/>
    <d v="2015-04-25T05:11:23"/>
    <x v="0"/>
  </r>
  <r>
    <x v="3008"/>
    <x v="3007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n v="101"/>
    <n v="116.73"/>
    <x v="1"/>
    <s v="spaces"/>
    <x v="3008"/>
    <d v="2016-01-21T05:05:19"/>
    <x v="0"/>
  </r>
  <r>
    <x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n v="120"/>
    <n v="233.9"/>
    <x v="1"/>
    <s v="spaces"/>
    <x v="3009"/>
    <d v="2014-11-26T14:40:40"/>
    <x v="3"/>
  </r>
  <r>
    <x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n v="158"/>
    <n v="158"/>
    <x v="1"/>
    <s v="spaces"/>
    <x v="3010"/>
    <d v="2015-02-21T19:58:39"/>
    <x v="3"/>
  </r>
  <r>
    <x v="3011"/>
    <x v="3010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n v="124"/>
    <n v="14.84"/>
    <x v="1"/>
    <s v="spaces"/>
    <x v="3011"/>
    <d v="2015-12-23T22:59:00"/>
    <x v="0"/>
  </r>
  <r>
    <x v="3012"/>
    <x v="3011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n v="117"/>
    <n v="85.18"/>
    <x v="1"/>
    <s v="spaces"/>
    <x v="3012"/>
    <d v="2015-02-10T16:52:10"/>
    <x v="0"/>
  </r>
  <r>
    <x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n v="157"/>
    <n v="146.69"/>
    <x v="1"/>
    <s v="spaces"/>
    <x v="3013"/>
    <d v="2015-06-21T20:04:09"/>
    <x v="0"/>
  </r>
  <r>
    <x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n v="113"/>
    <n v="50.76"/>
    <x v="1"/>
    <s v="spaces"/>
    <x v="3014"/>
    <d v="2014-11-05T05:00:00"/>
    <x v="3"/>
  </r>
  <r>
    <x v="3015"/>
    <x v="3014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n v="103"/>
    <n v="87.7"/>
    <x v="1"/>
    <s v="spaces"/>
    <x v="3015"/>
    <d v="2014-06-11T04:00:00"/>
    <x v="3"/>
  </r>
  <r>
    <x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n v="103"/>
    <n v="242.28"/>
    <x v="1"/>
    <s v="spaces"/>
    <x v="3016"/>
    <d v="2014-07-18T13:09:12"/>
    <x v="3"/>
  </r>
  <r>
    <x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n v="106"/>
    <n v="146.44999999999999"/>
    <x v="1"/>
    <s v="spaces"/>
    <x v="3017"/>
    <d v="2014-08-20T20:24:03"/>
    <x v="3"/>
  </r>
  <r>
    <x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n v="101"/>
    <n v="103.17"/>
    <x v="1"/>
    <s v="spaces"/>
    <x v="3018"/>
    <d v="2015-07-20T22:00:00"/>
    <x v="0"/>
  </r>
  <r>
    <x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n v="121"/>
    <n v="80.459999999999994"/>
    <x v="1"/>
    <s v="spaces"/>
    <x v="3019"/>
    <d v="2014-05-27T03:00:00"/>
    <x v="3"/>
  </r>
  <r>
    <x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n v="101"/>
    <n v="234.67"/>
    <x v="1"/>
    <s v="spaces"/>
    <x v="3020"/>
    <d v="2015-08-14T20:18:53"/>
    <x v="0"/>
  </r>
  <r>
    <x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n v="116"/>
    <n v="50.69"/>
    <x v="1"/>
    <s v="spaces"/>
    <x v="3021"/>
    <d v="2016-11-22T05:59:00"/>
    <x v="2"/>
  </r>
  <r>
    <x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n v="101"/>
    <n v="162.71"/>
    <x v="1"/>
    <s v="spaces"/>
    <x v="3022"/>
    <d v="2016-08-27T22:53:29"/>
    <x v="2"/>
  </r>
  <r>
    <x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n v="103"/>
    <n v="120.17"/>
    <x v="1"/>
    <s v="spaces"/>
    <x v="3023"/>
    <d v="2015-06-11T16:13:06"/>
    <x v="0"/>
  </r>
  <r>
    <x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n v="246"/>
    <n v="67.7"/>
    <x v="1"/>
    <s v="spaces"/>
    <x v="3024"/>
    <d v="2012-10-06T23:51:15"/>
    <x v="5"/>
  </r>
  <r>
    <x v="3025"/>
    <x v="3024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n v="302"/>
    <n v="52.1"/>
    <x v="1"/>
    <s v="spaces"/>
    <x v="3025"/>
    <d v="2014-05-30T16:00:00"/>
    <x v="3"/>
  </r>
  <r>
    <x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n v="143"/>
    <n v="51.6"/>
    <x v="1"/>
    <s v="spaces"/>
    <x v="3026"/>
    <d v="2017-03-03T11:01:32"/>
    <x v="1"/>
  </r>
  <r>
    <x v="3027"/>
    <x v="3026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n v="131"/>
    <n v="164.3"/>
    <x v="1"/>
    <s v="spaces"/>
    <x v="3027"/>
    <d v="2015-03-20T15:54:11"/>
    <x v="0"/>
  </r>
  <r>
    <x v="3028"/>
    <x v="3027"/>
    <s v="We have a space! Help us fill it with a stage, chairs, gear and audiences' laughter!"/>
    <n v="5000"/>
    <n v="8401"/>
    <x v="0"/>
    <s v="US"/>
    <s v="USD"/>
    <n v="1471242025"/>
    <x v="3028"/>
    <b v="0"/>
    <n v="99"/>
    <b v="1"/>
    <n v="168"/>
    <n v="84.86"/>
    <x v="1"/>
    <s v="spaces"/>
    <x v="3028"/>
    <d v="2016-08-15T06:20:25"/>
    <x v="2"/>
  </r>
  <r>
    <x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n v="110"/>
    <n v="94.55"/>
    <x v="1"/>
    <s v="spaces"/>
    <x v="3029"/>
    <d v="2014-11-18T04:35:00"/>
    <x v="3"/>
  </r>
  <r>
    <x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n v="107"/>
    <n v="45.54"/>
    <x v="1"/>
    <s v="spaces"/>
    <x v="3030"/>
    <d v="2015-09-16T17:56:11"/>
    <x v="0"/>
  </r>
  <r>
    <x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n v="100"/>
    <n v="51.72"/>
    <x v="1"/>
    <s v="spaces"/>
    <x v="3031"/>
    <d v="2016-10-14T21:10:47"/>
    <x v="2"/>
  </r>
  <r>
    <x v="3032"/>
    <x v="3031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n v="127"/>
    <n v="50.88"/>
    <x v="1"/>
    <s v="spaces"/>
    <x v="3032"/>
    <d v="2015-09-11T01:04:19"/>
    <x v="0"/>
  </r>
  <r>
    <x v="3033"/>
    <x v="3032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n v="147"/>
    <n v="191.13"/>
    <x v="1"/>
    <s v="spaces"/>
    <x v="3033"/>
    <d v="2016-08-18T02:38:45"/>
    <x v="2"/>
  </r>
  <r>
    <x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n v="113"/>
    <n v="89.31"/>
    <x v="1"/>
    <s v="spaces"/>
    <x v="3034"/>
    <d v="2016-11-01T03:59:00"/>
    <x v="2"/>
  </r>
  <r>
    <x v="3035"/>
    <x v="3034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n v="109"/>
    <n v="88.59"/>
    <x v="1"/>
    <s v="spaces"/>
    <x v="3035"/>
    <d v="2013-05-04T13:26:49"/>
    <x v="4"/>
  </r>
  <r>
    <x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n v="127"/>
    <n v="96.3"/>
    <x v="1"/>
    <s v="spaces"/>
    <x v="3036"/>
    <d v="2013-08-16T11:59:00"/>
    <x v="4"/>
  </r>
  <r>
    <x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n v="213"/>
    <n v="33.31"/>
    <x v="1"/>
    <s v="spaces"/>
    <x v="3037"/>
    <d v="2010-10-02T04:59:00"/>
    <x v="7"/>
  </r>
  <r>
    <x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n v="101"/>
    <n v="37.22"/>
    <x v="1"/>
    <s v="spaces"/>
    <x v="3038"/>
    <d v="2016-03-04T06:03:17"/>
    <x v="2"/>
  </r>
  <r>
    <x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n v="109"/>
    <n v="92.13"/>
    <x v="1"/>
    <s v="spaces"/>
    <x v="3039"/>
    <d v="2013-12-29T07:59:00"/>
    <x v="4"/>
  </r>
  <r>
    <x v="3040"/>
    <x v="3039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n v="108"/>
    <n v="76.790000000000006"/>
    <x v="1"/>
    <s v="spaces"/>
    <x v="3040"/>
    <d v="2015-06-26T23:00:00"/>
    <x v="0"/>
  </r>
  <r>
    <x v="3041"/>
    <x v="3040"/>
    <s v="Privet! Hello! Bon Jour! We are the Arlekin Players Theatre and we need a home."/>
    <n v="8300"/>
    <n v="9170"/>
    <x v="0"/>
    <s v="US"/>
    <s v="USD"/>
    <n v="1453323048"/>
    <x v="3041"/>
    <b v="0"/>
    <n v="95"/>
    <b v="1"/>
    <n v="110"/>
    <n v="96.53"/>
    <x v="1"/>
    <s v="spaces"/>
    <x v="3041"/>
    <d v="2016-01-20T20:50:48"/>
    <x v="0"/>
  </r>
  <r>
    <x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n v="128"/>
    <n v="51.89"/>
    <x v="1"/>
    <s v="spaces"/>
    <x v="3042"/>
    <d v="2015-10-06T16:30:47"/>
    <x v="0"/>
  </r>
  <r>
    <x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n v="110"/>
    <n v="128.91"/>
    <x v="1"/>
    <s v="spaces"/>
    <x v="3043"/>
    <d v="2015-04-16T02:50:00"/>
    <x v="0"/>
  </r>
  <r>
    <x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n v="109"/>
    <n v="84.11"/>
    <x v="1"/>
    <s v="spaces"/>
    <x v="3044"/>
    <d v="2016-02-02T17:26:38"/>
    <x v="2"/>
  </r>
  <r>
    <x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n v="133"/>
    <n v="82.94"/>
    <x v="1"/>
    <s v="spaces"/>
    <x v="3045"/>
    <d v="2014-08-22T03:44:15"/>
    <x v="3"/>
  </r>
  <r>
    <x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n v="191"/>
    <n v="259.95"/>
    <x v="1"/>
    <s v="spaces"/>
    <x v="3046"/>
    <d v="2014-09-10T04:52:00"/>
    <x v="3"/>
  </r>
  <r>
    <x v="3047"/>
    <x v="3046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n v="149"/>
    <n v="37.25"/>
    <x v="1"/>
    <s v="spaces"/>
    <x v="3047"/>
    <d v="2016-04-27T13:16:00"/>
    <x v="2"/>
  </r>
  <r>
    <x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n v="166"/>
    <n v="177.02"/>
    <x v="1"/>
    <s v="spaces"/>
    <x v="3048"/>
    <d v="2014-12-31T21:22:00"/>
    <x v="3"/>
  </r>
  <r>
    <x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n v="107"/>
    <n v="74.069999999999993"/>
    <x v="1"/>
    <s v="spaces"/>
    <x v="3049"/>
    <d v="2015-06-14T00:20:55"/>
    <x v="0"/>
  </r>
  <r>
    <x v="3050"/>
    <x v="3049"/>
    <s v="Help fund The Black Pearl Consuite at CoreCon VIII: On Ancient Seas!"/>
    <n v="600"/>
    <n v="636"/>
    <x v="0"/>
    <s v="US"/>
    <s v="USD"/>
    <n v="1462420960"/>
    <x v="3050"/>
    <b v="0"/>
    <n v="9"/>
    <b v="1"/>
    <n v="106"/>
    <n v="70.67"/>
    <x v="1"/>
    <s v="spaces"/>
    <x v="3050"/>
    <d v="2016-05-05T04:02:40"/>
    <x v="2"/>
  </r>
  <r>
    <x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n v="24"/>
    <n v="23.63"/>
    <x v="1"/>
    <s v="spaces"/>
    <x v="3051"/>
    <d v="2017-02-08T09:59:05"/>
    <x v="1"/>
  </r>
  <r>
    <x v="3052"/>
    <x v="3051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n v="0"/>
    <n v="37.5"/>
    <x v="1"/>
    <s v="spaces"/>
    <x v="3052"/>
    <d v="2015-05-28T15:59:00"/>
    <x v="0"/>
  </r>
  <r>
    <x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n v="0"/>
    <n v="13.33"/>
    <x v="1"/>
    <s v="spaces"/>
    <x v="3053"/>
    <d v="2014-10-02T03:59:00"/>
    <x v="3"/>
  </r>
  <r>
    <x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n v="0"/>
    <n v="0"/>
    <x v="1"/>
    <s v="spaces"/>
    <x v="3054"/>
    <d v="2015-03-02T01:04:00"/>
    <x v="0"/>
  </r>
  <r>
    <x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n v="0"/>
    <n v="1"/>
    <x v="1"/>
    <s v="spaces"/>
    <x v="3055"/>
    <d v="2015-01-09T22:59:50"/>
    <x v="3"/>
  </r>
  <r>
    <x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n v="0"/>
    <n v="0"/>
    <x v="1"/>
    <s v="spaces"/>
    <x v="3056"/>
    <d v="2014-09-29T15:16:24"/>
    <x v="3"/>
  </r>
  <r>
    <x v="3057"/>
    <x v="3056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n v="0"/>
    <n v="0"/>
    <x v="1"/>
    <s v="spaces"/>
    <x v="3057"/>
    <d v="2016-04-03T14:36:51"/>
    <x v="2"/>
  </r>
  <r>
    <x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n v="0"/>
    <n v="1"/>
    <x v="1"/>
    <s v="spaces"/>
    <x v="3058"/>
    <d v="2016-05-20T08:59:00"/>
    <x v="2"/>
  </r>
  <r>
    <x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n v="3"/>
    <n v="41"/>
    <x v="1"/>
    <s v="spaces"/>
    <x v="3059"/>
    <d v="2014-08-08T22:27:26"/>
    <x v="3"/>
  </r>
  <r>
    <x v="3060"/>
    <x v="3059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n v="0"/>
    <n v="55.83"/>
    <x v="1"/>
    <s v="spaces"/>
    <x v="3060"/>
    <d v="2015-09-28T06:35:34"/>
    <x v="0"/>
  </r>
  <r>
    <x v="3061"/>
    <x v="3060"/>
    <s v="Save a historic Local theater."/>
    <n v="1000000"/>
    <n v="0"/>
    <x v="2"/>
    <s v="US"/>
    <s v="USD"/>
    <n v="1407955748"/>
    <x v="3061"/>
    <b v="0"/>
    <n v="0"/>
    <b v="0"/>
    <n v="0"/>
    <n v="0"/>
    <x v="1"/>
    <s v="spaces"/>
    <x v="3061"/>
    <d v="2014-08-13T18:49:08"/>
    <x v="3"/>
  </r>
  <r>
    <x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n v="67"/>
    <n v="99.76"/>
    <x v="1"/>
    <s v="spaces"/>
    <x v="3062"/>
    <d v="2015-09-30T18:00:00"/>
    <x v="0"/>
  </r>
  <r>
    <x v="3063"/>
    <x v="3062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n v="20"/>
    <n v="25.52"/>
    <x v="1"/>
    <s v="spaces"/>
    <x v="3063"/>
    <d v="2016-10-22T22:08:58"/>
    <x v="2"/>
  </r>
  <r>
    <x v="3064"/>
    <x v="3063"/>
    <s v="An epicenter for connection, creation and expression of the community."/>
    <n v="75000"/>
    <n v="8471"/>
    <x v="2"/>
    <s v="US"/>
    <s v="USD"/>
    <n v="1448175540"/>
    <x v="3064"/>
    <b v="0"/>
    <n v="72"/>
    <b v="0"/>
    <n v="11"/>
    <n v="117.65"/>
    <x v="1"/>
    <s v="spaces"/>
    <x v="3064"/>
    <d v="2015-11-22T06:59:00"/>
    <x v="0"/>
  </r>
  <r>
    <x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n v="0"/>
    <n v="5"/>
    <x v="1"/>
    <s v="spaces"/>
    <x v="3065"/>
    <d v="2014-07-30T01:19:32"/>
    <x v="3"/>
  </r>
  <r>
    <x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n v="12"/>
    <n v="2796.67"/>
    <x v="1"/>
    <s v="spaces"/>
    <x v="3066"/>
    <d v="2016-07-10T05:28:57"/>
    <x v="2"/>
  </r>
  <r>
    <x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n v="3"/>
    <n v="200"/>
    <x v="1"/>
    <s v="spaces"/>
    <x v="3067"/>
    <d v="2015-09-09T22:31:19"/>
    <x v="0"/>
  </r>
  <r>
    <x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n v="0"/>
    <n v="87.5"/>
    <x v="1"/>
    <s v="spaces"/>
    <x v="3068"/>
    <d v="2015-10-16T16:35:52"/>
    <x v="0"/>
  </r>
  <r>
    <x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n v="14"/>
    <n v="20.14"/>
    <x v="1"/>
    <s v="spaces"/>
    <x v="3069"/>
    <d v="2014-12-14T20:00:34"/>
    <x v="3"/>
  </r>
  <r>
    <x v="3070"/>
    <x v="3069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n v="3"/>
    <n v="20.88"/>
    <x v="1"/>
    <s v="spaces"/>
    <x v="3070"/>
    <d v="2016-12-07T17:36:09"/>
    <x v="2"/>
  </r>
  <r>
    <x v="3071"/>
    <x v="3070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n v="60"/>
    <n v="61.31"/>
    <x v="1"/>
    <s v="spaces"/>
    <x v="3071"/>
    <d v="2015-04-21T05:59:00"/>
    <x v="0"/>
  </r>
  <r>
    <x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n v="0"/>
    <n v="1"/>
    <x v="1"/>
    <s v="spaces"/>
    <x v="3072"/>
    <d v="2016-10-30T01:46:00"/>
    <x v="2"/>
  </r>
  <r>
    <x v="3073"/>
    <x v="3072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n v="0"/>
    <n v="92.14"/>
    <x v="1"/>
    <s v="spaces"/>
    <x v="3073"/>
    <d v="2015-06-14T19:19:00"/>
    <x v="0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n v="0"/>
    <n v="7.33"/>
    <x v="1"/>
    <s v="spaces"/>
    <x v="3074"/>
    <d v="2016-03-10T13:42:39"/>
    <x v="2"/>
  </r>
  <r>
    <x v="3075"/>
    <x v="3074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n v="9"/>
    <n v="64.8"/>
    <x v="1"/>
    <s v="spaces"/>
    <x v="3075"/>
    <d v="2016-08-19T02:27:20"/>
    <x v="2"/>
  </r>
  <r>
    <x v="3076"/>
    <x v="3075"/>
    <s v="Helping female comedians get in their 10,000 Hours of practice!"/>
    <n v="10000"/>
    <n v="1506"/>
    <x v="2"/>
    <s v="US"/>
    <s v="USD"/>
    <n v="1444405123"/>
    <x v="3076"/>
    <b v="0"/>
    <n v="50"/>
    <b v="0"/>
    <n v="15"/>
    <n v="30.12"/>
    <x v="1"/>
    <s v="spaces"/>
    <x v="3076"/>
    <d v="2015-10-09T15:38:43"/>
    <x v="0"/>
  </r>
  <r>
    <x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n v="0"/>
    <n v="52.5"/>
    <x v="1"/>
    <s v="spaces"/>
    <x v="3077"/>
    <d v="2017-03-02T22:57:58"/>
    <x v="1"/>
  </r>
  <r>
    <x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n v="0"/>
    <n v="23.67"/>
    <x v="1"/>
    <s v="spaces"/>
    <x v="3078"/>
    <d v="2015-02-26T03:19:55"/>
    <x v="0"/>
  </r>
  <r>
    <x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n v="1"/>
    <n v="415.78"/>
    <x v="1"/>
    <s v="spaces"/>
    <x v="3079"/>
    <d v="2015-03-22T16:07:15"/>
    <x v="0"/>
  </r>
  <r>
    <x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n v="0"/>
    <n v="53.71"/>
    <x v="1"/>
    <s v="spaces"/>
    <x v="3080"/>
    <d v="2014-12-27T01:40:44"/>
    <x v="3"/>
  </r>
  <r>
    <x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n v="0"/>
    <n v="420.6"/>
    <x v="1"/>
    <s v="spaces"/>
    <x v="3081"/>
    <d v="2015-09-20T04:21:31"/>
    <x v="0"/>
  </r>
  <r>
    <x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n v="0"/>
    <n v="0"/>
    <x v="1"/>
    <s v="spaces"/>
    <x v="3082"/>
    <d v="2015-11-15T23:09:06"/>
    <x v="0"/>
  </r>
  <r>
    <x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n v="0"/>
    <n v="18.670000000000002"/>
    <x v="1"/>
    <s v="spaces"/>
    <x v="3083"/>
    <d v="2014-09-01T05:00:00"/>
    <x v="3"/>
  </r>
  <r>
    <x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n v="12"/>
    <n v="78.33"/>
    <x v="1"/>
    <s v="spaces"/>
    <x v="3084"/>
    <d v="2015-05-05T18:48:00"/>
    <x v="0"/>
  </r>
  <r>
    <x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n v="2"/>
    <n v="67.78"/>
    <x v="1"/>
    <s v="spaces"/>
    <x v="3085"/>
    <d v="2015-09-29T21:12:39"/>
    <x v="0"/>
  </r>
  <r>
    <x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n v="0"/>
    <n v="16.670000000000002"/>
    <x v="1"/>
    <s v="spaces"/>
    <x v="3086"/>
    <d v="2015-08-17T16:05:59"/>
    <x v="0"/>
  </r>
  <r>
    <x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n v="1"/>
    <n v="62.5"/>
    <x v="1"/>
    <s v="spaces"/>
    <x v="3087"/>
    <d v="2016-12-21T04:36:30"/>
    <x v="2"/>
  </r>
  <r>
    <x v="3088"/>
    <x v="3087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n v="0"/>
    <n v="42"/>
    <x v="1"/>
    <s v="spaces"/>
    <x v="3088"/>
    <d v="2015-01-08T13:41:00"/>
    <x v="3"/>
  </r>
  <r>
    <x v="3089"/>
    <x v="3088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n v="23"/>
    <n v="130.09"/>
    <x v="1"/>
    <s v="spaces"/>
    <x v="3089"/>
    <d v="2016-07-09T01:59:00"/>
    <x v="2"/>
  </r>
  <r>
    <x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n v="5"/>
    <n v="1270.22"/>
    <x v="1"/>
    <s v="spaces"/>
    <x v="3090"/>
    <d v="2015-05-01T18:39:05"/>
    <x v="0"/>
  </r>
  <r>
    <x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n v="16"/>
    <n v="88.44"/>
    <x v="1"/>
    <s v="spaces"/>
    <x v="3091"/>
    <d v="2016-08-14T22:45:43"/>
    <x v="2"/>
  </r>
  <r>
    <x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n v="1"/>
    <n v="56.34"/>
    <x v="1"/>
    <s v="spaces"/>
    <x v="3092"/>
    <d v="2015-10-15T22:00:00"/>
    <x v="0"/>
  </r>
  <r>
    <x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n v="23"/>
    <n v="53.53"/>
    <x v="1"/>
    <s v="spaces"/>
    <x v="3093"/>
    <d v="2014-06-01T03:59:00"/>
    <x v="3"/>
  </r>
  <r>
    <x v="3094"/>
    <x v="3093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n v="0"/>
    <n v="25"/>
    <x v="1"/>
    <s v="spaces"/>
    <x v="3094"/>
    <d v="2015-09-20T19:05:56"/>
    <x v="0"/>
  </r>
  <r>
    <x v="3095"/>
    <x v="3094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n v="0"/>
    <n v="50"/>
    <x v="1"/>
    <s v="spaces"/>
    <x v="3095"/>
    <d v="2016-08-01T00:36:20"/>
    <x v="2"/>
  </r>
  <r>
    <x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n v="4"/>
    <n v="56.79"/>
    <x v="1"/>
    <s v="spaces"/>
    <x v="3096"/>
    <d v="2015-05-20T19:48:46"/>
    <x v="0"/>
  </r>
  <r>
    <x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n v="17"/>
    <n v="40.83"/>
    <x v="1"/>
    <s v="spaces"/>
    <x v="3097"/>
    <d v="2016-10-07T14:00:00"/>
    <x v="2"/>
  </r>
  <r>
    <x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n v="4"/>
    <n v="65.11"/>
    <x v="1"/>
    <s v="spaces"/>
    <x v="3098"/>
    <d v="2016-02-08T00:17:00"/>
    <x v="0"/>
  </r>
  <r>
    <x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n v="14"/>
    <n v="55.6"/>
    <x v="1"/>
    <s v="spaces"/>
    <x v="3099"/>
    <d v="2016-02-12T04:33:11"/>
    <x v="2"/>
  </r>
  <r>
    <x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n v="15"/>
    <n v="140.54"/>
    <x v="1"/>
    <s v="spaces"/>
    <x v="3100"/>
    <d v="2014-10-20T14:56:15"/>
    <x v="3"/>
  </r>
  <r>
    <x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n v="12"/>
    <n v="25"/>
    <x v="1"/>
    <s v="spaces"/>
    <x v="3101"/>
    <d v="2015-07-16T07:56:00"/>
    <x v="0"/>
  </r>
  <r>
    <x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n v="39"/>
    <n v="69.53"/>
    <x v="1"/>
    <s v="spaces"/>
    <x v="3102"/>
    <d v="2016-08-23T08:10:18"/>
    <x v="2"/>
  </r>
  <r>
    <x v="3103"/>
    <x v="3102"/>
    <s v="Creating a place for local artists to perform, at substantially less cost for them"/>
    <n v="4100"/>
    <n v="11"/>
    <x v="2"/>
    <s v="US"/>
    <s v="USD"/>
    <n v="1434080706"/>
    <x v="3103"/>
    <b v="0"/>
    <n v="2"/>
    <b v="0"/>
    <n v="0"/>
    <n v="5.5"/>
    <x v="1"/>
    <s v="spaces"/>
    <x v="3103"/>
    <d v="2015-06-12T03:45:06"/>
    <x v="0"/>
  </r>
  <r>
    <x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n v="30"/>
    <n v="237"/>
    <x v="1"/>
    <s v="spaces"/>
    <x v="3104"/>
    <d v="2015-02-03T02:00:00"/>
    <x v="0"/>
  </r>
  <r>
    <x v="3105"/>
    <x v="3104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n v="42"/>
    <n v="79.87"/>
    <x v="1"/>
    <s v="spaces"/>
    <x v="3105"/>
    <d v="2014-10-19T05:00:00"/>
    <x v="3"/>
  </r>
  <r>
    <x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n v="4"/>
    <n v="10.25"/>
    <x v="1"/>
    <s v="spaces"/>
    <x v="3106"/>
    <d v="2015-09-16T22:00:00"/>
    <x v="0"/>
  </r>
  <r>
    <x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n v="20"/>
    <n v="272.58999999999997"/>
    <x v="1"/>
    <s v="spaces"/>
    <x v="3107"/>
    <d v="2015-05-11T19:32:31"/>
    <x v="0"/>
  </r>
  <r>
    <x v="3108"/>
    <x v="3107"/>
    <s v="We need a permanent home for the theater!"/>
    <n v="50000"/>
    <n v="26"/>
    <x v="2"/>
    <s v="US"/>
    <s v="USD"/>
    <n v="1430234394"/>
    <x v="3108"/>
    <b v="0"/>
    <n v="2"/>
    <b v="0"/>
    <n v="0"/>
    <n v="13"/>
    <x v="1"/>
    <s v="spaces"/>
    <x v="3108"/>
    <d v="2015-04-28T15:19:54"/>
    <x v="0"/>
  </r>
  <r>
    <x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n v="25"/>
    <n v="58.18"/>
    <x v="1"/>
    <s v="spaces"/>
    <x v="3109"/>
    <d v="2014-08-28T03:00:10"/>
    <x v="3"/>
  </r>
  <r>
    <x v="3110"/>
    <x v="3109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n v="0"/>
    <n v="10"/>
    <x v="1"/>
    <s v="spaces"/>
    <x v="3110"/>
    <d v="2017-02-19T00:45:19"/>
    <x v="1"/>
  </r>
  <r>
    <x v="3111"/>
    <x v="3110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n v="27"/>
    <n v="70.11"/>
    <x v="1"/>
    <s v="spaces"/>
    <x v="3111"/>
    <d v="2014-10-04T14:17:00"/>
    <x v="3"/>
  </r>
  <r>
    <x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n v="5"/>
    <n v="57.89"/>
    <x v="1"/>
    <s v="spaces"/>
    <x v="3112"/>
    <d v="2016-11-01T02:55:34"/>
    <x v="2"/>
  </r>
  <r>
    <x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n v="4"/>
    <n v="125.27"/>
    <x v="1"/>
    <s v="spaces"/>
    <x v="3113"/>
    <d v="2015-04-17T17:33:02"/>
    <x v="0"/>
  </r>
  <r>
    <x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n v="0"/>
    <n v="0"/>
    <x v="1"/>
    <s v="spaces"/>
    <x v="3114"/>
    <d v="2014-09-21T15:10:50"/>
    <x v="3"/>
  </r>
  <r>
    <x v="3115"/>
    <x v="3114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n v="3"/>
    <n v="300"/>
    <x v="1"/>
    <s v="spaces"/>
    <x v="3115"/>
    <d v="2016-06-05T10:43:47"/>
    <x v="2"/>
  </r>
  <r>
    <x v="3116"/>
    <x v="3115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n v="57"/>
    <n v="43"/>
    <x v="1"/>
    <s v="spaces"/>
    <x v="3116"/>
    <d v="2015-04-01T12:22:05"/>
    <x v="0"/>
  </r>
  <r>
    <x v="3117"/>
    <x v="3116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n v="0"/>
    <n v="1"/>
    <x v="1"/>
    <s v="spaces"/>
    <x v="3117"/>
    <d v="2016-05-27T13:12:00"/>
    <x v="2"/>
  </r>
  <r>
    <x v="3118"/>
    <x v="3117"/>
    <s v="a magical place for all kind of people, like a fairytaile in all colours"/>
    <n v="500000"/>
    <n v="1550"/>
    <x v="2"/>
    <s v="SE"/>
    <s v="SEK"/>
    <n v="1467473723"/>
    <x v="3118"/>
    <b v="0"/>
    <n v="2"/>
    <b v="0"/>
    <n v="0"/>
    <n v="775"/>
    <x v="1"/>
    <s v="spaces"/>
    <x v="3118"/>
    <d v="2016-07-02T15:35:23"/>
    <x v="2"/>
  </r>
  <r>
    <x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n v="0"/>
    <n v="5"/>
    <x v="1"/>
    <s v="spaces"/>
    <x v="3119"/>
    <d v="2015-03-27T00:05:32"/>
    <x v="0"/>
  </r>
  <r>
    <x v="3120"/>
    <x v="3119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n v="0"/>
    <n v="12.8"/>
    <x v="1"/>
    <s v="spaces"/>
    <x v="3120"/>
    <d v="2016-05-05T21:36:36"/>
    <x v="2"/>
  </r>
  <r>
    <x v="3121"/>
    <x v="3120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n v="1"/>
    <n v="10"/>
    <x v="1"/>
    <s v="spaces"/>
    <x v="3121"/>
    <d v="2014-09-26T16:18:55"/>
    <x v="3"/>
  </r>
  <r>
    <x v="3122"/>
    <x v="3121"/>
    <s v="cancelled until further notice"/>
    <n v="199"/>
    <n v="116"/>
    <x v="1"/>
    <s v="US"/>
    <s v="USD"/>
    <n v="1478733732"/>
    <x v="3122"/>
    <b v="0"/>
    <n v="2"/>
    <b v="0"/>
    <n v="58"/>
    <n v="58"/>
    <x v="1"/>
    <s v="spaces"/>
    <x v="3122"/>
    <d v="2016-11-09T23:22:12"/>
    <x v="2"/>
  </r>
  <r>
    <x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n v="68"/>
    <n v="244.8"/>
    <x v="1"/>
    <s v="spaces"/>
    <x v="3123"/>
    <d v="2016-07-09T23:49:58"/>
    <x v="2"/>
  </r>
  <r>
    <x v="3124"/>
    <x v="3123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n v="0"/>
    <n v="6.5"/>
    <x v="1"/>
    <s v="spaces"/>
    <x v="3124"/>
    <d v="2015-02-02T18:43:21"/>
    <x v="3"/>
  </r>
  <r>
    <x v="3125"/>
    <x v="3124"/>
    <s v="N/A"/>
    <n v="1500000"/>
    <n v="0"/>
    <x v="1"/>
    <s v="US"/>
    <s v="USD"/>
    <n v="1452142672"/>
    <x v="3125"/>
    <b v="0"/>
    <n v="0"/>
    <b v="0"/>
    <n v="0"/>
    <n v="0"/>
    <x v="1"/>
    <s v="spaces"/>
    <x v="3125"/>
    <d v="2016-01-07T04:57:52"/>
    <x v="0"/>
  </r>
  <r>
    <x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n v="4"/>
    <n v="61.18"/>
    <x v="1"/>
    <s v="spaces"/>
    <x v="3126"/>
    <d v="2016-03-27T23:26:02"/>
    <x v="2"/>
  </r>
  <r>
    <x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n v="0"/>
    <n v="0"/>
    <x v="1"/>
    <s v="spaces"/>
    <x v="3127"/>
    <d v="2015-03-01T20:33:49"/>
    <x v="0"/>
  </r>
  <r>
    <x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n v="109"/>
    <n v="139.24"/>
    <x v="1"/>
    <s v="plays"/>
    <x v="3128"/>
    <d v="2017-03-16T18:49:01"/>
    <x v="1"/>
  </r>
  <r>
    <x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n v="1"/>
    <n v="10"/>
    <x v="1"/>
    <s v="plays"/>
    <x v="3129"/>
    <d v="2017-04-18T19:13:39"/>
    <x v="1"/>
  </r>
  <r>
    <x v="3130"/>
    <x v="3129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n v="4"/>
    <n v="93.75"/>
    <x v="1"/>
    <s v="plays"/>
    <x v="3130"/>
    <d v="2017-04-14T04:59:00"/>
    <x v="1"/>
  </r>
  <r>
    <x v="3131"/>
    <x v="3130"/>
    <s v="A Staged Reading of &quot;Snake Eyes,&quot; a new play by Alex Rafala"/>
    <n v="4100"/>
    <n v="645"/>
    <x v="3"/>
    <s v="US"/>
    <s v="USD"/>
    <n v="1491656045"/>
    <x v="3131"/>
    <b v="0"/>
    <n v="12"/>
    <b v="0"/>
    <n v="16"/>
    <n v="53.75"/>
    <x v="1"/>
    <s v="plays"/>
    <x v="3131"/>
    <d v="2017-04-08T12:54:05"/>
    <x v="1"/>
  </r>
  <r>
    <x v="3132"/>
    <x v="3131"/>
    <s v="Smells Like Money, Drips Like Honey, Taste Like Mocha, Better Run AWAY"/>
    <n v="30000"/>
    <n v="10"/>
    <x v="3"/>
    <s v="US"/>
    <s v="USD"/>
    <n v="1492759460"/>
    <x v="3132"/>
    <b v="0"/>
    <n v="1"/>
    <b v="0"/>
    <n v="0"/>
    <n v="10"/>
    <x v="1"/>
    <s v="plays"/>
    <x v="3132"/>
    <d v="2017-04-21T07:24:20"/>
    <x v="1"/>
  </r>
  <r>
    <x v="3133"/>
    <x v="3132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n v="108"/>
    <n v="33.75"/>
    <x v="1"/>
    <s v="plays"/>
    <x v="3133"/>
    <d v="2017-03-24T12:33:54"/>
    <x v="1"/>
  </r>
  <r>
    <x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n v="23"/>
    <n v="18.75"/>
    <x v="1"/>
    <s v="plays"/>
    <x v="3134"/>
    <d v="2017-03-27T16:16:59"/>
    <x v="1"/>
  </r>
  <r>
    <x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n v="21"/>
    <n v="23.14"/>
    <x v="1"/>
    <s v="plays"/>
    <x v="3135"/>
    <d v="2017-04-04T03:38:41"/>
    <x v="1"/>
  </r>
  <r>
    <x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n v="128"/>
    <n v="29.05"/>
    <x v="1"/>
    <s v="plays"/>
    <x v="3136"/>
    <d v="2017-03-31T22:59:00"/>
    <x v="1"/>
  </r>
  <r>
    <x v="3137"/>
    <x v="3136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n v="3"/>
    <n v="50"/>
    <x v="1"/>
    <s v="plays"/>
    <x v="3137"/>
    <d v="2017-05-03T19:12:00"/>
    <x v="1"/>
  </r>
  <r>
    <x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n v="0"/>
    <n v="0"/>
    <x v="1"/>
    <s v="plays"/>
    <x v="3138"/>
    <d v="2017-04-03T15:30:07"/>
    <x v="1"/>
  </r>
  <r>
    <x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n v="5"/>
    <n v="450"/>
    <x v="1"/>
    <s v="plays"/>
    <x v="3139"/>
    <d v="2017-03-25T04:33:00"/>
    <x v="1"/>
  </r>
  <r>
    <x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n v="1"/>
    <n v="24"/>
    <x v="1"/>
    <s v="plays"/>
    <x v="3140"/>
    <d v="2017-04-07T16:15:03"/>
    <x v="1"/>
  </r>
  <r>
    <x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n v="52"/>
    <n v="32.25"/>
    <x v="1"/>
    <s v="plays"/>
    <x v="3141"/>
    <d v="2017-04-16T20:00:00"/>
    <x v="1"/>
  </r>
  <r>
    <x v="3142"/>
    <x v="3141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n v="2"/>
    <n v="15"/>
    <x v="1"/>
    <s v="plays"/>
    <x v="3142"/>
    <d v="2017-03-19T11:18:59"/>
    <x v="1"/>
  </r>
  <r>
    <x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n v="0"/>
    <n v="0"/>
    <x v="1"/>
    <s v="plays"/>
    <x v="3143"/>
    <d v="2017-04-09T08:35:56"/>
    <x v="1"/>
  </r>
  <r>
    <x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n v="75"/>
    <n v="251.33"/>
    <x v="1"/>
    <s v="plays"/>
    <x v="3144"/>
    <d v="2017-03-19T06:00:00"/>
    <x v="1"/>
  </r>
  <r>
    <x v="3145"/>
    <x v="3144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n v="0"/>
    <n v="0"/>
    <x v="1"/>
    <s v="plays"/>
    <x v="3145"/>
    <d v="2017-03-27T23:58:54"/>
    <x v="1"/>
  </r>
  <r>
    <x v="3146"/>
    <x v="3145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n v="11"/>
    <n v="437.5"/>
    <x v="1"/>
    <s v="plays"/>
    <x v="3146"/>
    <d v="2017-04-16T15:22:46"/>
    <x v="1"/>
  </r>
  <r>
    <x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n v="118"/>
    <n v="110.35"/>
    <x v="1"/>
    <s v="plays"/>
    <x v="3147"/>
    <d v="2014-11-07T00:15:55"/>
    <x v="3"/>
  </r>
  <r>
    <x v="3148"/>
    <x v="3147"/>
    <s v="Help fund The Aurora Project, an immersive science fiction epic."/>
    <n v="1800"/>
    <n v="2361"/>
    <x v="0"/>
    <s v="US"/>
    <s v="USD"/>
    <n v="1412136000"/>
    <x v="3148"/>
    <b v="1"/>
    <n v="57"/>
    <b v="1"/>
    <n v="131"/>
    <n v="41.42"/>
    <x v="1"/>
    <s v="plays"/>
    <x v="3148"/>
    <d v="2014-10-01T04:00:00"/>
    <x v="3"/>
  </r>
  <r>
    <x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n v="104"/>
    <n v="52"/>
    <x v="1"/>
    <s v="plays"/>
    <x v="3149"/>
    <d v="2012-12-07T02:00:00"/>
    <x v="5"/>
  </r>
  <r>
    <x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n v="101"/>
    <n v="33.99"/>
    <x v="1"/>
    <s v="plays"/>
    <x v="3150"/>
    <d v="2011-01-25T04:00:00"/>
    <x v="7"/>
  </r>
  <r>
    <x v="3151"/>
    <x v="3150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n v="100"/>
    <n v="103.35"/>
    <x v="1"/>
    <s v="plays"/>
    <x v="3151"/>
    <d v="2014-09-10T20:09:34"/>
    <x v="3"/>
  </r>
  <r>
    <x v="3152"/>
    <x v="3151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n v="106"/>
    <n v="34.79"/>
    <x v="1"/>
    <s v="plays"/>
    <x v="3152"/>
    <d v="2013-11-02T20:49:27"/>
    <x v="4"/>
  </r>
  <r>
    <x v="3153"/>
    <x v="3152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n v="336"/>
    <n v="41.77"/>
    <x v="1"/>
    <s v="plays"/>
    <x v="3153"/>
    <d v="2011-05-01T04:59:00"/>
    <x v="6"/>
  </r>
  <r>
    <x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n v="113"/>
    <n v="64.27"/>
    <x v="1"/>
    <s v="plays"/>
    <x v="3154"/>
    <d v="2012-04-01T20:00:58"/>
    <x v="5"/>
  </r>
  <r>
    <x v="3155"/>
    <x v="3154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n v="189"/>
    <n v="31.21"/>
    <x v="1"/>
    <s v="plays"/>
    <x v="3155"/>
    <d v="2012-12-20T11:58:45"/>
    <x v="5"/>
  </r>
  <r>
    <x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n v="102"/>
    <n v="62.92"/>
    <x v="1"/>
    <s v="plays"/>
    <x v="3156"/>
    <d v="2012-06-01T22:52:24"/>
    <x v="5"/>
  </r>
  <r>
    <x v="3157"/>
    <x v="3156"/>
    <s v="Four Directors.  Four One Acts.  Four Genres.  For You."/>
    <n v="4000"/>
    <n v="4040"/>
    <x v="0"/>
    <s v="US"/>
    <s v="USD"/>
    <n v="1405746000"/>
    <x v="3157"/>
    <b v="1"/>
    <n v="41"/>
    <b v="1"/>
    <n v="101"/>
    <n v="98.54"/>
    <x v="1"/>
    <s v="plays"/>
    <x v="3157"/>
    <d v="2014-07-19T05:00:00"/>
    <x v="3"/>
  </r>
  <r>
    <x v="3158"/>
    <x v="3157"/>
    <s v="A 40s crime-noir play using nursery rhyme characters."/>
    <n v="5000"/>
    <n v="5700"/>
    <x v="0"/>
    <s v="US"/>
    <s v="USD"/>
    <n v="1374523752"/>
    <x v="3158"/>
    <b v="1"/>
    <n v="69"/>
    <b v="1"/>
    <n v="114"/>
    <n v="82.61"/>
    <x v="1"/>
    <s v="plays"/>
    <x v="3158"/>
    <d v="2013-07-22T20:09:12"/>
    <x v="4"/>
  </r>
  <r>
    <x v="3159"/>
    <x v="3158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n v="133"/>
    <n v="38.5"/>
    <x v="1"/>
    <s v="plays"/>
    <x v="3159"/>
    <d v="2012-01-18T23:00:00"/>
    <x v="6"/>
  </r>
  <r>
    <x v="3160"/>
    <x v="3159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n v="102"/>
    <n v="80.16"/>
    <x v="1"/>
    <s v="plays"/>
    <x v="3160"/>
    <d v="2014-08-13T04:59:00"/>
    <x v="3"/>
  </r>
  <r>
    <x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n v="105"/>
    <n v="28.41"/>
    <x v="1"/>
    <s v="plays"/>
    <x v="3161"/>
    <d v="2014-10-15T12:52:02"/>
    <x v="3"/>
  </r>
  <r>
    <x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n v="127"/>
    <n v="80.73"/>
    <x v="1"/>
    <s v="plays"/>
    <x v="3162"/>
    <d v="2014-07-07T02:00:00"/>
    <x v="3"/>
  </r>
  <r>
    <x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n v="111"/>
    <n v="200.69"/>
    <x v="1"/>
    <s v="plays"/>
    <x v="3163"/>
    <d v="2014-06-15T18:05:25"/>
    <x v="3"/>
  </r>
  <r>
    <x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n v="107"/>
    <n v="37.590000000000003"/>
    <x v="1"/>
    <s v="plays"/>
    <x v="3164"/>
    <d v="2014-06-09T19:20:15"/>
    <x v="3"/>
  </r>
  <r>
    <x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n v="163"/>
    <n v="58.1"/>
    <x v="1"/>
    <s v="plays"/>
    <x v="3165"/>
    <d v="2011-05-03T03:59:00"/>
    <x v="6"/>
  </r>
  <r>
    <x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n v="160"/>
    <n v="60.3"/>
    <x v="1"/>
    <s v="plays"/>
    <x v="3166"/>
    <d v="2014-11-26T07:59:00"/>
    <x v="3"/>
  </r>
  <r>
    <x v="3167"/>
    <x v="3166"/>
    <s v="What is destiny? Explore it with us this August at FringeNYC."/>
    <n v="3000"/>
    <n v="3485"/>
    <x v="0"/>
    <s v="US"/>
    <s v="USD"/>
    <n v="1406952781"/>
    <x v="3167"/>
    <b v="1"/>
    <n v="55"/>
    <b v="1"/>
    <n v="116"/>
    <n v="63.36"/>
    <x v="1"/>
    <s v="plays"/>
    <x v="3167"/>
    <d v="2014-08-02T04:13:01"/>
    <x v="3"/>
  </r>
  <r>
    <x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n v="124"/>
    <n v="50.9"/>
    <x v="1"/>
    <s v="plays"/>
    <x v="3168"/>
    <d v="2014-06-13T22:00:00"/>
    <x v="3"/>
  </r>
  <r>
    <x v="3169"/>
    <x v="3168"/>
    <s v="We're bringing The Window to the Cherry Lane Theater in January 2014."/>
    <n v="8000"/>
    <n v="8241"/>
    <x v="0"/>
    <s v="US"/>
    <s v="USD"/>
    <n v="1386910740"/>
    <x v="3169"/>
    <b v="1"/>
    <n v="82"/>
    <b v="1"/>
    <n v="103"/>
    <n v="100.5"/>
    <x v="1"/>
    <s v="plays"/>
    <x v="3169"/>
    <d v="2013-12-13T04:59:00"/>
    <x v="4"/>
  </r>
  <r>
    <x v="3170"/>
    <x v="3169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n v="112"/>
    <n v="31.62"/>
    <x v="1"/>
    <s v="plays"/>
    <x v="3170"/>
    <d v="2014-07-02T04:00:00"/>
    <x v="3"/>
  </r>
  <r>
    <x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n v="109"/>
    <n v="65.099999999999994"/>
    <x v="1"/>
    <s v="plays"/>
    <x v="3171"/>
    <d v="2016-05-06T14:35:58"/>
    <x v="2"/>
  </r>
  <r>
    <x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n v="115"/>
    <n v="79.31"/>
    <x v="1"/>
    <s v="plays"/>
    <x v="3172"/>
    <d v="2012-02-14T17:31:08"/>
    <x v="5"/>
  </r>
  <r>
    <x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n v="103"/>
    <n v="139.19"/>
    <x v="1"/>
    <s v="plays"/>
    <x v="3173"/>
    <d v="2014-09-26T21:04:52"/>
    <x v="3"/>
  </r>
  <r>
    <x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n v="101"/>
    <n v="131.91"/>
    <x v="1"/>
    <s v="plays"/>
    <x v="3174"/>
    <d v="2014-08-25T20:45:08"/>
    <x v="3"/>
  </r>
  <r>
    <x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n v="110"/>
    <n v="91.3"/>
    <x v="1"/>
    <s v="plays"/>
    <x v="3175"/>
    <d v="2011-02-17T21:17:07"/>
    <x v="7"/>
  </r>
  <r>
    <x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n v="115"/>
    <n v="39.67"/>
    <x v="1"/>
    <s v="plays"/>
    <x v="3176"/>
    <d v="2013-08-18T15:00:00"/>
    <x v="4"/>
  </r>
  <r>
    <x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n v="117"/>
    <n v="57.55"/>
    <x v="1"/>
    <s v="plays"/>
    <x v="3177"/>
    <d v="2014-06-21T16:00:09"/>
    <x v="3"/>
  </r>
  <r>
    <x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n v="172"/>
    <n v="33.03"/>
    <x v="1"/>
    <s v="plays"/>
    <x v="3178"/>
    <d v="2014-07-16T14:31:15"/>
    <x v="3"/>
  </r>
  <r>
    <x v="3179"/>
    <x v="3178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n v="114"/>
    <n v="77.34"/>
    <x v="1"/>
    <s v="plays"/>
    <x v="3179"/>
    <d v="2013-05-06T16:51:11"/>
    <x v="4"/>
  </r>
  <r>
    <x v="3180"/>
    <x v="3179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n v="120"/>
    <n v="31.93"/>
    <x v="1"/>
    <s v="plays"/>
    <x v="3180"/>
    <d v="2014-06-20T09:54:09"/>
    <x v="3"/>
  </r>
  <r>
    <x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n v="109"/>
    <n v="36.33"/>
    <x v="1"/>
    <s v="plays"/>
    <x v="3181"/>
    <d v="2014-06-15T16:00:00"/>
    <x v="3"/>
  </r>
  <r>
    <x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n v="101"/>
    <n v="46.77"/>
    <x v="1"/>
    <s v="plays"/>
    <x v="3182"/>
    <d v="2012-01-31T17:00:00"/>
    <x v="6"/>
  </r>
  <r>
    <x v="3183"/>
    <x v="3182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n v="109"/>
    <n v="40.07"/>
    <x v="1"/>
    <s v="plays"/>
    <x v="3183"/>
    <d v="2013-08-23T19:04:29"/>
    <x v="4"/>
  </r>
  <r>
    <x v="3184"/>
    <x v="3183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n v="107"/>
    <n v="100.22"/>
    <x v="1"/>
    <s v="plays"/>
    <x v="3184"/>
    <d v="2014-07-01T23:50:31"/>
    <x v="3"/>
  </r>
  <r>
    <x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n v="100"/>
    <n v="41.67"/>
    <x v="1"/>
    <s v="plays"/>
    <x v="3185"/>
    <d v="2014-07-16T23:27:21"/>
    <x v="3"/>
  </r>
  <r>
    <x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n v="102"/>
    <n v="46.71"/>
    <x v="1"/>
    <s v="plays"/>
    <x v="3186"/>
    <d v="2014-09-16T21:00:00"/>
    <x v="3"/>
  </r>
  <r>
    <x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n v="116"/>
    <n v="71.489999999999995"/>
    <x v="1"/>
    <s v="plays"/>
    <x v="3187"/>
    <d v="2014-08-04T15:59:33"/>
    <x v="3"/>
  </r>
  <r>
    <x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n v="65"/>
    <n v="14.44"/>
    <x v="1"/>
    <s v="musical"/>
    <x v="3188"/>
    <d v="2015-06-10T09:58:22"/>
    <x v="0"/>
  </r>
  <r>
    <x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n v="12"/>
    <n v="356.84"/>
    <x v="1"/>
    <s v="musical"/>
    <x v="3189"/>
    <d v="2015-05-24T08:18:52"/>
    <x v="0"/>
  </r>
  <r>
    <x v="3190"/>
    <x v="3189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n v="0"/>
    <n v="0"/>
    <x v="1"/>
    <s v="musical"/>
    <x v="3190"/>
    <d v="2016-12-09T04:37:55"/>
    <x v="2"/>
  </r>
  <r>
    <x v="3191"/>
    <x v="3190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n v="4"/>
    <n v="37.75"/>
    <x v="1"/>
    <s v="musical"/>
    <x v="3191"/>
    <d v="2016-08-16T18:07:49"/>
    <x v="2"/>
  </r>
  <r>
    <x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n v="1"/>
    <n v="12.75"/>
    <x v="1"/>
    <s v="musical"/>
    <x v="3192"/>
    <d v="2015-02-28T22:00:00"/>
    <x v="0"/>
  </r>
  <r>
    <x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n v="12"/>
    <n v="24.46"/>
    <x v="1"/>
    <s v="musical"/>
    <x v="3193"/>
    <d v="2015-02-20T23:14:16"/>
    <x v="0"/>
  </r>
  <r>
    <x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n v="0"/>
    <n v="0"/>
    <x v="1"/>
    <s v="musical"/>
    <x v="3194"/>
    <d v="2015-07-27T01:29:58"/>
    <x v="0"/>
  </r>
  <r>
    <x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n v="59"/>
    <n v="53.08"/>
    <x v="1"/>
    <s v="musical"/>
    <x v="3195"/>
    <d v="2015-02-12T14:15:42"/>
    <x v="0"/>
  </r>
  <r>
    <x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n v="0"/>
    <n v="300"/>
    <x v="1"/>
    <s v="musical"/>
    <x v="3196"/>
    <d v="2015-08-01T14:00:00"/>
    <x v="0"/>
  </r>
  <r>
    <x v="3197"/>
    <x v="3196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n v="11"/>
    <n v="286.25"/>
    <x v="1"/>
    <s v="musical"/>
    <x v="3197"/>
    <d v="2015-02-04T11:50:18"/>
    <x v="0"/>
  </r>
  <r>
    <x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n v="0"/>
    <n v="36.67"/>
    <x v="1"/>
    <s v="musical"/>
    <x v="3198"/>
    <d v="2015-02-16T10:11:17"/>
    <x v="0"/>
  </r>
  <r>
    <x v="3199"/>
    <x v="3198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n v="52"/>
    <n v="49.21"/>
    <x v="1"/>
    <s v="musical"/>
    <x v="3199"/>
    <d v="2014-09-06T21:00:00"/>
    <x v="3"/>
  </r>
  <r>
    <x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n v="0"/>
    <n v="1"/>
    <x v="1"/>
    <s v="musical"/>
    <x v="3200"/>
    <d v="2016-04-30T05:34:00"/>
    <x v="2"/>
  </r>
  <r>
    <x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n v="1"/>
    <n v="12.5"/>
    <x v="1"/>
    <s v="musical"/>
    <x v="3201"/>
    <d v="2014-08-31T18:24:37"/>
    <x v="3"/>
  </r>
  <r>
    <x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n v="55"/>
    <n v="109.04"/>
    <x v="1"/>
    <s v="musical"/>
    <x v="3202"/>
    <d v="2015-12-14T05:59:00"/>
    <x v="0"/>
  </r>
  <r>
    <x v="3203"/>
    <x v="3202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n v="25"/>
    <n v="41.67"/>
    <x v="1"/>
    <s v="musical"/>
    <x v="3203"/>
    <d v="2015-09-25T23:43:42"/>
    <x v="0"/>
  </r>
  <r>
    <x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n v="0"/>
    <n v="0"/>
    <x v="1"/>
    <s v="musical"/>
    <x v="3204"/>
    <d v="2015-07-17T16:14:00"/>
    <x v="0"/>
  </r>
  <r>
    <x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n v="3"/>
    <n v="22.75"/>
    <x v="1"/>
    <s v="musical"/>
    <x v="3205"/>
    <d v="2015-05-01T08:59:32"/>
    <x v="0"/>
  </r>
  <r>
    <x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n v="0"/>
    <n v="0"/>
    <x v="1"/>
    <s v="musical"/>
    <x v="3206"/>
    <d v="2015-09-19T06:37:31"/>
    <x v="0"/>
  </r>
  <r>
    <x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n v="46"/>
    <n v="70.83"/>
    <x v="1"/>
    <s v="musical"/>
    <x v="3207"/>
    <d v="2015-04-23T05:40:07"/>
    <x v="0"/>
  </r>
  <r>
    <x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n v="104"/>
    <n v="63.11"/>
    <x v="1"/>
    <s v="plays"/>
    <x v="3208"/>
    <d v="2014-07-28T14:31:17"/>
    <x v="3"/>
  </r>
  <r>
    <x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n v="119"/>
    <n v="50.16"/>
    <x v="1"/>
    <s v="plays"/>
    <x v="3209"/>
    <d v="2014-06-20T23:00:00"/>
    <x v="3"/>
  </r>
  <r>
    <x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n v="126"/>
    <n v="62.88"/>
    <x v="1"/>
    <s v="plays"/>
    <x v="3210"/>
    <d v="2012-06-01T03:59:00"/>
    <x v="5"/>
  </r>
  <r>
    <x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n v="120"/>
    <n v="85.53"/>
    <x v="1"/>
    <s v="plays"/>
    <x v="3211"/>
    <d v="2014-08-15T02:00:00"/>
    <x v="3"/>
  </r>
  <r>
    <x v="3212"/>
    <x v="3211"/>
    <s v="Help us bring our production of Campo Maldito to New York AND San Francisco!"/>
    <n v="4000"/>
    <n v="5050"/>
    <x v="0"/>
    <s v="US"/>
    <s v="USD"/>
    <n v="1407524751"/>
    <x v="3212"/>
    <b v="1"/>
    <n v="94"/>
    <b v="1"/>
    <n v="126"/>
    <n v="53.72"/>
    <x v="1"/>
    <s v="plays"/>
    <x v="3212"/>
    <d v="2014-08-08T19:05:51"/>
    <x v="3"/>
  </r>
  <r>
    <x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n v="100"/>
    <n v="127.81"/>
    <x v="1"/>
    <s v="plays"/>
    <x v="3213"/>
    <d v="2015-07-26T18:19:19"/>
    <x v="0"/>
  </r>
  <r>
    <x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n v="102"/>
    <n v="106.57"/>
    <x v="1"/>
    <s v="plays"/>
    <x v="3214"/>
    <d v="2016-01-05T23:55:00"/>
    <x v="0"/>
  </r>
  <r>
    <x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n v="100"/>
    <n v="262.11"/>
    <x v="1"/>
    <s v="plays"/>
    <x v="3215"/>
    <d v="2015-09-10T03:59:00"/>
    <x v="0"/>
  </r>
  <r>
    <x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n v="100"/>
    <n v="57.17"/>
    <x v="1"/>
    <s v="plays"/>
    <x v="3216"/>
    <d v="2015-07-11T14:30:00"/>
    <x v="0"/>
  </r>
  <r>
    <x v="3217"/>
    <x v="3216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n v="116"/>
    <n v="50.2"/>
    <x v="1"/>
    <s v="plays"/>
    <x v="3217"/>
    <d v="2016-11-04T13:06:24"/>
    <x v="2"/>
  </r>
  <r>
    <x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n v="102"/>
    <n v="66.59"/>
    <x v="1"/>
    <s v="plays"/>
    <x v="3218"/>
    <d v="2014-12-31T00:00:00"/>
    <x v="3"/>
  </r>
  <r>
    <x v="3219"/>
    <x v="3218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n v="100"/>
    <n v="168.25"/>
    <x v="1"/>
    <s v="plays"/>
    <x v="3219"/>
    <d v="2015-03-22T22:35:47"/>
    <x v="0"/>
  </r>
  <r>
    <x v="3220"/>
    <x v="3219"/>
    <s v="A sci-fi thriller for the stage opening March 10 in Los Angeles."/>
    <n v="15000"/>
    <n v="15126"/>
    <x v="0"/>
    <s v="US"/>
    <s v="USD"/>
    <n v="1489352400"/>
    <x v="3220"/>
    <b v="1"/>
    <n v="59"/>
    <b v="1"/>
    <n v="101"/>
    <n v="256.37"/>
    <x v="1"/>
    <s v="plays"/>
    <x v="3220"/>
    <d v="2017-03-12T21:00:00"/>
    <x v="1"/>
  </r>
  <r>
    <x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n v="103"/>
    <n v="36.61"/>
    <x v="1"/>
    <s v="plays"/>
    <x v="3221"/>
    <d v="2015-07-05T16:43:23"/>
    <x v="0"/>
  </r>
  <r>
    <x v="3222"/>
    <x v="3221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n v="125"/>
    <n v="37.14"/>
    <x v="1"/>
    <s v="plays"/>
    <x v="3222"/>
    <d v="2015-10-24T21:29:00"/>
    <x v="0"/>
  </r>
  <r>
    <x v="3223"/>
    <x v="3222"/>
    <s v="Bringing David Lindsay-Abaire's award-winning story of our times to the East Bay."/>
    <n v="3100"/>
    <n v="3395"/>
    <x v="0"/>
    <s v="US"/>
    <s v="USD"/>
    <n v="1440100976"/>
    <x v="3223"/>
    <b v="1"/>
    <n v="74"/>
    <b v="1"/>
    <n v="110"/>
    <n v="45.88"/>
    <x v="1"/>
    <s v="plays"/>
    <x v="3223"/>
    <d v="2015-08-20T20:02:56"/>
    <x v="0"/>
  </r>
  <r>
    <x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n v="102"/>
    <n v="141.71"/>
    <x v="1"/>
    <s v="plays"/>
    <x v="3224"/>
    <d v="2017-01-10T05:00:00"/>
    <x v="2"/>
  </r>
  <r>
    <x v="3225"/>
    <x v="3224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n v="102"/>
    <n v="52.49"/>
    <x v="1"/>
    <s v="plays"/>
    <x v="3225"/>
    <d v="2016-06-03T21:00:00"/>
    <x v="2"/>
  </r>
  <r>
    <x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n v="104"/>
    <n v="59.52"/>
    <x v="1"/>
    <s v="plays"/>
    <x v="3226"/>
    <d v="2015-10-30T14:00:12"/>
    <x v="0"/>
  </r>
  <r>
    <x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n v="125"/>
    <n v="50"/>
    <x v="1"/>
    <s v="plays"/>
    <x v="3227"/>
    <d v="2017-01-17T21:10:36"/>
    <x v="2"/>
  </r>
  <r>
    <x v="3228"/>
    <x v="3227"/>
    <s v="A Season of Powerful Women. A Season of Defiance."/>
    <n v="7000"/>
    <n v="7164"/>
    <x v="0"/>
    <s v="US"/>
    <s v="USD"/>
    <n v="1450328340"/>
    <x v="3228"/>
    <b v="1"/>
    <n v="37"/>
    <b v="1"/>
    <n v="102"/>
    <n v="193.62"/>
    <x v="1"/>
    <s v="plays"/>
    <x v="3228"/>
    <d v="2015-12-17T04:59:00"/>
    <x v="0"/>
  </r>
  <r>
    <x v="3229"/>
    <x v="3228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n v="108"/>
    <n v="106.8"/>
    <x v="1"/>
    <s v="plays"/>
    <x v="3229"/>
    <d v="2014-11-20T07:59:58"/>
    <x v="3"/>
  </r>
  <r>
    <x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n v="110"/>
    <n v="77.22"/>
    <x v="1"/>
    <s v="plays"/>
    <x v="3230"/>
    <d v="2014-10-01T03:59:00"/>
    <x v="3"/>
  </r>
  <r>
    <x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n v="161"/>
    <n v="57.5"/>
    <x v="1"/>
    <s v="plays"/>
    <x v="3231"/>
    <d v="2016-04-16T22:39:07"/>
    <x v="2"/>
  </r>
  <r>
    <x v="3232"/>
    <x v="3231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n v="131"/>
    <n v="50.46"/>
    <x v="1"/>
    <s v="plays"/>
    <x v="3232"/>
    <d v="2016-05-04T03:59:00"/>
    <x v="2"/>
  </r>
  <r>
    <x v="3233"/>
    <x v="3232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n v="119"/>
    <n v="97.38"/>
    <x v="1"/>
    <s v="plays"/>
    <x v="3233"/>
    <d v="2017-03-02T19:19:15"/>
    <x v="1"/>
  </r>
  <r>
    <x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n v="100"/>
    <n v="34.92"/>
    <x v="1"/>
    <s v="plays"/>
    <x v="3234"/>
    <d v="2017-02-01T23:31:00"/>
    <x v="2"/>
  </r>
  <r>
    <x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n v="103"/>
    <n v="85.53"/>
    <x v="1"/>
    <s v="plays"/>
    <x v="3235"/>
    <d v="2016-07-01T08:20:51"/>
    <x v="2"/>
  </r>
  <r>
    <x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n v="101"/>
    <n v="182.91"/>
    <x v="1"/>
    <s v="plays"/>
    <x v="3236"/>
    <d v="2016-12-28T22:00:33"/>
    <x v="2"/>
  </r>
  <r>
    <x v="3237"/>
    <x v="3236"/>
    <s v="An annual campaign supporting our intensive for artists 25 and under."/>
    <n v="35000"/>
    <n v="35275.64"/>
    <x v="0"/>
    <s v="US"/>
    <s v="USD"/>
    <n v="1443499140"/>
    <x v="3237"/>
    <b v="1"/>
    <n v="269"/>
    <b v="1"/>
    <n v="101"/>
    <n v="131.13999999999999"/>
    <x v="1"/>
    <s v="plays"/>
    <x v="3237"/>
    <d v="2015-09-29T03:59:00"/>
    <x v="0"/>
  </r>
  <r>
    <x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n v="112"/>
    <n v="39.81"/>
    <x v="1"/>
    <s v="plays"/>
    <x v="3238"/>
    <d v="2015-07-01T12:14:58"/>
    <x v="0"/>
  </r>
  <r>
    <x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n v="106"/>
    <n v="59.7"/>
    <x v="1"/>
    <s v="plays"/>
    <x v="3239"/>
    <d v="2015-10-25T23:59:00"/>
    <x v="0"/>
  </r>
  <r>
    <x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n v="101"/>
    <n v="88.74"/>
    <x v="1"/>
    <s v="plays"/>
    <x v="3240"/>
    <d v="2017-02-16T23:00:00"/>
    <x v="1"/>
  </r>
  <r>
    <x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n v="115"/>
    <n v="58.69"/>
    <x v="1"/>
    <s v="plays"/>
    <x v="3241"/>
    <d v="2014-10-14T06:59:00"/>
    <x v="3"/>
  </r>
  <r>
    <x v="3242"/>
    <x v="3241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n v="127"/>
    <n v="69.569999999999993"/>
    <x v="1"/>
    <s v="plays"/>
    <x v="3242"/>
    <d v="2014-09-19T18:08:12"/>
    <x v="3"/>
  </r>
  <r>
    <x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n v="103"/>
    <n v="115.87"/>
    <x v="1"/>
    <s v="plays"/>
    <x v="3243"/>
    <d v="2015-10-09T00:00:00"/>
    <x v="0"/>
  </r>
  <r>
    <x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n v="103"/>
    <n v="23.87"/>
    <x v="1"/>
    <s v="plays"/>
    <x v="3244"/>
    <d v="2016-12-01T17:39:42"/>
    <x v="2"/>
  </r>
  <r>
    <x v="3245"/>
    <x v="3244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n v="104"/>
    <n v="81.13"/>
    <x v="1"/>
    <s v="plays"/>
    <x v="3245"/>
    <d v="2015-06-12T02:00:00"/>
    <x v="0"/>
  </r>
  <r>
    <x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n v="111"/>
    <n v="57.63"/>
    <x v="1"/>
    <s v="plays"/>
    <x v="3246"/>
    <d v="2015-09-12T03:59:00"/>
    <x v="0"/>
  </r>
  <r>
    <x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n v="106"/>
    <n v="46.43"/>
    <x v="1"/>
    <s v="plays"/>
    <x v="3247"/>
    <d v="2015-07-12T10:25:12"/>
    <x v="0"/>
  </r>
  <r>
    <x v="3248"/>
    <x v="3247"/>
    <s v="Honest Accomplice Theatre produces theatre for social change."/>
    <n v="12000"/>
    <n v="12095"/>
    <x v="0"/>
    <s v="US"/>
    <s v="USD"/>
    <n v="1428178757"/>
    <x v="3248"/>
    <b v="1"/>
    <n v="200"/>
    <b v="1"/>
    <n v="101"/>
    <n v="60.48"/>
    <x v="1"/>
    <s v="plays"/>
    <x v="3248"/>
    <d v="2015-04-04T20:19:17"/>
    <x v="0"/>
  </r>
  <r>
    <x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n v="105"/>
    <n v="65.58"/>
    <x v="1"/>
    <s v="plays"/>
    <x v="3249"/>
    <d v="2015-06-20T17:55:14"/>
    <x v="0"/>
  </r>
  <r>
    <x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n v="102"/>
    <n v="119.19"/>
    <x v="1"/>
    <s v="plays"/>
    <x v="3250"/>
    <d v="2014-11-05T18:48:44"/>
    <x v="3"/>
  </r>
  <r>
    <x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n v="111"/>
    <n v="83.05"/>
    <x v="1"/>
    <s v="plays"/>
    <x v="3251"/>
    <d v="2015-06-21T17:32:46"/>
    <x v="0"/>
  </r>
  <r>
    <x v="3252"/>
    <x v="3251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n v="128"/>
    <n v="57.52"/>
    <x v="1"/>
    <s v="plays"/>
    <x v="3252"/>
    <d v="2016-09-07T11:20:40"/>
    <x v="2"/>
  </r>
  <r>
    <x v="3253"/>
    <x v="3252"/>
    <s v="Can you ever truly feel what someone else is feeling?_x000a_Do you want to?"/>
    <n v="20000"/>
    <n v="20365"/>
    <x v="0"/>
    <s v="US"/>
    <s v="USD"/>
    <n v="1473306300"/>
    <x v="3253"/>
    <b v="1"/>
    <n v="115"/>
    <b v="1"/>
    <n v="102"/>
    <n v="177.09"/>
    <x v="1"/>
    <s v="plays"/>
    <x v="3253"/>
    <d v="2016-09-08T03:45:00"/>
    <x v="2"/>
  </r>
  <r>
    <x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n v="101"/>
    <n v="70.77"/>
    <x v="1"/>
    <s v="plays"/>
    <x v="3254"/>
    <d v="2015-03-26T01:03:29"/>
    <x v="0"/>
  </r>
  <r>
    <x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n v="175"/>
    <n v="29.17"/>
    <x v="1"/>
    <s v="plays"/>
    <x v="3255"/>
    <d v="2014-10-07T18:26:15"/>
    <x v="3"/>
  </r>
  <r>
    <x v="3256"/>
    <x v="3255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n v="128"/>
    <n v="72.760000000000005"/>
    <x v="1"/>
    <s v="plays"/>
    <x v="3256"/>
    <d v="2015-06-11T03:59:00"/>
    <x v="0"/>
  </r>
  <r>
    <x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n v="106"/>
    <n v="51.85"/>
    <x v="1"/>
    <s v="plays"/>
    <x v="3257"/>
    <d v="2017-02-22T13:25:52"/>
    <x v="1"/>
  </r>
  <r>
    <x v="3258"/>
    <x v="3257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n v="105"/>
    <n v="98.2"/>
    <x v="1"/>
    <s v="plays"/>
    <x v="3258"/>
    <d v="2015-01-08T21:17:41"/>
    <x v="3"/>
  </r>
  <r>
    <x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n v="106"/>
    <n v="251.74"/>
    <x v="1"/>
    <s v="plays"/>
    <x v="3259"/>
    <d v="2016-10-01T03:59:00"/>
    <x v="2"/>
  </r>
  <r>
    <x v="3260"/>
    <x v="3259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n v="109"/>
    <n v="74.819999999999993"/>
    <x v="1"/>
    <s v="plays"/>
    <x v="3260"/>
    <d v="2015-11-30T17:08:38"/>
    <x v="0"/>
  </r>
  <r>
    <x v="3261"/>
    <x v="3260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n v="100"/>
    <n v="67.650000000000006"/>
    <x v="1"/>
    <s v="plays"/>
    <x v="3261"/>
    <d v="2015-07-16T17:24:36"/>
    <x v="0"/>
  </r>
  <r>
    <x v="3262"/>
    <x v="3261"/>
    <s v="A one-woman theatrical exploration of the prison system and its inhabitants."/>
    <n v="12200"/>
    <n v="12571"/>
    <x v="0"/>
    <s v="US"/>
    <s v="USD"/>
    <n v="1419220800"/>
    <x v="3262"/>
    <b v="1"/>
    <n v="134"/>
    <b v="1"/>
    <n v="103"/>
    <n v="93.81"/>
    <x v="1"/>
    <s v="plays"/>
    <x v="3262"/>
    <d v="2014-12-22T04:00:00"/>
    <x v="3"/>
  </r>
  <r>
    <x v="3263"/>
    <x v="3262"/>
    <s v="Shakespeare's bloodiest tragedy, performed and produced exclusively by women."/>
    <n v="2500"/>
    <n v="2804.16"/>
    <x v="0"/>
    <s v="US"/>
    <s v="USD"/>
    <n v="1446238800"/>
    <x v="3263"/>
    <b v="1"/>
    <n v="68"/>
    <b v="1"/>
    <n v="112"/>
    <n v="41.24"/>
    <x v="1"/>
    <s v="plays"/>
    <x v="3263"/>
    <d v="2015-10-30T21:00:00"/>
    <x v="0"/>
  </r>
  <r>
    <x v="3264"/>
    <x v="3263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n v="103"/>
    <n v="52.55"/>
    <x v="1"/>
    <s v="plays"/>
    <x v="3264"/>
    <d v="2015-01-28T22:00:00"/>
    <x v="0"/>
  </r>
  <r>
    <x v="3265"/>
    <x v="3264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n v="164"/>
    <n v="70.290000000000006"/>
    <x v="1"/>
    <s v="plays"/>
    <x v="3265"/>
    <d v="2015-12-03T17:00:00"/>
    <x v="0"/>
  </r>
  <r>
    <x v="3266"/>
    <x v="3265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n v="131"/>
    <n v="48.33"/>
    <x v="1"/>
    <s v="plays"/>
    <x v="3266"/>
    <d v="2015-06-12T21:00:00"/>
    <x v="0"/>
  </r>
  <r>
    <x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n v="102"/>
    <n v="53.18"/>
    <x v="1"/>
    <s v="plays"/>
    <x v="3267"/>
    <d v="2015-07-17T18:11:00"/>
    <x v="0"/>
  </r>
  <r>
    <x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n v="128"/>
    <n v="60.95"/>
    <x v="1"/>
    <s v="plays"/>
    <x v="3268"/>
    <d v="2016-08-24T21:42:08"/>
    <x v="2"/>
  </r>
  <r>
    <x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n v="102"/>
    <n v="116"/>
    <x v="1"/>
    <s v="plays"/>
    <x v="3269"/>
    <d v="2015-06-16T11:00:00"/>
    <x v="0"/>
  </r>
  <r>
    <x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n v="102"/>
    <n v="61"/>
    <x v="1"/>
    <s v="plays"/>
    <x v="3270"/>
    <d v="2015-07-12T12:47:45"/>
    <x v="0"/>
  </r>
  <r>
    <x v="3271"/>
    <x v="3270"/>
    <s v="A razor sharp satire to darken your Christmas."/>
    <n v="1500"/>
    <n v="1950"/>
    <x v="0"/>
    <s v="GB"/>
    <s v="GBP"/>
    <n v="1414927775"/>
    <x v="3271"/>
    <b v="1"/>
    <n v="51"/>
    <b v="1"/>
    <n v="130"/>
    <n v="38.24"/>
    <x v="1"/>
    <s v="plays"/>
    <x v="3271"/>
    <d v="2014-11-02T11:29:35"/>
    <x v="3"/>
  </r>
  <r>
    <x v="3272"/>
    <x v="3271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n v="154"/>
    <n v="106.5"/>
    <x v="1"/>
    <s v="plays"/>
    <x v="3272"/>
    <d v="2015-11-06T13:00:09"/>
    <x v="0"/>
  </r>
  <r>
    <x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n v="107"/>
    <n v="204.57"/>
    <x v="1"/>
    <s v="plays"/>
    <x v="3273"/>
    <d v="2016-09-14T19:00:00"/>
    <x v="2"/>
  </r>
  <r>
    <x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n v="101"/>
    <n v="54.91"/>
    <x v="1"/>
    <s v="plays"/>
    <x v="3274"/>
    <d v="2016-03-15T21:00:00"/>
    <x v="2"/>
  </r>
  <r>
    <x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n v="100"/>
    <n v="150.41999999999999"/>
    <x v="1"/>
    <s v="plays"/>
    <x v="3275"/>
    <d v="2015-02-09T04:30:00"/>
    <x v="0"/>
  </r>
  <r>
    <x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n v="117"/>
    <n v="52.58"/>
    <x v="1"/>
    <s v="plays"/>
    <x v="3276"/>
    <d v="2016-04-01T03:59:00"/>
    <x v="2"/>
  </r>
  <r>
    <x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n v="109"/>
    <n v="54.3"/>
    <x v="1"/>
    <s v="plays"/>
    <x v="3277"/>
    <d v="2014-11-18T17:23:26"/>
    <x v="3"/>
  </r>
  <r>
    <x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n v="103"/>
    <n v="76.03"/>
    <x v="1"/>
    <s v="plays"/>
    <x v="3278"/>
    <d v="2015-05-30T20:21:43"/>
    <x v="0"/>
  </r>
  <r>
    <x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n v="114"/>
    <n v="105.21"/>
    <x v="1"/>
    <s v="plays"/>
    <x v="3279"/>
    <d v="2016-04-01T01:27:39"/>
    <x v="2"/>
  </r>
  <r>
    <x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n v="103"/>
    <n v="68.67"/>
    <x v="1"/>
    <s v="plays"/>
    <x v="3280"/>
    <d v="2015-06-01T05:00:00"/>
    <x v="0"/>
  </r>
  <r>
    <x v="3281"/>
    <x v="3280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n v="122"/>
    <n v="129.36000000000001"/>
    <x v="1"/>
    <s v="plays"/>
    <x v="3281"/>
    <d v="2015-09-02T00:28:25"/>
    <x v="0"/>
  </r>
  <r>
    <x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n v="103"/>
    <n v="134.26"/>
    <x v="1"/>
    <s v="plays"/>
    <x v="3282"/>
    <d v="2016-04-29T04:39:48"/>
    <x v="2"/>
  </r>
  <r>
    <x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n v="105"/>
    <n v="17.829999999999998"/>
    <x v="1"/>
    <s v="plays"/>
    <x v="3283"/>
    <d v="2016-02-10T21:00:00"/>
    <x v="2"/>
  </r>
  <r>
    <x v="3284"/>
    <x v="3283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n v="102"/>
    <n v="203.2"/>
    <x v="1"/>
    <s v="plays"/>
    <x v="3284"/>
    <d v="2016-01-29T05:59:00"/>
    <x v="2"/>
  </r>
  <r>
    <x v="3285"/>
    <x v="3284"/>
    <s v="A new play by Matthew Gasda"/>
    <n v="4999"/>
    <n v="5604"/>
    <x v="0"/>
    <s v="US"/>
    <s v="USD"/>
    <n v="1488258000"/>
    <x v="3285"/>
    <b v="0"/>
    <n v="81"/>
    <b v="1"/>
    <n v="112"/>
    <n v="69.19"/>
    <x v="1"/>
    <s v="plays"/>
    <x v="3285"/>
    <d v="2017-02-28T05:00:00"/>
    <x v="1"/>
  </r>
  <r>
    <x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n v="102"/>
    <n v="125.12"/>
    <x v="1"/>
    <s v="plays"/>
    <x v="3286"/>
    <d v="2016-08-15T20:09:42"/>
    <x v="2"/>
  </r>
  <r>
    <x v="3287"/>
    <x v="3286"/>
    <s v="An inspirational one-man play about crisis, community, and the search for wholeness."/>
    <n v="2500"/>
    <n v="2500"/>
    <x v="0"/>
    <s v="CA"/>
    <s v="CAD"/>
    <n v="1448733628"/>
    <x v="3287"/>
    <b v="0"/>
    <n v="34"/>
    <b v="1"/>
    <n v="100"/>
    <n v="73.53"/>
    <x v="1"/>
    <s v="plays"/>
    <x v="3287"/>
    <d v="2015-11-28T18:00:28"/>
    <x v="0"/>
  </r>
  <r>
    <x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n v="100"/>
    <n v="48.44"/>
    <x v="1"/>
    <s v="plays"/>
    <x v="3288"/>
    <d v="2016-06-20T23:00:00"/>
    <x v="2"/>
  </r>
  <r>
    <x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n v="133"/>
    <n v="26.61"/>
    <x v="1"/>
    <s v="plays"/>
    <x v="3289"/>
    <d v="2017-02-20T08:50:02"/>
    <x v="1"/>
  </r>
  <r>
    <x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n v="121"/>
    <n v="33.67"/>
    <x v="1"/>
    <s v="plays"/>
    <x v="3290"/>
    <d v="2017-03-11T12:21:31"/>
    <x v="1"/>
  </r>
  <r>
    <x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n v="114"/>
    <n v="40.71"/>
    <x v="1"/>
    <s v="plays"/>
    <x v="3291"/>
    <d v="2015-09-17T03:59:00"/>
    <x v="0"/>
  </r>
  <r>
    <x v="3292"/>
    <x v="3291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n v="286"/>
    <n v="19.27"/>
    <x v="1"/>
    <s v="plays"/>
    <x v="3292"/>
    <d v="2015-12-04T19:29:08"/>
    <x v="0"/>
  </r>
  <r>
    <x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n v="170"/>
    <n v="84.29"/>
    <x v="1"/>
    <s v="plays"/>
    <x v="3293"/>
    <d v="2017-03-04T10:12:32"/>
    <x v="1"/>
  </r>
  <r>
    <x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n v="118"/>
    <n v="29.58"/>
    <x v="1"/>
    <s v="plays"/>
    <x v="3294"/>
    <d v="2015-06-16T12:59:14"/>
    <x v="0"/>
  </r>
  <r>
    <x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n v="103"/>
    <n v="26.67"/>
    <x v="1"/>
    <s v="plays"/>
    <x v="3295"/>
    <d v="2016-09-26T10:37:09"/>
    <x v="2"/>
  </r>
  <r>
    <x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n v="144"/>
    <n v="45.98"/>
    <x v="1"/>
    <s v="plays"/>
    <x v="3296"/>
    <d v="2015-11-22T22:00:00"/>
    <x v="0"/>
  </r>
  <r>
    <x v="3297"/>
    <x v="3296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n v="100"/>
    <n v="125.09"/>
    <x v="1"/>
    <s v="plays"/>
    <x v="3297"/>
    <d v="2015-07-27T22:59:00"/>
    <x v="0"/>
  </r>
  <r>
    <x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n v="102"/>
    <n v="141.29"/>
    <x v="1"/>
    <s v="plays"/>
    <x v="3298"/>
    <d v="2015-09-13T00:00:00"/>
    <x v="0"/>
  </r>
  <r>
    <x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n v="116"/>
    <n v="55.33"/>
    <x v="1"/>
    <s v="plays"/>
    <x v="3299"/>
    <d v="2015-10-14T22:01:03"/>
    <x v="0"/>
  </r>
  <r>
    <x v="3300"/>
    <x v="3299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n v="136"/>
    <n v="46.42"/>
    <x v="1"/>
    <s v="plays"/>
    <x v="3300"/>
    <d v="2015-04-29T17:51:02"/>
    <x v="0"/>
  </r>
  <r>
    <x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n v="133"/>
    <n v="57.2"/>
    <x v="1"/>
    <s v="plays"/>
    <x v="3301"/>
    <d v="2016-08-01T06:59:00"/>
    <x v="2"/>
  </r>
  <r>
    <x v="3302"/>
    <x v="3301"/>
    <s v="FilosofÃ­a de los anÃ³nimos"/>
    <n v="8400"/>
    <n v="8685"/>
    <x v="0"/>
    <s v="ES"/>
    <s v="EUR"/>
    <n v="1481099176"/>
    <x v="3302"/>
    <b v="0"/>
    <n v="50"/>
    <b v="1"/>
    <n v="103"/>
    <n v="173.7"/>
    <x v="1"/>
    <s v="plays"/>
    <x v="3302"/>
    <d v="2016-12-07T08:26:16"/>
    <x v="2"/>
  </r>
  <r>
    <x v="3303"/>
    <x v="3302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n v="116"/>
    <n v="59.6"/>
    <x v="1"/>
    <s v="plays"/>
    <x v="3303"/>
    <d v="2015-03-28T14:38:04"/>
    <x v="0"/>
  </r>
  <r>
    <x v="3304"/>
    <x v="330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n v="105"/>
    <n v="89.59"/>
    <x v="1"/>
    <s v="plays"/>
    <x v="3304"/>
    <d v="2016-12-22T14:59:12"/>
    <x v="2"/>
  </r>
  <r>
    <x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n v="102"/>
    <n v="204.05"/>
    <x v="1"/>
    <s v="plays"/>
    <x v="3305"/>
    <d v="2015-07-31T20:32:28"/>
    <x v="0"/>
  </r>
  <r>
    <x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n v="175"/>
    <n v="48.7"/>
    <x v="1"/>
    <s v="plays"/>
    <x v="3306"/>
    <d v="2016-06-10T03:00:00"/>
    <x v="2"/>
  </r>
  <r>
    <x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n v="107"/>
    <n v="53.34"/>
    <x v="1"/>
    <s v="plays"/>
    <x v="3307"/>
    <d v="2016-05-15T01:22:19"/>
    <x v="2"/>
  </r>
  <r>
    <x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n v="122"/>
    <n v="75.09"/>
    <x v="1"/>
    <s v="plays"/>
    <x v="3308"/>
    <d v="2016-04-13T21:02:45"/>
    <x v="2"/>
  </r>
  <r>
    <x v="3309"/>
    <x v="3308"/>
    <s v="Two unlikely friends, a garage, tinned beans &amp; the end of the world."/>
    <n v="350"/>
    <n v="558"/>
    <x v="0"/>
    <s v="GB"/>
    <s v="GBP"/>
    <n v="1476632178"/>
    <x v="3309"/>
    <b v="0"/>
    <n v="31"/>
    <b v="1"/>
    <n v="159"/>
    <n v="18"/>
    <x v="1"/>
    <s v="plays"/>
    <x v="3309"/>
    <d v="2016-10-16T15:36:18"/>
    <x v="2"/>
  </r>
  <r>
    <x v="3310"/>
    <x v="3309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n v="100"/>
    <n v="209.84"/>
    <x v="1"/>
    <s v="plays"/>
    <x v="3310"/>
    <d v="2015-10-06T22:17:05"/>
    <x v="0"/>
  </r>
  <r>
    <x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n v="110"/>
    <n v="61.02"/>
    <x v="1"/>
    <s v="plays"/>
    <x v="3311"/>
    <d v="2015-10-17T07:00:10"/>
    <x v="0"/>
  </r>
  <r>
    <x v="3312"/>
    <x v="3311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n v="100"/>
    <n v="61"/>
    <x v="1"/>
    <s v="plays"/>
    <x v="3312"/>
    <d v="2016-11-11T22:00:00"/>
    <x v="2"/>
  </r>
  <r>
    <x v="3313"/>
    <x v="3312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n v="116"/>
    <n v="80.03"/>
    <x v="1"/>
    <s v="plays"/>
    <x v="3313"/>
    <d v="2016-01-27T01:00:00"/>
    <x v="2"/>
  </r>
  <r>
    <x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n v="211"/>
    <n v="29.07"/>
    <x v="1"/>
    <s v="plays"/>
    <x v="3314"/>
    <d v="2015-05-08T20:05:00"/>
    <x v="0"/>
  </r>
  <r>
    <x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n v="110"/>
    <n v="49.44"/>
    <x v="1"/>
    <s v="plays"/>
    <x v="3315"/>
    <d v="2016-05-06T07:17:21"/>
    <x v="2"/>
  </r>
  <r>
    <x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n v="100"/>
    <n v="93.98"/>
    <x v="1"/>
    <s v="plays"/>
    <x v="3316"/>
    <d v="2014-08-08T13:54:00"/>
    <x v="3"/>
  </r>
  <r>
    <x v="3317"/>
    <x v="3316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n v="106"/>
    <n v="61.94"/>
    <x v="1"/>
    <s v="plays"/>
    <x v="3317"/>
    <d v="2016-06-08T00:57:04"/>
    <x v="2"/>
  </r>
  <r>
    <x v="3318"/>
    <x v="3317"/>
    <s v="Help us strengthen and inspire disability arts in Atlantic Canada"/>
    <n v="2000"/>
    <n v="2512"/>
    <x v="0"/>
    <s v="CA"/>
    <s v="CAD"/>
    <n v="1460341800"/>
    <x v="3318"/>
    <b v="0"/>
    <n v="32"/>
    <b v="1"/>
    <n v="126"/>
    <n v="78.5"/>
    <x v="1"/>
    <s v="plays"/>
    <x v="3318"/>
    <d v="2016-04-11T02:30:00"/>
    <x v="2"/>
  </r>
  <r>
    <x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n v="108"/>
    <n v="33.75"/>
    <x v="1"/>
    <s v="plays"/>
    <x v="3319"/>
    <d v="2015-01-31T14:03:06"/>
    <x v="3"/>
  </r>
  <r>
    <x v="3320"/>
    <x v="3319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n v="101"/>
    <n v="66.45"/>
    <x v="1"/>
    <s v="plays"/>
    <x v="3320"/>
    <d v="2016-06-22T01:05:57"/>
    <x v="2"/>
  </r>
  <r>
    <x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n v="107"/>
    <n v="35.799999999999997"/>
    <x v="1"/>
    <s v="plays"/>
    <x v="3321"/>
    <d v="2014-10-16T03:59:00"/>
    <x v="3"/>
  </r>
  <r>
    <x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n v="102"/>
    <n v="145.65"/>
    <x v="1"/>
    <s v="plays"/>
    <x v="3322"/>
    <d v="2016-06-22T03:55:00"/>
    <x v="2"/>
  </r>
  <r>
    <x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n v="126"/>
    <n v="25.69"/>
    <x v="1"/>
    <s v="plays"/>
    <x v="3323"/>
    <d v="2016-09-25T08:46:48"/>
    <x v="2"/>
  </r>
  <r>
    <x v="3324"/>
    <x v="3323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n v="102"/>
    <n v="152.5"/>
    <x v="1"/>
    <s v="plays"/>
    <x v="3324"/>
    <d v="2016-06-05T13:59:50"/>
    <x v="2"/>
  </r>
  <r>
    <x v="3325"/>
    <x v="3324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n v="113"/>
    <n v="30"/>
    <x v="1"/>
    <s v="plays"/>
    <x v="3325"/>
    <d v="2015-04-05T17:51:17"/>
    <x v="0"/>
  </r>
  <r>
    <x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n v="101"/>
    <n v="142.28"/>
    <x v="1"/>
    <s v="plays"/>
    <x v="3326"/>
    <d v="2015-03-08T16:08:25"/>
    <x v="0"/>
  </r>
  <r>
    <x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n v="101"/>
    <n v="24.55"/>
    <x v="1"/>
    <s v="plays"/>
    <x v="3327"/>
    <d v="2016-05-08T08:59:26"/>
    <x v="2"/>
  </r>
  <r>
    <x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n v="146"/>
    <n v="292.77999999999997"/>
    <x v="1"/>
    <s v="plays"/>
    <x v="3328"/>
    <d v="2014-07-05T01:00:00"/>
    <x v="3"/>
  </r>
  <r>
    <x v="3329"/>
    <x v="3328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n v="117"/>
    <n v="44.92"/>
    <x v="1"/>
    <s v="plays"/>
    <x v="3329"/>
    <d v="2014-07-27T23:00:00"/>
    <x v="3"/>
  </r>
  <r>
    <x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n v="106"/>
    <n v="23.1"/>
    <x v="1"/>
    <s v="plays"/>
    <x v="3330"/>
    <d v="2015-04-01T20:17:48"/>
    <x v="0"/>
  </r>
  <r>
    <x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n v="105"/>
    <n v="80.400000000000006"/>
    <x v="1"/>
    <s v="plays"/>
    <x v="3331"/>
    <d v="2015-10-06T16:44:46"/>
    <x v="0"/>
  </r>
  <r>
    <x v="3332"/>
    <x v="3331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n v="100"/>
    <n v="72.290000000000006"/>
    <x v="1"/>
    <s v="plays"/>
    <x v="3332"/>
    <d v="2014-07-19T20:38:50"/>
    <x v="3"/>
  </r>
  <r>
    <x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n v="105"/>
    <n v="32.97"/>
    <x v="1"/>
    <s v="plays"/>
    <x v="3333"/>
    <d v="2015-06-15T16:14:40"/>
    <x v="0"/>
  </r>
  <r>
    <x v="3334"/>
    <x v="3333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n v="139"/>
    <n v="116.65"/>
    <x v="1"/>
    <s v="plays"/>
    <x v="3334"/>
    <d v="2015-07-30T12:30:22"/>
    <x v="0"/>
  </r>
  <r>
    <x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n v="100"/>
    <n v="79.62"/>
    <x v="1"/>
    <s v="plays"/>
    <x v="3335"/>
    <d v="2014-08-03T23:00:00"/>
    <x v="3"/>
  </r>
  <r>
    <x v="3336"/>
    <x v="3335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n v="100"/>
    <n v="27.78"/>
    <x v="1"/>
    <s v="plays"/>
    <x v="3336"/>
    <d v="2016-04-05T08:34:06"/>
    <x v="2"/>
  </r>
  <r>
    <x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n v="110"/>
    <n v="81.03"/>
    <x v="1"/>
    <s v="plays"/>
    <x v="3337"/>
    <d v="2014-10-10T21:00:00"/>
    <x v="3"/>
  </r>
  <r>
    <x v="3338"/>
    <x v="3337"/>
    <s v="Join Estelle Parsons in support of Theater That Looks and Sounds Like America"/>
    <n v="15000"/>
    <n v="15327"/>
    <x v="0"/>
    <s v="US"/>
    <s v="USD"/>
    <n v="1487944080"/>
    <x v="3338"/>
    <b v="0"/>
    <n v="112"/>
    <b v="1"/>
    <n v="102"/>
    <n v="136.85"/>
    <x v="1"/>
    <s v="plays"/>
    <x v="3338"/>
    <d v="2017-02-24T13:48:00"/>
    <x v="1"/>
  </r>
  <r>
    <x v="3339"/>
    <x v="3338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n v="104"/>
    <n v="177.62"/>
    <x v="1"/>
    <s v="plays"/>
    <x v="3339"/>
    <d v="2016-07-28T15:58:38"/>
    <x v="2"/>
  </r>
  <r>
    <x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n v="138"/>
    <n v="109.08"/>
    <x v="1"/>
    <s v="plays"/>
    <x v="3340"/>
    <d v="2016-12-06T23:22:34"/>
    <x v="2"/>
  </r>
  <r>
    <x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n v="100"/>
    <n v="119.64"/>
    <x v="1"/>
    <s v="plays"/>
    <x v="3341"/>
    <d v="2016-06-12T17:00:00"/>
    <x v="2"/>
  </r>
  <r>
    <x v="3342"/>
    <x v="3341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n v="102"/>
    <n v="78.209999999999994"/>
    <x v="1"/>
    <s v="plays"/>
    <x v="3342"/>
    <d v="2015-04-01T04:59:00"/>
    <x v="0"/>
  </r>
  <r>
    <x v="3343"/>
    <x v="3342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n v="171"/>
    <n v="52.17"/>
    <x v="1"/>
    <s v="plays"/>
    <x v="3343"/>
    <d v="2016-04-13T13:18:00"/>
    <x v="2"/>
  </r>
  <r>
    <x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n v="101"/>
    <n v="114.13"/>
    <x v="1"/>
    <s v="plays"/>
    <x v="3344"/>
    <d v="2014-08-30T04:48:13"/>
    <x v="3"/>
  </r>
  <r>
    <x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n v="130"/>
    <n v="50"/>
    <x v="1"/>
    <s v="plays"/>
    <x v="3345"/>
    <d v="2015-04-18T00:37:00"/>
    <x v="0"/>
  </r>
  <r>
    <x v="3346"/>
    <x v="3345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n v="110"/>
    <n v="91.67"/>
    <x v="1"/>
    <s v="plays"/>
    <x v="3346"/>
    <d v="2015-02-26T00:35:10"/>
    <x v="0"/>
  </r>
  <r>
    <x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n v="119"/>
    <n v="108.59"/>
    <x v="1"/>
    <s v="plays"/>
    <x v="3347"/>
    <d v="2016-05-08T21:00:00"/>
    <x v="2"/>
  </r>
  <r>
    <x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n v="100"/>
    <n v="69.819999999999993"/>
    <x v="1"/>
    <s v="plays"/>
    <x v="3348"/>
    <d v="2016-04-30T03:59:00"/>
    <x v="2"/>
  </r>
  <r>
    <x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n v="153"/>
    <n v="109.57"/>
    <x v="1"/>
    <s v="plays"/>
    <x v="3349"/>
    <d v="2016-06-13T17:00:00"/>
    <x v="2"/>
  </r>
  <r>
    <x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n v="104"/>
    <n v="71.67"/>
    <x v="1"/>
    <s v="plays"/>
    <x v="3350"/>
    <d v="2015-11-29T23:00:00"/>
    <x v="0"/>
  </r>
  <r>
    <x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n v="101"/>
    <n v="93.61"/>
    <x v="1"/>
    <s v="plays"/>
    <x v="3351"/>
    <d v="2014-07-23T11:00:00"/>
    <x v="3"/>
  </r>
  <r>
    <x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n v="108"/>
    <n v="76.8"/>
    <x v="1"/>
    <s v="plays"/>
    <x v="3352"/>
    <d v="2016-07-01T23:00:00"/>
    <x v="2"/>
  </r>
  <r>
    <x v="3353"/>
    <x v="3351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n v="315"/>
    <n v="35.799999999999997"/>
    <x v="1"/>
    <s v="plays"/>
    <x v="3353"/>
    <d v="2016-05-02T23:00:00"/>
    <x v="2"/>
  </r>
  <r>
    <x v="3354"/>
    <x v="3352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n v="102"/>
    <n v="55.6"/>
    <x v="1"/>
    <s v="plays"/>
    <x v="3354"/>
    <d v="2015-10-29T04:01:00"/>
    <x v="0"/>
  </r>
  <r>
    <x v="3355"/>
    <x v="335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n v="126"/>
    <n v="147.33000000000001"/>
    <x v="1"/>
    <s v="plays"/>
    <x v="3355"/>
    <d v="2016-05-10T11:17:00"/>
    <x v="2"/>
  </r>
  <r>
    <x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n v="101"/>
    <n v="56.33"/>
    <x v="1"/>
    <s v="plays"/>
    <x v="3356"/>
    <d v="2016-07-15T19:34:32"/>
    <x v="2"/>
  </r>
  <r>
    <x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n v="101"/>
    <n v="96.19"/>
    <x v="1"/>
    <s v="plays"/>
    <x v="3357"/>
    <d v="2014-08-01T10:01:50"/>
    <x v="3"/>
  </r>
  <r>
    <x v="3358"/>
    <x v="3356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n v="103"/>
    <n v="63.57"/>
    <x v="1"/>
    <s v="plays"/>
    <x v="3358"/>
    <d v="2014-11-19T08:27:59"/>
    <x v="3"/>
  </r>
  <r>
    <x v="3359"/>
    <x v="3357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n v="106"/>
    <n v="184.78"/>
    <x v="1"/>
    <s v="plays"/>
    <x v="3359"/>
    <d v="2017-02-25T01:22:14"/>
    <x v="1"/>
  </r>
  <r>
    <x v="3360"/>
    <x v="3358"/>
    <s v="World Premiere, an M1 Singapore Fringe Festival 2017 commission."/>
    <n v="9000"/>
    <n v="9124"/>
    <x v="0"/>
    <s v="SG"/>
    <s v="SGD"/>
    <n v="1481731140"/>
    <x v="3360"/>
    <b v="0"/>
    <n v="72"/>
    <b v="1"/>
    <n v="101"/>
    <n v="126.72"/>
    <x v="1"/>
    <s v="plays"/>
    <x v="3360"/>
    <d v="2016-12-14T15:59:00"/>
    <x v="2"/>
  </r>
  <r>
    <x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n v="113"/>
    <n v="83.43"/>
    <x v="1"/>
    <s v="plays"/>
    <x v="3361"/>
    <d v="2014-09-01T15:59:00"/>
    <x v="3"/>
  </r>
  <r>
    <x v="3362"/>
    <x v="3360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n v="218"/>
    <n v="54.5"/>
    <x v="1"/>
    <s v="plays"/>
    <x v="3362"/>
    <d v="2015-03-07T04:55:00"/>
    <x v="0"/>
  </r>
  <r>
    <x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n v="101"/>
    <n v="302.31"/>
    <x v="1"/>
    <s v="plays"/>
    <x v="3363"/>
    <d v="2014-08-19T16:00:00"/>
    <x v="3"/>
  </r>
  <r>
    <x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n v="106"/>
    <n v="44.14"/>
    <x v="1"/>
    <s v="plays"/>
    <x v="3364"/>
    <d v="2016-03-15T21:00:00"/>
    <x v="2"/>
  </r>
  <r>
    <x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n v="104"/>
    <n v="866.67"/>
    <x v="1"/>
    <s v="plays"/>
    <x v="3365"/>
    <d v="2015-12-13T02:26:32"/>
    <x v="0"/>
  </r>
  <r>
    <x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n v="221"/>
    <n v="61.39"/>
    <x v="1"/>
    <s v="plays"/>
    <x v="3366"/>
    <d v="2015-05-13T01:37:17"/>
    <x v="0"/>
  </r>
  <r>
    <x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n v="119"/>
    <n v="29.67"/>
    <x v="1"/>
    <s v="plays"/>
    <x v="3367"/>
    <d v="2015-08-01T22:24:54"/>
    <x v="0"/>
  </r>
  <r>
    <x v="3368"/>
    <x v="3366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n v="105"/>
    <n v="45.48"/>
    <x v="1"/>
    <s v="plays"/>
    <x v="3368"/>
    <d v="2015-01-01T05:00:00"/>
    <x v="3"/>
  </r>
  <r>
    <x v="3369"/>
    <x v="3367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n v="104"/>
    <n v="96.2"/>
    <x v="1"/>
    <s v="plays"/>
    <x v="3369"/>
    <d v="2017-01-15T00:59:40"/>
    <x v="2"/>
  </r>
  <r>
    <x v="3370"/>
    <x v="3368"/>
    <s v="I'm Alright. A story of young women, told by young women, for the world."/>
    <n v="1500"/>
    <n v="1766"/>
    <x v="0"/>
    <s v="US"/>
    <s v="USD"/>
    <n v="1481961600"/>
    <x v="3370"/>
    <b v="0"/>
    <n v="26"/>
    <b v="1"/>
    <n v="118"/>
    <n v="67.92"/>
    <x v="1"/>
    <s v="plays"/>
    <x v="3370"/>
    <d v="2016-12-17T08:00:00"/>
    <x v="2"/>
  </r>
  <r>
    <x v="3371"/>
    <x v="3369"/>
    <s v="Help support Red Planet, a new science fiction play based off the Mars One exploration."/>
    <n v="200"/>
    <n v="277"/>
    <x v="0"/>
    <s v="US"/>
    <s v="USD"/>
    <n v="1449089965"/>
    <x v="3371"/>
    <b v="0"/>
    <n v="9"/>
    <b v="1"/>
    <n v="139"/>
    <n v="30.78"/>
    <x v="1"/>
    <s v="plays"/>
    <x v="3371"/>
    <d v="2015-12-02T20:59:25"/>
    <x v="0"/>
  </r>
  <r>
    <x v="3372"/>
    <x v="3370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n v="104"/>
    <n v="38.33"/>
    <x v="1"/>
    <s v="plays"/>
    <x v="3372"/>
    <d v="2014-08-25T04:59:00"/>
    <x v="3"/>
  </r>
  <r>
    <x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n v="100"/>
    <n v="66.83"/>
    <x v="1"/>
    <s v="plays"/>
    <x v="3373"/>
    <d v="2015-07-18T16:00:00"/>
    <x v="0"/>
  </r>
  <r>
    <x v="3374"/>
    <x v="3372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n v="107"/>
    <n v="71.73"/>
    <x v="1"/>
    <s v="plays"/>
    <x v="3374"/>
    <d v="2015-10-28T17:33:36"/>
    <x v="0"/>
  </r>
  <r>
    <x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n v="100"/>
    <n v="176.47"/>
    <x v="1"/>
    <s v="plays"/>
    <x v="3375"/>
    <d v="2014-05-18T14:39:33"/>
    <x v="3"/>
  </r>
  <r>
    <x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n v="100"/>
    <n v="421.11"/>
    <x v="1"/>
    <s v="plays"/>
    <x v="3376"/>
    <d v="2015-04-25T15:49:54"/>
    <x v="0"/>
  </r>
  <r>
    <x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n v="101"/>
    <n v="104.99"/>
    <x v="1"/>
    <s v="plays"/>
    <x v="3377"/>
    <d v="2015-03-20T16:56:00"/>
    <x v="0"/>
  </r>
  <r>
    <x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n v="108"/>
    <n v="28.19"/>
    <x v="1"/>
    <s v="plays"/>
    <x v="3378"/>
    <d v="2014-08-31T13:08:00"/>
    <x v="3"/>
  </r>
  <r>
    <x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n v="104"/>
    <n v="54.55"/>
    <x v="1"/>
    <s v="plays"/>
    <x v="3379"/>
    <d v="2015-08-26T23:00:00"/>
    <x v="0"/>
  </r>
  <r>
    <x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n v="104"/>
    <n v="111.89"/>
    <x v="1"/>
    <s v="plays"/>
    <x v="3380"/>
    <d v="2014-11-29T23:52:58"/>
    <x v="3"/>
  </r>
  <r>
    <x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n v="102"/>
    <n v="85.21"/>
    <x v="1"/>
    <s v="plays"/>
    <x v="3381"/>
    <d v="2015-03-11T03:26:23"/>
    <x v="0"/>
  </r>
  <r>
    <x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n v="101"/>
    <n v="76.650000000000006"/>
    <x v="1"/>
    <s v="plays"/>
    <x v="3382"/>
    <d v="2016-08-01T22:59:00"/>
    <x v="2"/>
  </r>
  <r>
    <x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n v="112"/>
    <n v="65.17"/>
    <x v="1"/>
    <s v="plays"/>
    <x v="3383"/>
    <d v="2016-06-23T18:47:00"/>
    <x v="2"/>
  </r>
  <r>
    <x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n v="100"/>
    <n v="93.76"/>
    <x v="1"/>
    <s v="plays"/>
    <x v="3384"/>
    <d v="2015-11-21T03:00:00"/>
    <x v="0"/>
  </r>
  <r>
    <x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n v="100"/>
    <n v="133.33000000000001"/>
    <x v="1"/>
    <s v="plays"/>
    <x v="3385"/>
    <d v="2014-12-10T20:49:12"/>
    <x v="3"/>
  </r>
  <r>
    <x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n v="105"/>
    <n v="51.22"/>
    <x v="1"/>
    <s v="plays"/>
    <x v="3386"/>
    <d v="2014-12-03T15:28:26"/>
    <x v="3"/>
  </r>
  <r>
    <x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n v="117"/>
    <n v="100.17"/>
    <x v="1"/>
    <s v="plays"/>
    <x v="3387"/>
    <d v="2014-12-14T18:18:08"/>
    <x v="3"/>
  </r>
  <r>
    <x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n v="104"/>
    <n v="34.6"/>
    <x v="1"/>
    <s v="plays"/>
    <x v="3388"/>
    <d v="2015-06-18T11:04:01"/>
    <x v="0"/>
  </r>
  <r>
    <x v="3389"/>
    <x v="3387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n v="115"/>
    <n v="184.68"/>
    <x v="1"/>
    <s v="plays"/>
    <x v="3389"/>
    <d v="2016-06-03T13:31:22"/>
    <x v="2"/>
  </r>
  <r>
    <x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n v="102"/>
    <n v="69.819999999999993"/>
    <x v="1"/>
    <s v="plays"/>
    <x v="3390"/>
    <d v="2014-07-10T18:35:45"/>
    <x v="3"/>
  </r>
  <r>
    <x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n v="223"/>
    <n v="61.94"/>
    <x v="1"/>
    <s v="plays"/>
    <x v="3391"/>
    <d v="2014-08-08T22:28:00"/>
    <x v="3"/>
  </r>
  <r>
    <x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n v="100"/>
    <n v="41.67"/>
    <x v="1"/>
    <s v="plays"/>
    <x v="3392"/>
    <d v="2016-05-06T20:17:35"/>
    <x v="2"/>
  </r>
  <r>
    <x v="3393"/>
    <x v="3391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n v="106"/>
    <n v="36.07"/>
    <x v="1"/>
    <s v="plays"/>
    <x v="3393"/>
    <d v="2014-11-06T00:46:00"/>
    <x v="3"/>
  </r>
  <r>
    <x v="3394"/>
    <x v="3392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n v="142"/>
    <n v="29"/>
    <x v="1"/>
    <s v="plays"/>
    <x v="3394"/>
    <d v="2014-07-27T14:17:25"/>
    <x v="3"/>
  </r>
  <r>
    <x v="3395"/>
    <x v="3393"/>
    <s v="Miramar is a a darkly funny play exploring what it is we call â€˜homeâ€™."/>
    <n v="500"/>
    <n v="920"/>
    <x v="0"/>
    <s v="GB"/>
    <s v="GBP"/>
    <n v="1433009400"/>
    <x v="3395"/>
    <b v="0"/>
    <n v="38"/>
    <b v="1"/>
    <n v="184"/>
    <n v="24.21"/>
    <x v="1"/>
    <s v="plays"/>
    <x v="3395"/>
    <d v="2015-05-30T18:10:00"/>
    <x v="0"/>
  </r>
  <r>
    <x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n v="104"/>
    <n v="55.89"/>
    <x v="1"/>
    <s v="plays"/>
    <x v="3396"/>
    <d v="2014-06-01T03:59:00"/>
    <x v="3"/>
  </r>
  <r>
    <x v="3397"/>
    <x v="3395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n v="112"/>
    <n v="11.67"/>
    <x v="1"/>
    <s v="plays"/>
    <x v="3397"/>
    <d v="2016-02-18T22:00:00"/>
    <x v="2"/>
  </r>
  <r>
    <x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n v="111"/>
    <n v="68.349999999999994"/>
    <x v="1"/>
    <s v="plays"/>
    <x v="3398"/>
    <d v="2014-11-21T17:00:00"/>
    <x v="3"/>
  </r>
  <r>
    <x v="3399"/>
    <x v="3397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n v="104"/>
    <n v="27.07"/>
    <x v="1"/>
    <s v="plays"/>
    <x v="3399"/>
    <d v="2015-02-21T22:05:25"/>
    <x v="0"/>
  </r>
  <r>
    <x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n v="100"/>
    <n v="118.13"/>
    <x v="1"/>
    <s v="plays"/>
    <x v="3400"/>
    <d v="2014-08-28T22:53:34"/>
    <x v="3"/>
  </r>
  <r>
    <x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n v="102"/>
    <n v="44.76"/>
    <x v="1"/>
    <s v="plays"/>
    <x v="3401"/>
    <d v="2015-08-07T17:22:26"/>
    <x v="0"/>
  </r>
  <r>
    <x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n v="110"/>
    <n v="99.79"/>
    <x v="1"/>
    <s v="plays"/>
    <x v="3402"/>
    <d v="2015-11-12T02:31:00"/>
    <x v="0"/>
  </r>
  <r>
    <x v="3403"/>
    <x v="3401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n v="100"/>
    <n v="117.65"/>
    <x v="1"/>
    <s v="plays"/>
    <x v="3403"/>
    <d v="2015-06-25T11:05:24"/>
    <x v="0"/>
  </r>
  <r>
    <x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n v="122"/>
    <n v="203.33"/>
    <x v="1"/>
    <s v="plays"/>
    <x v="3404"/>
    <d v="2015-06-17T12:05:02"/>
    <x v="0"/>
  </r>
  <r>
    <x v="3405"/>
    <x v="3403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n v="138"/>
    <n v="28.32"/>
    <x v="1"/>
    <s v="plays"/>
    <x v="3405"/>
    <d v="2016-03-01T23:59:00"/>
    <x v="2"/>
  </r>
  <r>
    <x v="3406"/>
    <x v="3404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n v="100"/>
    <n v="110.23"/>
    <x v="1"/>
    <s v="plays"/>
    <x v="3406"/>
    <d v="2014-07-16T11:49:36"/>
    <x v="3"/>
  </r>
  <r>
    <x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n v="107"/>
    <n v="31.97"/>
    <x v="1"/>
    <s v="plays"/>
    <x v="3407"/>
    <d v="2014-07-06T10:08:09"/>
    <x v="3"/>
  </r>
  <r>
    <x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n v="211"/>
    <n v="58.61"/>
    <x v="1"/>
    <s v="plays"/>
    <x v="3408"/>
    <d v="2014-07-18T23:48:24"/>
    <x v="3"/>
  </r>
  <r>
    <x v="3409"/>
    <x v="3407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n v="124"/>
    <n v="29.43"/>
    <x v="1"/>
    <s v="plays"/>
    <x v="3409"/>
    <d v="2016-07-31T20:58:00"/>
    <x v="2"/>
  </r>
  <r>
    <x v="3410"/>
    <x v="3408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n v="109"/>
    <n v="81.38"/>
    <x v="1"/>
    <s v="plays"/>
    <x v="3410"/>
    <d v="2016-06-06T07:00:00"/>
    <x v="2"/>
  </r>
  <r>
    <x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n v="104"/>
    <n v="199.17"/>
    <x v="1"/>
    <s v="plays"/>
    <x v="3411"/>
    <d v="2015-10-08T00:32:52"/>
    <x v="0"/>
  </r>
  <r>
    <x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n v="100"/>
    <n v="115.38"/>
    <x v="1"/>
    <s v="plays"/>
    <x v="3412"/>
    <d v="2014-09-27T23:01:02"/>
    <x v="3"/>
  </r>
  <r>
    <x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n v="130"/>
    <n v="46.43"/>
    <x v="1"/>
    <s v="plays"/>
    <x v="3413"/>
    <d v="2015-02-28T04:59:00"/>
    <x v="0"/>
  </r>
  <r>
    <x v="3414"/>
    <x v="3412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n v="104"/>
    <n v="70.569999999999993"/>
    <x v="1"/>
    <s v="plays"/>
    <x v="3414"/>
    <d v="2016-12-01T07:59:00"/>
    <x v="2"/>
  </r>
  <r>
    <x v="3415"/>
    <x v="3413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n v="100"/>
    <n v="22.22"/>
    <x v="1"/>
    <s v="plays"/>
    <x v="3415"/>
    <d v="2016-04-17T23:30:00"/>
    <x v="2"/>
  </r>
  <r>
    <x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n v="120"/>
    <n v="159.47"/>
    <x v="1"/>
    <s v="plays"/>
    <x v="3416"/>
    <d v="2015-04-23T18:30:00"/>
    <x v="0"/>
  </r>
  <r>
    <x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n v="100"/>
    <n v="37.78"/>
    <x v="1"/>
    <s v="plays"/>
    <x v="3417"/>
    <d v="2014-10-26T00:43:00"/>
    <x v="3"/>
  </r>
  <r>
    <x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n v="101"/>
    <n v="72.05"/>
    <x v="1"/>
    <s v="plays"/>
    <x v="3418"/>
    <d v="2014-05-23T20:01:47"/>
    <x v="3"/>
  </r>
  <r>
    <x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n v="107"/>
    <n v="63.7"/>
    <x v="1"/>
    <s v="plays"/>
    <x v="3419"/>
    <d v="2016-04-06T21:30:00"/>
    <x v="2"/>
  </r>
  <r>
    <x v="3420"/>
    <x v="3418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n v="138"/>
    <n v="28.41"/>
    <x v="1"/>
    <s v="plays"/>
    <x v="3420"/>
    <d v="2016-02-14T00:00:00"/>
    <x v="2"/>
  </r>
  <r>
    <x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n v="101"/>
    <n v="103.21"/>
    <x v="1"/>
    <s v="plays"/>
    <x v="3421"/>
    <d v="2015-03-04T18:59:23"/>
    <x v="0"/>
  </r>
  <r>
    <x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n v="109"/>
    <n v="71.150000000000006"/>
    <x v="1"/>
    <s v="plays"/>
    <x v="3422"/>
    <d v="2015-12-14T00:00:00"/>
    <x v="0"/>
  </r>
  <r>
    <x v="3423"/>
    <x v="3421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n v="140"/>
    <n v="35"/>
    <x v="1"/>
    <s v="plays"/>
    <x v="3423"/>
    <d v="2015-04-24T21:52:21"/>
    <x v="0"/>
  </r>
  <r>
    <x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n v="104"/>
    <n v="81.78"/>
    <x v="1"/>
    <s v="plays"/>
    <x v="3424"/>
    <d v="2015-02-05T06:59:00"/>
    <x v="0"/>
  </r>
  <r>
    <x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n v="103"/>
    <n v="297.02999999999997"/>
    <x v="1"/>
    <s v="plays"/>
    <x v="3425"/>
    <d v="2014-10-04T14:48:56"/>
    <x v="3"/>
  </r>
  <r>
    <x v="3426"/>
    <x v="3424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n v="108"/>
    <n v="46.61"/>
    <x v="1"/>
    <s v="plays"/>
    <x v="3426"/>
    <d v="2014-09-21T02:00:00"/>
    <x v="3"/>
  </r>
  <r>
    <x v="3427"/>
    <x v="3425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n v="100"/>
    <n v="51.72"/>
    <x v="1"/>
    <s v="plays"/>
    <x v="3427"/>
    <d v="2014-07-02T15:29:12"/>
    <x v="3"/>
  </r>
  <r>
    <x v="3428"/>
    <x v="3426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n v="103"/>
    <n v="40.29"/>
    <x v="1"/>
    <s v="plays"/>
    <x v="3428"/>
    <d v="2015-02-28T17:00:00"/>
    <x v="0"/>
  </r>
  <r>
    <x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n v="130"/>
    <n v="16.25"/>
    <x v="1"/>
    <s v="plays"/>
    <x v="3429"/>
    <d v="2016-11-02T00:31:01"/>
    <x v="2"/>
  </r>
  <r>
    <x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n v="109"/>
    <n v="30.15"/>
    <x v="1"/>
    <s v="plays"/>
    <x v="3430"/>
    <d v="2014-07-30T22:41:41"/>
    <x v="3"/>
  </r>
  <r>
    <x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n v="100"/>
    <n v="95.24"/>
    <x v="1"/>
    <s v="plays"/>
    <x v="3431"/>
    <d v="2014-08-18T17:32:33"/>
    <x v="3"/>
  </r>
  <r>
    <x v="3432"/>
    <x v="3430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n v="110"/>
    <n v="52.21"/>
    <x v="1"/>
    <s v="plays"/>
    <x v="3432"/>
    <d v="2016-02-05T22:00:00"/>
    <x v="2"/>
  </r>
  <r>
    <x v="3433"/>
    <x v="3431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n v="100"/>
    <n v="134.15"/>
    <x v="1"/>
    <s v="plays"/>
    <x v="3433"/>
    <d v="2014-06-17T03:00:00"/>
    <x v="3"/>
  </r>
  <r>
    <x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n v="106"/>
    <n v="62.83"/>
    <x v="1"/>
    <s v="plays"/>
    <x v="3434"/>
    <d v="2014-07-10T09:07:49"/>
    <x v="3"/>
  </r>
  <r>
    <x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n v="112"/>
    <n v="58.95"/>
    <x v="1"/>
    <s v="plays"/>
    <x v="3435"/>
    <d v="2016-08-07T03:00:00"/>
    <x v="2"/>
  </r>
  <r>
    <x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n v="106"/>
    <n v="143.11000000000001"/>
    <x v="1"/>
    <s v="plays"/>
    <x v="3436"/>
    <d v="2014-08-21T16:28:00"/>
    <x v="3"/>
  </r>
  <r>
    <x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n v="101"/>
    <n v="84.17"/>
    <x v="1"/>
    <s v="plays"/>
    <x v="3437"/>
    <d v="2015-08-19T17:03:40"/>
    <x v="0"/>
  </r>
  <r>
    <x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n v="104"/>
    <n v="186.07"/>
    <x v="1"/>
    <s v="plays"/>
    <x v="3438"/>
    <d v="2015-05-02T21:00:00"/>
    <x v="0"/>
  </r>
  <r>
    <x v="3439"/>
    <x v="3437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n v="135"/>
    <n v="89.79"/>
    <x v="1"/>
    <s v="plays"/>
    <x v="3439"/>
    <d v="2016-01-19T04:59:00"/>
    <x v="2"/>
  </r>
  <r>
    <x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n v="105"/>
    <n v="64.16"/>
    <x v="1"/>
    <s v="plays"/>
    <x v="3440"/>
    <d v="2014-07-11T16:15:00"/>
    <x v="3"/>
  </r>
  <r>
    <x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n v="103"/>
    <n v="59.65"/>
    <x v="1"/>
    <s v="plays"/>
    <x v="3441"/>
    <d v="2015-11-13T20:17:00"/>
    <x v="0"/>
  </r>
  <r>
    <x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n v="100"/>
    <n v="31.25"/>
    <x v="1"/>
    <s v="plays"/>
    <x v="3442"/>
    <d v="2015-05-30T20:11:12"/>
    <x v="0"/>
  </r>
  <r>
    <x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n v="186"/>
    <n v="41.22"/>
    <x v="1"/>
    <s v="plays"/>
    <x v="3443"/>
    <d v="2014-09-09T12:35:46"/>
    <x v="3"/>
  </r>
  <r>
    <x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n v="289"/>
    <n v="43.35"/>
    <x v="1"/>
    <s v="plays"/>
    <x v="3444"/>
    <d v="2016-06-08T13:59:00"/>
    <x v="2"/>
  </r>
  <r>
    <x v="3445"/>
    <x v="3443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n v="100"/>
    <n v="64.52"/>
    <x v="1"/>
    <s v="plays"/>
    <x v="3445"/>
    <d v="2015-10-23T12:43:56"/>
    <x v="0"/>
  </r>
  <r>
    <x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n v="108"/>
    <n v="43.28"/>
    <x v="1"/>
    <s v="plays"/>
    <x v="3446"/>
    <d v="2015-02-05T12:20:00"/>
    <x v="0"/>
  </r>
  <r>
    <x v="3447"/>
    <x v="3445"/>
    <s v="&quot;He was a poet, a vagrant, a philosopher, a lady's man and a hard drinker&quot;"/>
    <n v="1000"/>
    <n v="1078"/>
    <x v="0"/>
    <s v="US"/>
    <s v="USD"/>
    <n v="1458332412"/>
    <x v="3447"/>
    <b v="0"/>
    <n v="14"/>
    <b v="1"/>
    <n v="108"/>
    <n v="77"/>
    <x v="1"/>
    <s v="plays"/>
    <x v="3447"/>
    <d v="2016-03-18T20:20:12"/>
    <x v="2"/>
  </r>
  <r>
    <x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n v="110"/>
    <n v="51.22"/>
    <x v="1"/>
    <s v="plays"/>
    <x v="3448"/>
    <d v="2014-12-17T02:51:29"/>
    <x v="3"/>
  </r>
  <r>
    <x v="3449"/>
    <x v="3447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n v="171"/>
    <n v="68.25"/>
    <x v="1"/>
    <s v="plays"/>
    <x v="3449"/>
    <d v="2016-07-09T04:00:00"/>
    <x v="2"/>
  </r>
  <r>
    <x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n v="152"/>
    <n v="19.489999999999998"/>
    <x v="1"/>
    <s v="plays"/>
    <x v="3450"/>
    <d v="2015-04-02T15:54:31"/>
    <x v="0"/>
  </r>
  <r>
    <x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n v="101"/>
    <n v="41.13"/>
    <x v="1"/>
    <s v="plays"/>
    <x v="3451"/>
    <d v="2015-04-21T17:22:07"/>
    <x v="0"/>
  </r>
  <r>
    <x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n v="153"/>
    <n v="41.41"/>
    <x v="1"/>
    <s v="plays"/>
    <x v="3452"/>
    <d v="2014-07-23T03:59:00"/>
    <x v="3"/>
  </r>
  <r>
    <x v="3453"/>
    <x v="3451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n v="128"/>
    <n v="27.5"/>
    <x v="1"/>
    <s v="plays"/>
    <x v="3453"/>
    <d v="2016-08-13T23:29:16"/>
    <x v="2"/>
  </r>
  <r>
    <x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n v="101"/>
    <n v="33.57"/>
    <x v="1"/>
    <s v="plays"/>
    <x v="3454"/>
    <d v="2014-07-31T16:45:59"/>
    <x v="3"/>
  </r>
  <r>
    <x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n v="101"/>
    <n v="145.87"/>
    <x v="1"/>
    <s v="plays"/>
    <x v="3455"/>
    <d v="2016-10-13T18:00:27"/>
    <x v="2"/>
  </r>
  <r>
    <x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n v="191"/>
    <n v="358.69"/>
    <x v="1"/>
    <s v="plays"/>
    <x v="3456"/>
    <d v="2014-08-01T06:59:00"/>
    <x v="3"/>
  </r>
  <r>
    <x v="3457"/>
    <x v="3455"/>
    <s v="Robots, Space Battles, Mystery, and Intrigue. Nothing is Impossible..."/>
    <n v="2000"/>
    <n v="2804"/>
    <x v="0"/>
    <s v="US"/>
    <s v="USD"/>
    <n v="1423720740"/>
    <x v="3457"/>
    <b v="0"/>
    <n v="55"/>
    <b v="1"/>
    <n v="140"/>
    <n v="50.98"/>
    <x v="1"/>
    <s v="plays"/>
    <x v="3457"/>
    <d v="2015-02-12T05:59:00"/>
    <x v="0"/>
  </r>
  <r>
    <x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n v="124"/>
    <n v="45.04"/>
    <x v="1"/>
    <s v="plays"/>
    <x v="3458"/>
    <d v="2015-02-03T04:27:00"/>
    <x v="0"/>
  </r>
  <r>
    <x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n v="126"/>
    <n v="17.53"/>
    <x v="1"/>
    <s v="plays"/>
    <x v="3459"/>
    <d v="2016-05-20T11:31:00"/>
    <x v="2"/>
  </r>
  <r>
    <x v="3460"/>
    <x v="3458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n v="190"/>
    <n v="50"/>
    <x v="1"/>
    <s v="plays"/>
    <x v="3460"/>
    <d v="2014-08-15T12:39:12"/>
    <x v="3"/>
  </r>
  <r>
    <x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n v="139"/>
    <n v="57.92"/>
    <x v="1"/>
    <s v="plays"/>
    <x v="3461"/>
    <d v="2016-10-29T03:00:00"/>
    <x v="2"/>
  </r>
  <r>
    <x v="3462"/>
    <x v="3460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n v="202"/>
    <n v="29.71"/>
    <x v="1"/>
    <s v="plays"/>
    <x v="3462"/>
    <d v="2015-07-10T18:00:00"/>
    <x v="0"/>
  </r>
  <r>
    <x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n v="103"/>
    <n v="90.68"/>
    <x v="1"/>
    <s v="plays"/>
    <x v="3463"/>
    <d v="2016-10-11T03:59:00"/>
    <x v="2"/>
  </r>
  <r>
    <x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n v="102"/>
    <n v="55.01"/>
    <x v="1"/>
    <s v="plays"/>
    <x v="3464"/>
    <d v="2016-08-23T03:07:17"/>
    <x v="2"/>
  </r>
  <r>
    <x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n v="103"/>
    <n v="57.22"/>
    <x v="1"/>
    <s v="plays"/>
    <x v="3465"/>
    <d v="2015-08-09T16:00:00"/>
    <x v="0"/>
  </r>
  <r>
    <x v="3466"/>
    <x v="3464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n v="127"/>
    <n v="72.95"/>
    <x v="1"/>
    <s v="plays"/>
    <x v="3466"/>
    <d v="2016-04-19T23:27:30"/>
    <x v="2"/>
  </r>
  <r>
    <x v="3467"/>
    <x v="3465"/>
    <s v="Venus in Fur, By David Ives."/>
    <n v="3000"/>
    <n v="3030"/>
    <x v="0"/>
    <s v="US"/>
    <s v="USD"/>
    <n v="1426864032"/>
    <x v="3467"/>
    <b v="0"/>
    <n v="47"/>
    <b v="1"/>
    <n v="101"/>
    <n v="64.47"/>
    <x v="1"/>
    <s v="plays"/>
    <x v="3467"/>
    <d v="2015-03-20T15:07:12"/>
    <x v="0"/>
  </r>
  <r>
    <x v="3468"/>
    <x v="3466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n v="122"/>
    <n v="716.35"/>
    <x v="1"/>
    <s v="plays"/>
    <x v="3468"/>
    <d v="2016-09-21T03:00:00"/>
    <x v="2"/>
  </r>
  <r>
    <x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n v="113"/>
    <n v="50.4"/>
    <x v="1"/>
    <s v="plays"/>
    <x v="3469"/>
    <d v="2016-04-28T15:24:05"/>
    <x v="2"/>
  </r>
  <r>
    <x v="3470"/>
    <x v="3468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n v="150"/>
    <n v="41.67"/>
    <x v="1"/>
    <s v="plays"/>
    <x v="3470"/>
    <d v="2016-07-15T21:38:00"/>
    <x v="2"/>
  </r>
  <r>
    <x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n v="215"/>
    <n v="35.770000000000003"/>
    <x v="1"/>
    <s v="plays"/>
    <x v="3471"/>
    <d v="2014-08-31T20:00:00"/>
    <x v="3"/>
  </r>
  <r>
    <x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n v="102"/>
    <n v="88.74"/>
    <x v="1"/>
    <s v="plays"/>
    <x v="3472"/>
    <d v="2014-11-06T05:59:00"/>
    <x v="3"/>
  </r>
  <r>
    <x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n v="100"/>
    <n v="148.47999999999999"/>
    <x v="1"/>
    <s v="plays"/>
    <x v="3473"/>
    <d v="2015-03-20T20:27:00"/>
    <x v="0"/>
  </r>
  <r>
    <x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n v="101"/>
    <n v="51.79"/>
    <x v="1"/>
    <s v="plays"/>
    <x v="3474"/>
    <d v="2016-07-20T12:02:11"/>
    <x v="2"/>
  </r>
  <r>
    <x v="3475"/>
    <x v="3473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n v="113"/>
    <n v="20"/>
    <x v="1"/>
    <s v="plays"/>
    <x v="3475"/>
    <d v="2014-11-03T00:00:00"/>
    <x v="3"/>
  </r>
  <r>
    <x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n v="104"/>
    <n v="52"/>
    <x v="1"/>
    <s v="plays"/>
    <x v="3476"/>
    <d v="2014-10-27T03:00:00"/>
    <x v="3"/>
  </r>
  <r>
    <x v="3477"/>
    <x v="3475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n v="115"/>
    <n v="53.23"/>
    <x v="1"/>
    <s v="plays"/>
    <x v="3477"/>
    <d v="2015-05-17T03:00:00"/>
    <x v="0"/>
  </r>
  <r>
    <x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n v="113"/>
    <n v="39.6"/>
    <x v="1"/>
    <s v="plays"/>
    <x v="3478"/>
    <d v="2015-03-16T21:00:00"/>
    <x v="0"/>
  </r>
  <r>
    <x v="3479"/>
    <x v="3477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n v="128"/>
    <n v="34.25"/>
    <x v="1"/>
    <s v="plays"/>
    <x v="3479"/>
    <d v="2014-06-21T20:31:20"/>
    <x v="3"/>
  </r>
  <r>
    <x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n v="143"/>
    <n v="164.62"/>
    <x v="1"/>
    <s v="plays"/>
    <x v="3480"/>
    <d v="2015-07-10T21:00:00"/>
    <x v="0"/>
  </r>
  <r>
    <x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n v="119"/>
    <n v="125.05"/>
    <x v="1"/>
    <s v="plays"/>
    <x v="3481"/>
    <d v="2015-01-02T05:56:28"/>
    <x v="3"/>
  </r>
  <r>
    <x v="3482"/>
    <x v="3480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n v="138"/>
    <n v="51.88"/>
    <x v="1"/>
    <s v="plays"/>
    <x v="3482"/>
    <d v="2014-07-06T18:31:06"/>
    <x v="3"/>
  </r>
  <r>
    <x v="3483"/>
    <x v="3481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n v="160"/>
    <n v="40.29"/>
    <x v="1"/>
    <s v="plays"/>
    <x v="3483"/>
    <d v="2014-07-03T16:03:01"/>
    <x v="3"/>
  </r>
  <r>
    <x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n v="114"/>
    <n v="64.91"/>
    <x v="1"/>
    <s v="plays"/>
    <x v="3484"/>
    <d v="2016-06-15T18:14:59"/>
    <x v="2"/>
  </r>
  <r>
    <x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n v="101"/>
    <n v="55.33"/>
    <x v="1"/>
    <s v="plays"/>
    <x v="3485"/>
    <d v="2016-02-02T16:38:00"/>
    <x v="2"/>
  </r>
  <r>
    <x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n v="155"/>
    <n v="83.14"/>
    <x v="1"/>
    <s v="plays"/>
    <x v="3486"/>
    <d v="2015-06-03T06:59:00"/>
    <x v="0"/>
  </r>
  <r>
    <x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n v="128"/>
    <n v="38.71"/>
    <x v="1"/>
    <s v="plays"/>
    <x v="3487"/>
    <d v="2015-06-24T22:34:12"/>
    <x v="0"/>
  </r>
  <r>
    <x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n v="121"/>
    <n v="125.38"/>
    <x v="1"/>
    <s v="plays"/>
    <x v="3488"/>
    <d v="2015-04-17T16:00:00"/>
    <x v="0"/>
  </r>
  <r>
    <x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n v="113"/>
    <n v="78.260000000000005"/>
    <x v="1"/>
    <s v="plays"/>
    <x v="3489"/>
    <d v="2014-05-24T21:00:00"/>
    <x v="3"/>
  </r>
  <r>
    <x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n v="128"/>
    <n v="47.22"/>
    <x v="1"/>
    <s v="plays"/>
    <x v="3490"/>
    <d v="2016-04-13T19:15:24"/>
    <x v="2"/>
  </r>
  <r>
    <x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n v="158"/>
    <n v="79.099999999999994"/>
    <x v="1"/>
    <s v="plays"/>
    <x v="3491"/>
    <d v="2015-05-18T05:59:44"/>
    <x v="0"/>
  </r>
  <r>
    <x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n v="105"/>
    <n v="114.29"/>
    <x v="1"/>
    <s v="plays"/>
    <x v="3492"/>
    <d v="2015-10-26T00:13:17"/>
    <x v="0"/>
  </r>
  <r>
    <x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n v="100"/>
    <n v="51.72"/>
    <x v="1"/>
    <s v="plays"/>
    <x v="3493"/>
    <d v="2014-08-17T05:11:00"/>
    <x v="3"/>
  </r>
  <r>
    <x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n v="100"/>
    <n v="30.77"/>
    <x v="1"/>
    <s v="plays"/>
    <x v="3494"/>
    <d v="2016-11-26T06:00:00"/>
    <x v="2"/>
  </r>
  <r>
    <x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n v="107"/>
    <n v="74.209999999999994"/>
    <x v="1"/>
    <s v="plays"/>
    <x v="3495"/>
    <d v="2014-11-01T17:18:00"/>
    <x v="3"/>
  </r>
  <r>
    <x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n v="124"/>
    <n v="47.85"/>
    <x v="1"/>
    <s v="plays"/>
    <x v="3496"/>
    <d v="2016-09-11T20:19:26"/>
    <x v="2"/>
  </r>
  <r>
    <x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n v="109"/>
    <n v="34.409999999999997"/>
    <x v="1"/>
    <s v="plays"/>
    <x v="3497"/>
    <d v="2016-06-02T22:00:00"/>
    <x v="2"/>
  </r>
  <r>
    <x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n v="102"/>
    <n v="40.24"/>
    <x v="1"/>
    <s v="plays"/>
    <x v="3498"/>
    <d v="2016-05-28T21:44:00"/>
    <x v="2"/>
  </r>
  <r>
    <x v="3499"/>
    <x v="3497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n v="106"/>
    <n v="60.29"/>
    <x v="1"/>
    <s v="plays"/>
    <x v="3499"/>
    <d v="2015-07-01T06:59:00"/>
    <x v="0"/>
  </r>
  <r>
    <x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n v="106"/>
    <n v="25.31"/>
    <x v="1"/>
    <s v="plays"/>
    <x v="3500"/>
    <d v="2016-03-07T04:59:00"/>
    <x v="2"/>
  </r>
  <r>
    <x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n v="101"/>
    <n v="35.950000000000003"/>
    <x v="1"/>
    <s v="plays"/>
    <x v="3501"/>
    <d v="2015-09-11T18:19:55"/>
    <x v="0"/>
  </r>
  <r>
    <x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n v="105"/>
    <n v="136"/>
    <x v="1"/>
    <s v="plays"/>
    <x v="3502"/>
    <d v="2016-03-16T03:59:00"/>
    <x v="2"/>
  </r>
  <r>
    <x v="3503"/>
    <x v="3501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n v="108"/>
    <n v="70.760000000000005"/>
    <x v="1"/>
    <s v="plays"/>
    <x v="3503"/>
    <d v="2016-07-24T11:28:48"/>
    <x v="2"/>
  </r>
  <r>
    <x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n v="100"/>
    <n v="125"/>
    <x v="1"/>
    <s v="plays"/>
    <x v="3504"/>
    <d v="2015-11-19T18:58:11"/>
    <x v="0"/>
  </r>
  <r>
    <x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n v="104"/>
    <n v="66.510000000000005"/>
    <x v="1"/>
    <s v="plays"/>
    <x v="3505"/>
    <d v="2014-05-13T04:00:00"/>
    <x v="3"/>
  </r>
  <r>
    <x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n v="102"/>
    <n v="105"/>
    <x v="1"/>
    <s v="plays"/>
    <x v="3506"/>
    <d v="2014-08-23T17:37:20"/>
    <x v="3"/>
  </r>
  <r>
    <x v="3507"/>
    <x v="3505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n v="104"/>
    <n v="145"/>
    <x v="1"/>
    <s v="plays"/>
    <x v="3507"/>
    <d v="2016-05-31T22:08:57"/>
    <x v="2"/>
  </r>
  <r>
    <x v="3508"/>
    <x v="3506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n v="180"/>
    <n v="12"/>
    <x v="1"/>
    <s v="plays"/>
    <x v="3508"/>
    <d v="2016-05-10T21:00:00"/>
    <x v="2"/>
  </r>
  <r>
    <x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n v="106"/>
    <n v="96.67"/>
    <x v="1"/>
    <s v="plays"/>
    <x v="3509"/>
    <d v="2014-11-21T04:55:00"/>
    <x v="3"/>
  </r>
  <r>
    <x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n v="101"/>
    <n v="60.33"/>
    <x v="1"/>
    <s v="plays"/>
    <x v="3510"/>
    <d v="2014-07-02T14:54:06"/>
    <x v="3"/>
  </r>
  <r>
    <x v="3511"/>
    <x v="3509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n v="101"/>
    <n v="79.89"/>
    <x v="1"/>
    <s v="plays"/>
    <x v="3511"/>
    <d v="2014-11-07T18:30:00"/>
    <x v="3"/>
  </r>
  <r>
    <x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n v="100"/>
    <n v="58.82"/>
    <x v="1"/>
    <s v="plays"/>
    <x v="3512"/>
    <d v="2015-04-23T11:53:12"/>
    <x v="0"/>
  </r>
  <r>
    <x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n v="118"/>
    <n v="75.34"/>
    <x v="1"/>
    <s v="plays"/>
    <x v="3513"/>
    <d v="2014-06-04T04:59:00"/>
    <x v="3"/>
  </r>
  <r>
    <x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n v="110"/>
    <n v="55"/>
    <x v="1"/>
    <s v="plays"/>
    <x v="3514"/>
    <d v="2015-02-02T04:59:00"/>
    <x v="0"/>
  </r>
  <r>
    <x v="3515"/>
    <x v="3513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n v="103"/>
    <n v="66.959999999999994"/>
    <x v="1"/>
    <s v="plays"/>
    <x v="3515"/>
    <d v="2015-05-31T18:32:51"/>
    <x v="0"/>
  </r>
  <r>
    <x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n v="100"/>
    <n v="227.27"/>
    <x v="1"/>
    <s v="plays"/>
    <x v="3516"/>
    <d v="2014-09-08T03:00:00"/>
    <x v="3"/>
  </r>
  <r>
    <x v="3517"/>
    <x v="3515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n v="100"/>
    <n v="307.69"/>
    <x v="1"/>
    <s v="plays"/>
    <x v="3517"/>
    <d v="2014-07-04T11:00:00"/>
    <x v="3"/>
  </r>
  <r>
    <x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n v="110"/>
    <n v="50.02"/>
    <x v="1"/>
    <s v="plays"/>
    <x v="3518"/>
    <d v="2014-10-02T14:21:00"/>
    <x v="3"/>
  </r>
  <r>
    <x v="3519"/>
    <x v="3517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n v="101"/>
    <n v="72.39"/>
    <x v="1"/>
    <s v="plays"/>
    <x v="3519"/>
    <d v="2015-03-04T14:22:30"/>
    <x v="0"/>
  </r>
  <r>
    <x v="3520"/>
    <x v="3518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n v="101"/>
    <n v="95.95"/>
    <x v="1"/>
    <s v="plays"/>
    <x v="3520"/>
    <d v="2015-09-06T13:47:00"/>
    <x v="0"/>
  </r>
  <r>
    <x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n v="169"/>
    <n v="45.62"/>
    <x v="1"/>
    <s v="plays"/>
    <x v="3521"/>
    <d v="2014-09-29T08:40:20"/>
    <x v="3"/>
  </r>
  <r>
    <x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n v="100"/>
    <n v="41.03"/>
    <x v="1"/>
    <s v="plays"/>
    <x v="3522"/>
    <d v="2015-09-15T10:06:00"/>
    <x v="0"/>
  </r>
  <r>
    <x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n v="114"/>
    <n v="56.83"/>
    <x v="1"/>
    <s v="plays"/>
    <x v="3523"/>
    <d v="2016-09-25T23:00:00"/>
    <x v="2"/>
  </r>
  <r>
    <x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n v="102"/>
    <n v="137.24"/>
    <x v="1"/>
    <s v="plays"/>
    <x v="3524"/>
    <d v="2014-09-13T04:00:00"/>
    <x v="3"/>
  </r>
  <r>
    <x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n v="106"/>
    <n v="75.709999999999994"/>
    <x v="1"/>
    <s v="plays"/>
    <x v="3525"/>
    <d v="2015-08-09T16:00:00"/>
    <x v="0"/>
  </r>
  <r>
    <x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n v="102"/>
    <n v="99"/>
    <x v="1"/>
    <s v="plays"/>
    <x v="3526"/>
    <d v="2016-04-28T05:59:00"/>
    <x v="2"/>
  </r>
  <r>
    <x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n v="117"/>
    <n v="81.569999999999993"/>
    <x v="1"/>
    <s v="plays"/>
    <x v="3527"/>
    <d v="2015-07-11T03:59:00"/>
    <x v="0"/>
  </r>
  <r>
    <x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n v="101"/>
    <n v="45.11"/>
    <x v="1"/>
    <s v="plays"/>
    <x v="3528"/>
    <d v="2017-01-18T12:01:58"/>
    <x v="2"/>
  </r>
  <r>
    <x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n v="132"/>
    <n v="36.67"/>
    <x v="1"/>
    <s v="plays"/>
    <x v="3529"/>
    <d v="2015-07-13T01:00:00"/>
    <x v="0"/>
  </r>
  <r>
    <x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n v="100"/>
    <n v="125"/>
    <x v="1"/>
    <s v="plays"/>
    <x v="3530"/>
    <d v="2016-04-10T20:00:00"/>
    <x v="2"/>
  </r>
  <r>
    <x v="3531"/>
    <x v="3529"/>
    <s v="A political comedy for a crazy election year"/>
    <n v="1000"/>
    <n v="1280"/>
    <x v="0"/>
    <s v="US"/>
    <s v="USD"/>
    <n v="1467301334"/>
    <x v="3531"/>
    <b v="0"/>
    <n v="26"/>
    <b v="1"/>
    <n v="128"/>
    <n v="49.23"/>
    <x v="1"/>
    <s v="plays"/>
    <x v="3531"/>
    <d v="2016-06-30T15:42:14"/>
    <x v="2"/>
  </r>
  <r>
    <x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n v="119"/>
    <n v="42.3"/>
    <x v="1"/>
    <s v="plays"/>
    <x v="3532"/>
    <d v="2014-09-18T03:59:00"/>
    <x v="3"/>
  </r>
  <r>
    <x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n v="126"/>
    <n v="78.88"/>
    <x v="1"/>
    <s v="plays"/>
    <x v="3533"/>
    <d v="2015-11-11T19:16:07"/>
    <x v="0"/>
  </r>
  <r>
    <x v="3534"/>
    <x v="3532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n v="156"/>
    <n v="38.28"/>
    <x v="1"/>
    <s v="plays"/>
    <x v="3534"/>
    <d v="2015-10-01T15:00:23"/>
    <x v="0"/>
  </r>
  <r>
    <x v="3535"/>
    <x v="3533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n v="103"/>
    <n v="44.85"/>
    <x v="1"/>
    <s v="plays"/>
    <x v="3535"/>
    <d v="2015-10-02T18:00:00"/>
    <x v="0"/>
  </r>
  <r>
    <x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n v="153"/>
    <n v="13.53"/>
    <x v="1"/>
    <s v="plays"/>
    <x v="3536"/>
    <d v="2015-12-20T11:59:00"/>
    <x v="0"/>
  </r>
  <r>
    <x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n v="180"/>
    <n v="43.5"/>
    <x v="1"/>
    <s v="plays"/>
    <x v="3537"/>
    <d v="2014-11-17T07:59:00"/>
    <x v="3"/>
  </r>
  <r>
    <x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n v="128"/>
    <n v="30.95"/>
    <x v="1"/>
    <s v="plays"/>
    <x v="3538"/>
    <d v="2016-08-17T10:05:40"/>
    <x v="2"/>
  </r>
  <r>
    <x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n v="120"/>
    <n v="55.23"/>
    <x v="1"/>
    <s v="plays"/>
    <x v="3539"/>
    <d v="2016-09-08T18:08:42"/>
    <x v="2"/>
  </r>
  <r>
    <x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n v="123"/>
    <n v="46.13"/>
    <x v="1"/>
    <s v="plays"/>
    <x v="3540"/>
    <d v="2016-06-26T00:04:51"/>
    <x v="2"/>
  </r>
  <r>
    <x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n v="105"/>
    <n v="39.380000000000003"/>
    <x v="1"/>
    <s v="plays"/>
    <x v="3541"/>
    <d v="2015-08-31T17:31:15"/>
    <x v="0"/>
  </r>
  <r>
    <x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n v="102"/>
    <n v="66.150000000000006"/>
    <x v="1"/>
    <s v="plays"/>
    <x v="3542"/>
    <d v="2014-09-07T14:23:42"/>
    <x v="3"/>
  </r>
  <r>
    <x v="3543"/>
    <x v="3541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n v="105"/>
    <n v="54.14"/>
    <x v="1"/>
    <s v="plays"/>
    <x v="3543"/>
    <d v="2015-06-25T18:07:39"/>
    <x v="0"/>
  </r>
  <r>
    <x v="3544"/>
    <x v="3542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n v="100"/>
    <n v="104.17"/>
    <x v="1"/>
    <s v="plays"/>
    <x v="3544"/>
    <d v="2015-03-07T19:57:37"/>
    <x v="0"/>
  </r>
  <r>
    <x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n v="100"/>
    <n v="31.38"/>
    <x v="1"/>
    <s v="plays"/>
    <x v="3545"/>
    <d v="2015-04-11T19:22:39"/>
    <x v="0"/>
  </r>
  <r>
    <x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n v="102"/>
    <n v="59.21"/>
    <x v="1"/>
    <s v="plays"/>
    <x v="3546"/>
    <d v="2015-04-01T03:59:00"/>
    <x v="0"/>
  </r>
  <r>
    <x v="3547"/>
    <x v="3545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n v="114"/>
    <n v="119.18"/>
    <x v="1"/>
    <s v="plays"/>
    <x v="3547"/>
    <d v="2016-05-14T03:59:00"/>
    <x v="2"/>
  </r>
  <r>
    <x v="3548"/>
    <x v="3546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n v="102"/>
    <n v="164.62"/>
    <x v="1"/>
    <s v="plays"/>
    <x v="3548"/>
    <d v="2016-03-05T01:00:00"/>
    <x v="2"/>
  </r>
  <r>
    <x v="3549"/>
    <x v="3547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n v="102"/>
    <n v="24.29"/>
    <x v="1"/>
    <s v="plays"/>
    <x v="3549"/>
    <d v="2015-09-04T09:27:53"/>
    <x v="0"/>
  </r>
  <r>
    <x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n v="105"/>
    <n v="40.94"/>
    <x v="1"/>
    <s v="plays"/>
    <x v="3550"/>
    <d v="2016-05-02T21:26:38"/>
    <x v="2"/>
  </r>
  <r>
    <x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n v="102"/>
    <n v="61.1"/>
    <x v="1"/>
    <s v="plays"/>
    <x v="3551"/>
    <d v="2014-05-22T22:07:00"/>
    <x v="3"/>
  </r>
  <r>
    <x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n v="100"/>
    <n v="38.65"/>
    <x v="1"/>
    <s v="plays"/>
    <x v="3552"/>
    <d v="2014-06-28T14:05:24"/>
    <x v="3"/>
  </r>
  <r>
    <x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n v="106"/>
    <n v="56.2"/>
    <x v="1"/>
    <s v="plays"/>
    <x v="3553"/>
    <d v="2015-08-12T00:00:00"/>
    <x v="0"/>
  </r>
  <r>
    <x v="3554"/>
    <x v="3552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n v="113"/>
    <n v="107"/>
    <x v="1"/>
    <s v="plays"/>
    <x v="3554"/>
    <d v="2015-02-11T17:00:00"/>
    <x v="0"/>
  </r>
  <r>
    <x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n v="100"/>
    <n v="171.43"/>
    <x v="1"/>
    <s v="plays"/>
    <x v="3555"/>
    <d v="2016-11-17T11:36:34"/>
    <x v="2"/>
  </r>
  <r>
    <x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n v="100"/>
    <n v="110.5"/>
    <x v="1"/>
    <s v="plays"/>
    <x v="3556"/>
    <d v="2014-08-17T15:35:24"/>
    <x v="3"/>
  </r>
  <r>
    <x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n v="100"/>
    <n v="179.28"/>
    <x v="1"/>
    <s v="plays"/>
    <x v="3557"/>
    <d v="2014-05-05T06:38:31"/>
    <x v="3"/>
  </r>
  <r>
    <x v="3558"/>
    <x v="3556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n v="144"/>
    <n v="22.91"/>
    <x v="1"/>
    <s v="plays"/>
    <x v="3558"/>
    <d v="2015-06-26T21:00:00"/>
    <x v="0"/>
  </r>
  <r>
    <x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n v="104"/>
    <n v="43.13"/>
    <x v="1"/>
    <s v="plays"/>
    <x v="3559"/>
    <d v="2015-07-31T08:58:00"/>
    <x v="0"/>
  </r>
  <r>
    <x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n v="108"/>
    <n v="46.89"/>
    <x v="1"/>
    <s v="plays"/>
    <x v="3560"/>
    <d v="2015-05-27T02:45:00"/>
    <x v="0"/>
  </r>
  <r>
    <x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n v="102"/>
    <n v="47.41"/>
    <x v="1"/>
    <s v="plays"/>
    <x v="3561"/>
    <d v="2015-08-05T18:36:00"/>
    <x v="0"/>
  </r>
  <r>
    <x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n v="149"/>
    <n v="15.13"/>
    <x v="1"/>
    <s v="plays"/>
    <x v="3562"/>
    <d v="2016-03-13T22:00:00"/>
    <x v="2"/>
  </r>
  <r>
    <x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n v="105"/>
    <n v="21.1"/>
    <x v="1"/>
    <s v="plays"/>
    <x v="3563"/>
    <d v="2016-08-01T19:00:00"/>
    <x v="2"/>
  </r>
  <r>
    <x v="3564"/>
    <x v="3562"/>
    <s v="Multi Award-Winng play THE PILLOWMAN coming to the Arts Centre Theatre, Aberdeen"/>
    <n v="1000"/>
    <n v="1005"/>
    <x v="0"/>
    <s v="GB"/>
    <s v="GBP"/>
    <n v="1444060800"/>
    <x v="3564"/>
    <b v="0"/>
    <n v="17"/>
    <b v="1"/>
    <n v="101"/>
    <n v="59.12"/>
    <x v="1"/>
    <s v="plays"/>
    <x v="3564"/>
    <d v="2015-10-05T16:00:00"/>
    <x v="0"/>
  </r>
  <r>
    <x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n v="131"/>
    <n v="97.92"/>
    <x v="1"/>
    <s v="plays"/>
    <x v="3565"/>
    <d v="2014-12-31T17:50:08"/>
    <x v="3"/>
  </r>
  <r>
    <x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n v="105"/>
    <n v="55.13"/>
    <x v="1"/>
    <s v="plays"/>
    <x v="3566"/>
    <d v="2015-01-23T12:11:23"/>
    <x v="3"/>
  </r>
  <r>
    <x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n v="109"/>
    <n v="26.54"/>
    <x v="1"/>
    <s v="plays"/>
    <x v="3567"/>
    <d v="2015-06-10T19:27:24"/>
    <x v="0"/>
  </r>
  <r>
    <x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n v="111"/>
    <n v="58.42"/>
    <x v="1"/>
    <s v="plays"/>
    <x v="3568"/>
    <d v="2014-09-17T17:46:34"/>
    <x v="3"/>
  </r>
  <r>
    <x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n v="100"/>
    <n v="122.54"/>
    <x v="1"/>
    <s v="plays"/>
    <x v="3569"/>
    <d v="2015-01-08T16:31:36"/>
    <x v="3"/>
  </r>
  <r>
    <x v="3570"/>
    <x v="3568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n v="114"/>
    <n v="87.96"/>
    <x v="1"/>
    <s v="plays"/>
    <x v="3570"/>
    <d v="2014-12-31T07:00:00"/>
    <x v="3"/>
  </r>
  <r>
    <x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n v="122"/>
    <n v="73.239999999999995"/>
    <x v="1"/>
    <s v="plays"/>
    <x v="3571"/>
    <d v="2014-10-30T20:36:53"/>
    <x v="3"/>
  </r>
  <r>
    <x v="3572"/>
    <x v="3570"/>
    <s v="A darkly comic one woman show by Abram Rooney as part of The Camden Fringe 2015."/>
    <n v="500"/>
    <n v="500"/>
    <x v="0"/>
    <s v="GB"/>
    <s v="GBP"/>
    <n v="1434894082"/>
    <x v="3572"/>
    <b v="0"/>
    <n v="9"/>
    <b v="1"/>
    <n v="100"/>
    <n v="55.56"/>
    <x v="1"/>
    <s v="plays"/>
    <x v="3572"/>
    <d v="2015-06-21T13:41:22"/>
    <x v="0"/>
  </r>
  <r>
    <x v="3573"/>
    <x v="3571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n v="103"/>
    <n v="39.54"/>
    <x v="1"/>
    <s v="plays"/>
    <x v="3573"/>
    <d v="2014-11-08T10:00:46"/>
    <x v="3"/>
  </r>
  <r>
    <x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n v="106"/>
    <n v="136.78"/>
    <x v="1"/>
    <s v="plays"/>
    <x v="3574"/>
    <d v="2014-11-13T23:37:28"/>
    <x v="3"/>
  </r>
  <r>
    <x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n v="101"/>
    <n v="99.34"/>
    <x v="1"/>
    <s v="plays"/>
    <x v="3575"/>
    <d v="2016-08-11T03:59:00"/>
    <x v="2"/>
  </r>
  <r>
    <x v="3576"/>
    <x v="3574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n v="100"/>
    <n v="20"/>
    <x v="1"/>
    <s v="plays"/>
    <x v="3576"/>
    <d v="2016-12-05T14:10:54"/>
    <x v="2"/>
  </r>
  <r>
    <x v="3577"/>
    <x v="3575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n v="130"/>
    <n v="28.89"/>
    <x v="1"/>
    <s v="plays"/>
    <x v="3577"/>
    <d v="2015-04-26T06:28:00"/>
    <x v="0"/>
  </r>
  <r>
    <x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n v="100"/>
    <n v="40.549999999999997"/>
    <x v="1"/>
    <s v="plays"/>
    <x v="3578"/>
    <d v="2016-04-30T17:36:17"/>
    <x v="2"/>
  </r>
  <r>
    <x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n v="100"/>
    <n v="35.71"/>
    <x v="1"/>
    <s v="plays"/>
    <x v="3579"/>
    <d v="2016-03-31T17:17:36"/>
    <x v="2"/>
  </r>
  <r>
    <x v="3580"/>
    <x v="3578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n v="114"/>
    <n v="37.96"/>
    <x v="1"/>
    <s v="plays"/>
    <x v="3580"/>
    <d v="2015-03-01T04:59:00"/>
    <x v="0"/>
  </r>
  <r>
    <x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n v="100"/>
    <n v="33.33"/>
    <x v="1"/>
    <s v="plays"/>
    <x v="3581"/>
    <d v="2014-07-30T11:18:30"/>
    <x v="3"/>
  </r>
  <r>
    <x v="3582"/>
    <x v="3580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n v="287"/>
    <n v="58.57"/>
    <x v="1"/>
    <s v="plays"/>
    <x v="3582"/>
    <d v="2016-04-05T02:18:02"/>
    <x v="2"/>
  </r>
  <r>
    <x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n v="109"/>
    <n v="135.63"/>
    <x v="1"/>
    <s v="plays"/>
    <x v="3583"/>
    <d v="2016-04-18T09:13:25"/>
    <x v="2"/>
  </r>
  <r>
    <x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n v="116"/>
    <n v="30.94"/>
    <x v="1"/>
    <s v="plays"/>
    <x v="3584"/>
    <d v="2015-07-13T07:35:44"/>
    <x v="0"/>
  </r>
  <r>
    <x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n v="119"/>
    <n v="176.09"/>
    <x v="1"/>
    <s v="plays"/>
    <x v="3585"/>
    <d v="2014-12-21T17:11:30"/>
    <x v="3"/>
  </r>
  <r>
    <x v="3586"/>
    <x v="3584"/>
    <s v="See Theatre In A New Light"/>
    <n v="7500"/>
    <n v="8207"/>
    <x v="0"/>
    <s v="US"/>
    <s v="USD"/>
    <n v="1474649070"/>
    <x v="3586"/>
    <b v="0"/>
    <n v="54"/>
    <b v="1"/>
    <n v="109"/>
    <n v="151.97999999999999"/>
    <x v="1"/>
    <s v="plays"/>
    <x v="3586"/>
    <d v="2016-09-23T16:44:30"/>
    <x v="2"/>
  </r>
  <r>
    <x v="3587"/>
    <x v="3585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n v="127"/>
    <n v="22.61"/>
    <x v="1"/>
    <s v="plays"/>
    <x v="3587"/>
    <d v="2016-06-27T19:00:00"/>
    <x v="2"/>
  </r>
  <r>
    <x v="3588"/>
    <x v="3586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n v="101"/>
    <n v="18.27"/>
    <x v="1"/>
    <s v="plays"/>
    <x v="3588"/>
    <d v="2015-04-29T23:00:00"/>
    <x v="0"/>
  </r>
  <r>
    <x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n v="128"/>
    <n v="82.26"/>
    <x v="1"/>
    <s v="plays"/>
    <x v="3589"/>
    <d v="2015-05-26T15:32:27"/>
    <x v="0"/>
  </r>
  <r>
    <x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n v="100"/>
    <n v="68.53"/>
    <x v="1"/>
    <s v="plays"/>
    <x v="3590"/>
    <d v="2014-10-20T08:00:34"/>
    <x v="3"/>
  </r>
  <r>
    <x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n v="175"/>
    <n v="68.06"/>
    <x v="1"/>
    <s v="plays"/>
    <x v="3591"/>
    <d v="2015-01-24T04:59:00"/>
    <x v="3"/>
  </r>
  <r>
    <x v="3592"/>
    <x v="3590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n v="127"/>
    <n v="72.709999999999994"/>
    <x v="1"/>
    <s v="plays"/>
    <x v="3592"/>
    <d v="2015-02-11T04:59:00"/>
    <x v="3"/>
  </r>
  <r>
    <x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n v="111"/>
    <n v="77.19"/>
    <x v="1"/>
    <s v="plays"/>
    <x v="3593"/>
    <d v="2015-01-05T20:26:00"/>
    <x v="3"/>
  </r>
  <r>
    <x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n v="126"/>
    <n v="55.97"/>
    <x v="1"/>
    <s v="plays"/>
    <x v="3594"/>
    <d v="2016-09-04T01:36:22"/>
    <x v="2"/>
  </r>
  <r>
    <x v="3595"/>
    <x v="3593"/>
    <s v="A new theatre company staging Will Eno's The Flu Season in Seattle"/>
    <n v="2600"/>
    <n v="3081"/>
    <x v="0"/>
    <s v="US"/>
    <s v="USD"/>
    <n v="1426229940"/>
    <x v="3595"/>
    <b v="0"/>
    <n v="62"/>
    <b v="1"/>
    <n v="119"/>
    <n v="49.69"/>
    <x v="1"/>
    <s v="plays"/>
    <x v="3595"/>
    <d v="2015-03-13T06:59:00"/>
    <x v="0"/>
  </r>
  <r>
    <x v="3596"/>
    <x v="3594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n v="108"/>
    <n v="79"/>
    <x v="1"/>
    <s v="plays"/>
    <x v="3596"/>
    <d v="2014-08-26T17:09:42"/>
    <x v="3"/>
  </r>
  <r>
    <x v="3597"/>
    <x v="3595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n v="103"/>
    <n v="77.73"/>
    <x v="1"/>
    <s v="plays"/>
    <x v="3597"/>
    <d v="2016-03-03T05:59:00"/>
    <x v="2"/>
  </r>
  <r>
    <x v="3598"/>
    <x v="3596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n v="110"/>
    <n v="40.78"/>
    <x v="1"/>
    <s v="plays"/>
    <x v="3598"/>
    <d v="2014-09-03T04:59:00"/>
    <x v="3"/>
  </r>
  <r>
    <x v="3599"/>
    <x v="3597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n v="202"/>
    <n v="59.41"/>
    <x v="1"/>
    <s v="plays"/>
    <x v="3599"/>
    <d v="2015-08-30T00:00:00"/>
    <x v="0"/>
  </r>
  <r>
    <x v="3600"/>
    <x v="3598"/>
    <s v="The First Play From The Man Who Brought You The Black James Bond!"/>
    <n v="10"/>
    <n v="13"/>
    <x v="0"/>
    <s v="US"/>
    <s v="USD"/>
    <n v="1476390164"/>
    <x v="3600"/>
    <b v="0"/>
    <n v="4"/>
    <b v="1"/>
    <n v="130"/>
    <n v="3.25"/>
    <x v="1"/>
    <s v="plays"/>
    <x v="3600"/>
    <d v="2016-10-13T20:22:44"/>
    <x v="2"/>
  </r>
  <r>
    <x v="3601"/>
    <x v="3599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n v="104"/>
    <n v="39.380000000000003"/>
    <x v="1"/>
    <s v="plays"/>
    <x v="3601"/>
    <d v="2015-01-16T23:58:02"/>
    <x v="3"/>
  </r>
  <r>
    <x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n v="100"/>
    <n v="81.67"/>
    <x v="1"/>
    <s v="plays"/>
    <x v="3602"/>
    <d v="2016-05-17T21:27:59"/>
    <x v="2"/>
  </r>
  <r>
    <x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n v="171"/>
    <n v="44.91"/>
    <x v="1"/>
    <s v="plays"/>
    <x v="3603"/>
    <d v="2015-11-05T21:44:40"/>
    <x v="0"/>
  </r>
  <r>
    <x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n v="113"/>
    <n v="49.06"/>
    <x v="1"/>
    <s v="plays"/>
    <x v="3604"/>
    <d v="2016-04-29T06:59:00"/>
    <x v="2"/>
  </r>
  <r>
    <x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n v="184"/>
    <n v="30.67"/>
    <x v="1"/>
    <s v="plays"/>
    <x v="3605"/>
    <d v="2016-02-13T19:02:06"/>
    <x v="2"/>
  </r>
  <r>
    <x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n v="130"/>
    <n v="61.06"/>
    <x v="1"/>
    <s v="plays"/>
    <x v="3606"/>
    <d v="2016-08-14T14:30:57"/>
    <x v="2"/>
  </r>
  <r>
    <x v="3607"/>
    <x v="3605"/>
    <s v="'E15' is a verbatim project that looks at the story of the Focus E15 Campaign"/>
    <n v="550"/>
    <n v="580"/>
    <x v="0"/>
    <s v="GB"/>
    <s v="GBP"/>
    <n v="1450137600"/>
    <x v="3607"/>
    <b v="0"/>
    <n v="20"/>
    <b v="1"/>
    <n v="105"/>
    <n v="29"/>
    <x v="1"/>
    <s v="plays"/>
    <x v="3607"/>
    <d v="2015-12-15T00:00:00"/>
    <x v="0"/>
  </r>
  <r>
    <x v="3608"/>
    <x v="3606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n v="100"/>
    <n v="29.63"/>
    <x v="1"/>
    <s v="plays"/>
    <x v="3608"/>
    <d v="2016-06-17T14:00:00"/>
    <x v="2"/>
  </r>
  <r>
    <x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n v="153"/>
    <n v="143.1"/>
    <x v="1"/>
    <s v="plays"/>
    <x v="3609"/>
    <d v="2016-03-30T22:48:05"/>
    <x v="2"/>
  </r>
  <r>
    <x v="3610"/>
    <x v="3608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n v="162"/>
    <n v="52.35"/>
    <x v="1"/>
    <s v="plays"/>
    <x v="3610"/>
    <d v="2015-08-17T10:22:16"/>
    <x v="0"/>
  </r>
  <r>
    <x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n v="136"/>
    <n v="66.67"/>
    <x v="1"/>
    <s v="plays"/>
    <x v="3611"/>
    <d v="2015-04-08T08:53:21"/>
    <x v="0"/>
  </r>
  <r>
    <x v="3612"/>
    <x v="3610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n v="144"/>
    <n v="126.67"/>
    <x v="1"/>
    <s v="plays"/>
    <x v="3612"/>
    <d v="2014-06-09T17:26:51"/>
    <x v="3"/>
  </r>
  <r>
    <x v="3613"/>
    <x v="3611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n v="100"/>
    <n v="62.5"/>
    <x v="1"/>
    <s v="plays"/>
    <x v="3613"/>
    <d v="2014-06-28T14:09:34"/>
    <x v="3"/>
  </r>
  <r>
    <x v="3614"/>
    <x v="3438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n v="101"/>
    <n v="35.49"/>
    <x v="1"/>
    <s v="plays"/>
    <x v="3614"/>
    <d v="2015-06-19T01:00:16"/>
    <x v="0"/>
  </r>
  <r>
    <x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n v="107"/>
    <n v="37.08"/>
    <x v="1"/>
    <s v="plays"/>
    <x v="3615"/>
    <d v="2015-12-10T14:14:56"/>
    <x v="0"/>
  </r>
  <r>
    <x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n v="125"/>
    <n v="69.33"/>
    <x v="1"/>
    <s v="plays"/>
    <x v="3616"/>
    <d v="2015-03-19T21:47:44"/>
    <x v="0"/>
  </r>
  <r>
    <x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n v="119"/>
    <n v="17.25"/>
    <x v="1"/>
    <s v="plays"/>
    <x v="3617"/>
    <d v="2017-02-28T00:00:00"/>
    <x v="1"/>
  </r>
  <r>
    <x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n v="101"/>
    <n v="36.07"/>
    <x v="1"/>
    <s v="plays"/>
    <x v="3618"/>
    <d v="2015-06-03T15:04:10"/>
    <x v="0"/>
  </r>
  <r>
    <x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n v="113"/>
    <n v="66.47"/>
    <x v="1"/>
    <s v="plays"/>
    <x v="3619"/>
    <d v="2016-11-19T22:00:00"/>
    <x v="2"/>
  </r>
  <r>
    <x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n v="105"/>
    <n v="56.07"/>
    <x v="1"/>
    <s v="plays"/>
    <x v="3620"/>
    <d v="2015-03-05T04:00:00"/>
    <x v="0"/>
  </r>
  <r>
    <x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n v="110"/>
    <n v="47.03"/>
    <x v="1"/>
    <s v="plays"/>
    <x v="3621"/>
    <d v="2016-09-30T21:00:00"/>
    <x v="2"/>
  </r>
  <r>
    <x v="3622"/>
    <x v="3619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n v="100"/>
    <n v="47.67"/>
    <x v="1"/>
    <s v="plays"/>
    <x v="3622"/>
    <d v="2014-09-28T03:23:00"/>
    <x v="3"/>
  </r>
  <r>
    <x v="3623"/>
    <x v="3620"/>
    <s v="An original play exploring the complications of romantic relationships in all forms."/>
    <n v="2500"/>
    <n v="3000"/>
    <x v="0"/>
    <s v="US"/>
    <s v="USD"/>
    <n v="1406358000"/>
    <x v="3623"/>
    <b v="0"/>
    <n v="34"/>
    <b v="1"/>
    <n v="120"/>
    <n v="88.24"/>
    <x v="1"/>
    <s v="plays"/>
    <x v="3623"/>
    <d v="2014-07-26T07:00:00"/>
    <x v="3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n v="105"/>
    <n v="80.72"/>
    <x v="1"/>
    <s v="plays"/>
    <x v="3624"/>
    <d v="2016-08-23T18:34:50"/>
    <x v="2"/>
  </r>
  <r>
    <x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n v="103"/>
    <n v="39.49"/>
    <x v="1"/>
    <s v="plays"/>
    <x v="3625"/>
    <d v="2015-07-02T15:39:37"/>
    <x v="0"/>
  </r>
  <r>
    <x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n v="102"/>
    <n v="84.85"/>
    <x v="1"/>
    <s v="plays"/>
    <x v="3626"/>
    <d v="2014-08-16T16:00:57"/>
    <x v="3"/>
  </r>
  <r>
    <x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n v="100"/>
    <n v="68.97"/>
    <x v="1"/>
    <s v="plays"/>
    <x v="3627"/>
    <d v="2016-05-21T03:59:00"/>
    <x v="2"/>
  </r>
  <r>
    <x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n v="0"/>
    <n v="0"/>
    <x v="1"/>
    <s v="musical"/>
    <x v="3628"/>
    <d v="2015-12-13T20:59:56"/>
    <x v="0"/>
  </r>
  <r>
    <x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n v="0"/>
    <n v="1"/>
    <x v="1"/>
    <s v="musical"/>
    <x v="3629"/>
    <d v="2016-05-05T17:00:00"/>
    <x v="2"/>
  </r>
  <r>
    <x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n v="0"/>
    <n v="1"/>
    <x v="1"/>
    <s v="musical"/>
    <x v="3630"/>
    <d v="2014-11-29T21:19:50"/>
    <x v="3"/>
  </r>
  <r>
    <x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n v="51"/>
    <n v="147.88"/>
    <x v="1"/>
    <s v="musical"/>
    <x v="3631"/>
    <d v="2014-09-23T03:59:00"/>
    <x v="3"/>
  </r>
  <r>
    <x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n v="20"/>
    <n v="100"/>
    <x v="1"/>
    <s v="musical"/>
    <x v="3632"/>
    <d v="2014-11-23T22:29:09"/>
    <x v="3"/>
  </r>
  <r>
    <x v="3633"/>
    <x v="3630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n v="35"/>
    <n v="56.84"/>
    <x v="1"/>
    <s v="musical"/>
    <x v="3633"/>
    <d v="2016-11-19T01:00:00"/>
    <x v="2"/>
  </r>
  <r>
    <x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n v="4"/>
    <n v="176.94"/>
    <x v="1"/>
    <s v="musical"/>
    <x v="3634"/>
    <d v="2017-01-14T03:59:00"/>
    <x v="2"/>
  </r>
  <r>
    <x v="3635"/>
    <x v="3632"/>
    <s v="Mary's Son is a pop opera about Jesus and the hope he brings to all people."/>
    <n v="3500"/>
    <n v="1276"/>
    <x v="2"/>
    <s v="US"/>
    <s v="USD"/>
    <n v="1461186676"/>
    <x v="3635"/>
    <b v="0"/>
    <n v="10"/>
    <b v="0"/>
    <n v="36"/>
    <n v="127.6"/>
    <x v="1"/>
    <s v="musical"/>
    <x v="3635"/>
    <d v="2016-04-20T21:11:16"/>
    <x v="2"/>
  </r>
  <r>
    <x v="3636"/>
    <x v="3633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n v="0"/>
    <n v="0"/>
    <x v="1"/>
    <s v="musical"/>
    <x v="3636"/>
    <d v="2015-09-14T16:40:29"/>
    <x v="0"/>
  </r>
  <r>
    <x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n v="31"/>
    <n v="66.14"/>
    <x v="1"/>
    <s v="musical"/>
    <x v="3637"/>
    <d v="2015-01-01T16:48:55"/>
    <x v="3"/>
  </r>
  <r>
    <x v="3638"/>
    <x v="3635"/>
    <s v="A rock and roll journey that explores love, loss, redemption, duality and ascension."/>
    <n v="3300"/>
    <n v="216"/>
    <x v="2"/>
    <s v="CA"/>
    <s v="CAD"/>
    <n v="1429456132"/>
    <x v="3638"/>
    <b v="0"/>
    <n v="2"/>
    <b v="0"/>
    <n v="7"/>
    <n v="108"/>
    <x v="1"/>
    <s v="musical"/>
    <x v="3638"/>
    <d v="2015-04-19T15:08:52"/>
    <x v="0"/>
  </r>
  <r>
    <x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n v="0"/>
    <n v="1"/>
    <x v="1"/>
    <s v="musical"/>
    <x v="3639"/>
    <d v="2016-10-07T15:11:00"/>
    <x v="2"/>
  </r>
  <r>
    <x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n v="6"/>
    <n v="18.329999999999998"/>
    <x v="1"/>
    <s v="musical"/>
    <x v="3640"/>
    <d v="2015-05-10T18:45:30"/>
    <x v="0"/>
  </r>
  <r>
    <x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n v="0"/>
    <n v="0"/>
    <x v="1"/>
    <s v="musical"/>
    <x v="3641"/>
    <d v="2014-10-05T05:00:00"/>
    <x v="3"/>
  </r>
  <r>
    <x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n v="2"/>
    <n v="7.5"/>
    <x v="1"/>
    <s v="musical"/>
    <x v="3642"/>
    <d v="2015-11-30T17:00:00"/>
    <x v="0"/>
  </r>
  <r>
    <x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n v="0"/>
    <n v="0"/>
    <x v="1"/>
    <s v="musical"/>
    <x v="3643"/>
    <d v="2015-11-17T04:27:19"/>
    <x v="0"/>
  </r>
  <r>
    <x v="3644"/>
    <x v="3641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n v="16"/>
    <n v="68.42"/>
    <x v="1"/>
    <s v="musical"/>
    <x v="3644"/>
    <d v="2016-03-08T04:59:00"/>
    <x v="2"/>
  </r>
  <r>
    <x v="3645"/>
    <x v="3642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n v="0"/>
    <n v="1"/>
    <x v="1"/>
    <s v="musical"/>
    <x v="3645"/>
    <d v="2016-11-22T00:17:18"/>
    <x v="2"/>
  </r>
  <r>
    <x v="3646"/>
    <x v="3643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n v="5"/>
    <n v="60.13"/>
    <x v="1"/>
    <s v="musical"/>
    <x v="3646"/>
    <d v="2015-06-16T23:30:00"/>
    <x v="0"/>
  </r>
  <r>
    <x v="3647"/>
    <x v="3644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n v="6"/>
    <n v="15"/>
    <x v="1"/>
    <s v="musical"/>
    <x v="3647"/>
    <d v="2016-09-30T17:58:47"/>
    <x v="2"/>
  </r>
  <r>
    <x v="3648"/>
    <x v="3645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n v="100"/>
    <n v="550.04"/>
    <x v="1"/>
    <s v="plays"/>
    <x v="3648"/>
    <d v="2014-10-05T07:00:45"/>
    <x v="3"/>
  </r>
  <r>
    <x v="3649"/>
    <x v="3646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n v="104"/>
    <n v="97.5"/>
    <x v="1"/>
    <s v="plays"/>
    <x v="3649"/>
    <d v="2014-06-16T17:06:34"/>
    <x v="3"/>
  </r>
  <r>
    <x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n v="100"/>
    <n v="29.41"/>
    <x v="1"/>
    <s v="plays"/>
    <x v="3650"/>
    <d v="2016-02-02T11:29:44"/>
    <x v="2"/>
  </r>
  <r>
    <x v="3651"/>
    <x v="3648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n v="104"/>
    <n v="57.78"/>
    <x v="1"/>
    <s v="plays"/>
    <x v="3651"/>
    <d v="2014-08-10T15:59:00"/>
    <x v="3"/>
  </r>
  <r>
    <x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n v="251"/>
    <n v="44.24"/>
    <x v="1"/>
    <s v="plays"/>
    <x v="3652"/>
    <d v="2016-08-25T03:59:00"/>
    <x v="2"/>
  </r>
  <r>
    <x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n v="101"/>
    <n v="60.91"/>
    <x v="1"/>
    <s v="plays"/>
    <x v="3653"/>
    <d v="2015-08-05T08:43:27"/>
    <x v="0"/>
  </r>
  <r>
    <x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n v="174"/>
    <n v="68.84"/>
    <x v="1"/>
    <s v="plays"/>
    <x v="3654"/>
    <d v="2016-04-03T17:00:00"/>
    <x v="2"/>
  </r>
  <r>
    <x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n v="116"/>
    <n v="73.58"/>
    <x v="1"/>
    <s v="plays"/>
    <x v="3655"/>
    <d v="2015-07-18T06:59:00"/>
    <x v="0"/>
  </r>
  <r>
    <x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n v="106"/>
    <n v="115.02"/>
    <x v="1"/>
    <s v="plays"/>
    <x v="3656"/>
    <d v="2017-02-01T22:59:00"/>
    <x v="1"/>
  </r>
  <r>
    <x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n v="111"/>
    <n v="110.75"/>
    <x v="1"/>
    <s v="plays"/>
    <x v="3657"/>
    <d v="2016-06-01T21:42:00"/>
    <x v="2"/>
  </r>
  <r>
    <x v="3658"/>
    <x v="3654"/>
    <s v="Life is hard when your own imaginary friend can't make time for you."/>
    <n v="1500"/>
    <n v="1510"/>
    <x v="0"/>
    <s v="US"/>
    <s v="USD"/>
    <n v="1404273540"/>
    <x v="3658"/>
    <b v="0"/>
    <n v="20"/>
    <b v="1"/>
    <n v="101"/>
    <n v="75.5"/>
    <x v="1"/>
    <s v="plays"/>
    <x v="3658"/>
    <d v="2014-07-02T03:59:00"/>
    <x v="3"/>
  </r>
  <r>
    <x v="3659"/>
    <x v="3655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n v="102"/>
    <n v="235.46"/>
    <x v="1"/>
    <s v="plays"/>
    <x v="3659"/>
    <d v="2015-03-19T14:39:00"/>
    <x v="0"/>
  </r>
  <r>
    <x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n v="100"/>
    <n v="11.36"/>
    <x v="1"/>
    <s v="plays"/>
    <x v="3660"/>
    <d v="2014-12-23T21:08:45"/>
    <x v="3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n v="111"/>
    <n v="92.5"/>
    <x v="1"/>
    <s v="plays"/>
    <x v="3661"/>
    <d v="2016-04-10T04:00:00"/>
    <x v="2"/>
  </r>
  <r>
    <x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n v="101"/>
    <n v="202.85"/>
    <x v="1"/>
    <s v="plays"/>
    <x v="3662"/>
    <d v="2015-03-31T04:16:54"/>
    <x v="0"/>
  </r>
  <r>
    <x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n v="104"/>
    <n v="26"/>
    <x v="1"/>
    <s v="plays"/>
    <x v="3663"/>
    <d v="2016-12-21T11:50:30"/>
    <x v="2"/>
  </r>
  <r>
    <x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n v="109"/>
    <n v="46.05"/>
    <x v="1"/>
    <s v="plays"/>
    <x v="3664"/>
    <d v="2016-06-16T05:58:09"/>
    <x v="2"/>
  </r>
  <r>
    <x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n v="115"/>
    <n v="51"/>
    <x v="1"/>
    <s v="plays"/>
    <x v="3665"/>
    <d v="2015-10-28T19:54:00"/>
    <x v="0"/>
  </r>
  <r>
    <x v="3666"/>
    <x v="3662"/>
    <s v="Artistic Internship @ Ojai Playwrights Conference"/>
    <n v="1200"/>
    <n v="1200"/>
    <x v="0"/>
    <s v="US"/>
    <s v="USD"/>
    <n v="1406185200"/>
    <x v="3666"/>
    <b v="0"/>
    <n v="38"/>
    <b v="1"/>
    <n v="100"/>
    <n v="31.58"/>
    <x v="1"/>
    <s v="plays"/>
    <x v="3666"/>
    <d v="2014-07-24T07:00:00"/>
    <x v="3"/>
  </r>
  <r>
    <x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n v="103"/>
    <n v="53.36"/>
    <x v="1"/>
    <s v="plays"/>
    <x v="3667"/>
    <d v="2015-07-18T23:16:59"/>
    <x v="0"/>
  </r>
  <r>
    <x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n v="104"/>
    <n v="36.96"/>
    <x v="1"/>
    <s v="plays"/>
    <x v="3668"/>
    <d v="2015-07-23T18:33:00"/>
    <x v="0"/>
  </r>
  <r>
    <x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n v="138"/>
    <n v="81.290000000000006"/>
    <x v="1"/>
    <s v="plays"/>
    <x v="3669"/>
    <d v="2015-06-11T16:12:17"/>
    <x v="0"/>
  </r>
  <r>
    <x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n v="110"/>
    <n v="20.079999999999998"/>
    <x v="1"/>
    <s v="plays"/>
    <x v="3670"/>
    <d v="2015-05-31T23:00:00"/>
    <x v="0"/>
  </r>
  <r>
    <x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n v="101"/>
    <n v="88.25"/>
    <x v="1"/>
    <s v="plays"/>
    <x v="3671"/>
    <d v="2014-07-21T03:59:00"/>
    <x v="3"/>
  </r>
  <r>
    <x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n v="102"/>
    <n v="53.44"/>
    <x v="1"/>
    <s v="plays"/>
    <x v="3672"/>
    <d v="2014-09-26T22:43:04"/>
    <x v="3"/>
  </r>
  <r>
    <x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n v="114"/>
    <n v="39.869999999999997"/>
    <x v="1"/>
    <s v="plays"/>
    <x v="3673"/>
    <d v="2014-11-05T12:52:00"/>
    <x v="3"/>
  </r>
  <r>
    <x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n v="100"/>
    <n v="145.16"/>
    <x v="1"/>
    <s v="plays"/>
    <x v="3674"/>
    <d v="2016-09-03T20:57:09"/>
    <x v="2"/>
  </r>
  <r>
    <x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n v="140"/>
    <n v="23.33"/>
    <x v="1"/>
    <s v="plays"/>
    <x v="3675"/>
    <d v="2016-05-15T23:00:00"/>
    <x v="2"/>
  </r>
  <r>
    <x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n v="129"/>
    <n v="64.38"/>
    <x v="1"/>
    <s v="plays"/>
    <x v="3676"/>
    <d v="2014-09-12T19:34:44"/>
    <x v="3"/>
  </r>
  <r>
    <x v="3677"/>
    <x v="3673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n v="103"/>
    <n v="62.05"/>
    <x v="1"/>
    <s v="plays"/>
    <x v="3677"/>
    <d v="2014-07-03T03:59:00"/>
    <x v="3"/>
  </r>
  <r>
    <x v="3678"/>
    <x v="3674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n v="103"/>
    <n v="66.13"/>
    <x v="1"/>
    <s v="plays"/>
    <x v="3678"/>
    <d v="2015-05-31T12:44:58"/>
    <x v="0"/>
  </r>
  <r>
    <x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n v="110"/>
    <n v="73.400000000000006"/>
    <x v="1"/>
    <s v="plays"/>
    <x v="3679"/>
    <d v="2014-07-01T04:59:00"/>
    <x v="3"/>
  </r>
  <r>
    <x v="3680"/>
    <x v="3676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n v="113"/>
    <n v="99.5"/>
    <x v="1"/>
    <s v="plays"/>
    <x v="3680"/>
    <d v="2016-10-05T10:53:54"/>
    <x v="2"/>
  </r>
  <r>
    <x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n v="112"/>
    <n v="62.17"/>
    <x v="1"/>
    <s v="plays"/>
    <x v="3681"/>
    <d v="2016-01-15T15:38:10"/>
    <x v="2"/>
  </r>
  <r>
    <x v="3682"/>
    <x v="3678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n v="139"/>
    <n v="62.33"/>
    <x v="1"/>
    <s v="plays"/>
    <x v="3682"/>
    <d v="2014-06-16T06:59:00"/>
    <x v="3"/>
  </r>
  <r>
    <x v="3683"/>
    <x v="3679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n v="111"/>
    <n v="58.79"/>
    <x v="1"/>
    <s v="plays"/>
    <x v="3683"/>
    <d v="2016-10-20T02:48:16"/>
    <x v="2"/>
  </r>
  <r>
    <x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n v="139"/>
    <n v="45.35"/>
    <x v="1"/>
    <s v="plays"/>
    <x v="3684"/>
    <d v="2015-09-02T04:19:46"/>
    <x v="0"/>
  </r>
  <r>
    <x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n v="106"/>
    <n v="41.94"/>
    <x v="1"/>
    <s v="plays"/>
    <x v="3685"/>
    <d v="2014-05-19T21:00:00"/>
    <x v="3"/>
  </r>
  <r>
    <x v="3686"/>
    <x v="3682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n v="101"/>
    <n v="59.17"/>
    <x v="1"/>
    <s v="plays"/>
    <x v="3686"/>
    <d v="2015-08-29T03:59:00"/>
    <x v="0"/>
  </r>
  <r>
    <x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n v="100"/>
    <n v="200.49"/>
    <x v="1"/>
    <s v="plays"/>
    <x v="3687"/>
    <d v="2014-06-27T05:14:15"/>
    <x v="3"/>
  </r>
  <r>
    <x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n v="109"/>
    <n v="83.97"/>
    <x v="1"/>
    <s v="plays"/>
    <x v="3688"/>
    <d v="2014-08-08T18:53:24"/>
    <x v="3"/>
  </r>
  <r>
    <x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n v="118"/>
    <n v="57.26"/>
    <x v="1"/>
    <s v="plays"/>
    <x v="3689"/>
    <d v="2015-06-21T22:25:00"/>
    <x v="0"/>
  </r>
  <r>
    <x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n v="120"/>
    <n v="58.06"/>
    <x v="1"/>
    <s v="plays"/>
    <x v="3690"/>
    <d v="2014-11-27T15:21:23"/>
    <x v="3"/>
  </r>
  <r>
    <x v="3691"/>
    <x v="3687"/>
    <s v="World Premiere of last play written by Amiri Baraka"/>
    <n v="40000"/>
    <n v="51184"/>
    <x v="0"/>
    <s v="US"/>
    <s v="USD"/>
    <n v="1425272340"/>
    <x v="3691"/>
    <b v="0"/>
    <n v="274"/>
    <b v="1"/>
    <n v="128"/>
    <n v="186.8"/>
    <x v="1"/>
    <s v="plays"/>
    <x v="3691"/>
    <d v="2015-03-02T04:59:00"/>
    <x v="0"/>
  </r>
  <r>
    <x v="3692"/>
    <x v="3688"/>
    <s v="Help us independently produce two great comedies by Christopher Durang."/>
    <n v="1000"/>
    <n v="1260"/>
    <x v="0"/>
    <s v="US"/>
    <s v="USD"/>
    <n v="1411084800"/>
    <x v="3692"/>
    <b v="0"/>
    <n v="17"/>
    <b v="1"/>
    <n v="126"/>
    <n v="74.12"/>
    <x v="1"/>
    <s v="plays"/>
    <x v="3692"/>
    <d v="2014-09-19T00:00:00"/>
    <x v="3"/>
  </r>
  <r>
    <x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n v="129"/>
    <n v="30.71"/>
    <x v="1"/>
    <s v="plays"/>
    <x v="3693"/>
    <d v="2015-11-30T22:30:00"/>
    <x v="0"/>
  </r>
  <r>
    <x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n v="107"/>
    <n v="62.67"/>
    <x v="1"/>
    <s v="plays"/>
    <x v="3694"/>
    <d v="2016-06-06T02:00:00"/>
    <x v="2"/>
  </r>
  <r>
    <x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n v="100"/>
    <n v="121.36"/>
    <x v="1"/>
    <s v="plays"/>
    <x v="3695"/>
    <d v="2015-01-11T20:53:30"/>
    <x v="3"/>
  </r>
  <r>
    <x v="3696"/>
    <x v="3692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n v="155"/>
    <n v="39.74"/>
    <x v="1"/>
    <s v="plays"/>
    <x v="3696"/>
    <d v="2015-02-13T14:48:36"/>
    <x v="3"/>
  </r>
  <r>
    <x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n v="108"/>
    <n v="72"/>
    <x v="1"/>
    <s v="plays"/>
    <x v="3697"/>
    <d v="2016-05-10T11:10:48"/>
    <x v="2"/>
  </r>
  <r>
    <x v="3698"/>
    <x v="3694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n v="111"/>
    <n v="40.630000000000003"/>
    <x v="1"/>
    <s v="plays"/>
    <x v="3698"/>
    <d v="2016-03-02T19:21:27"/>
    <x v="2"/>
  </r>
  <r>
    <x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n v="101"/>
    <n v="63"/>
    <x v="1"/>
    <s v="plays"/>
    <x v="3699"/>
    <d v="2014-10-15T14:26:56"/>
    <x v="3"/>
  </r>
  <r>
    <x v="3700"/>
    <x v="3696"/>
    <s v="Help me produce the play I have written for my senior project!"/>
    <n v="500"/>
    <n v="606"/>
    <x v="0"/>
    <s v="US"/>
    <s v="USD"/>
    <n v="1412092800"/>
    <x v="3700"/>
    <b v="0"/>
    <n v="18"/>
    <b v="1"/>
    <n v="121"/>
    <n v="33.67"/>
    <x v="1"/>
    <s v="plays"/>
    <x v="3700"/>
    <d v="2014-09-30T16:00:00"/>
    <x v="3"/>
  </r>
  <r>
    <x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n v="100"/>
    <n v="38.590000000000003"/>
    <x v="1"/>
    <s v="plays"/>
    <x v="3701"/>
    <d v="2015-06-04T12:59:53"/>
    <x v="0"/>
  </r>
  <r>
    <x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n v="109"/>
    <n v="155.94999999999999"/>
    <x v="1"/>
    <s v="plays"/>
    <x v="3702"/>
    <d v="2016-07-10T22:59:00"/>
    <x v="2"/>
  </r>
  <r>
    <x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n v="123"/>
    <n v="43.2"/>
    <x v="1"/>
    <s v="plays"/>
    <x v="3703"/>
    <d v="2016-08-13T06:59:00"/>
    <x v="2"/>
  </r>
  <r>
    <x v="3704"/>
    <x v="3700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n v="136"/>
    <n v="15.15"/>
    <x v="1"/>
    <s v="plays"/>
    <x v="3704"/>
    <d v="2016-05-31T16:33:14"/>
    <x v="2"/>
  </r>
  <r>
    <x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n v="103"/>
    <n v="83.57"/>
    <x v="1"/>
    <s v="plays"/>
    <x v="3705"/>
    <d v="2014-06-23T18:00:00"/>
    <x v="3"/>
  </r>
  <r>
    <x v="3706"/>
    <x v="3702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n v="121"/>
    <n v="140"/>
    <x v="1"/>
    <s v="plays"/>
    <x v="3706"/>
    <d v="2014-09-12T21:55:49"/>
    <x v="3"/>
  </r>
  <r>
    <x v="3707"/>
    <x v="3703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n v="186"/>
    <n v="80.87"/>
    <x v="1"/>
    <s v="plays"/>
    <x v="3707"/>
    <d v="2016-07-22T05:26:00"/>
    <x v="2"/>
  </r>
  <r>
    <x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n v="300"/>
    <n v="53.85"/>
    <x v="1"/>
    <s v="plays"/>
    <x v="3708"/>
    <d v="2014-07-04T03:24:46"/>
    <x v="3"/>
  </r>
  <r>
    <x v="3709"/>
    <x v="3705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n v="108"/>
    <n v="30.93"/>
    <x v="1"/>
    <s v="plays"/>
    <x v="3709"/>
    <d v="2014-06-25T16:59:06"/>
    <x v="3"/>
  </r>
  <r>
    <x v="3710"/>
    <x v="3706"/>
    <s v="A comedy about, life, death, men, women, and the power of a good Kegel."/>
    <n v="1300"/>
    <n v="1835"/>
    <x v="0"/>
    <s v="US"/>
    <s v="USD"/>
    <n v="1428068988"/>
    <x v="3710"/>
    <b v="0"/>
    <n v="27"/>
    <b v="1"/>
    <n v="141"/>
    <n v="67.959999999999994"/>
    <x v="1"/>
    <s v="plays"/>
    <x v="3710"/>
    <d v="2015-04-03T13:49:48"/>
    <x v="0"/>
  </r>
  <r>
    <x v="3711"/>
    <x v="3707"/>
    <s v="Two teachers and twenty kids bring one of Shakespeare's plays to life!"/>
    <n v="500"/>
    <n v="570"/>
    <x v="0"/>
    <s v="US"/>
    <s v="USD"/>
    <n v="1402848000"/>
    <x v="3711"/>
    <b v="0"/>
    <n v="21"/>
    <b v="1"/>
    <n v="114"/>
    <n v="27.14"/>
    <x v="1"/>
    <s v="plays"/>
    <x v="3711"/>
    <d v="2014-06-15T16:00:00"/>
    <x v="3"/>
  </r>
  <r>
    <x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n v="154"/>
    <n v="110.87"/>
    <x v="1"/>
    <s v="plays"/>
    <x v="3712"/>
    <d v="2015-05-31T06:59:00"/>
    <x v="0"/>
  </r>
  <r>
    <x v="3713"/>
    <x v="3709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n v="102"/>
    <n v="106.84"/>
    <x v="1"/>
    <s v="plays"/>
    <x v="3713"/>
    <d v="2016-06-04T17:42:46"/>
    <x v="2"/>
  </r>
  <r>
    <x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n v="102"/>
    <n v="105.52"/>
    <x v="1"/>
    <s v="plays"/>
    <x v="3714"/>
    <d v="2015-05-26T03:59:00"/>
    <x v="0"/>
  </r>
  <r>
    <x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n v="103"/>
    <n v="132.96"/>
    <x v="1"/>
    <s v="plays"/>
    <x v="3715"/>
    <d v="2015-03-31T12:52:00"/>
    <x v="0"/>
  </r>
  <r>
    <x v="3716"/>
    <x v="3712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n v="156"/>
    <n v="51.92"/>
    <x v="1"/>
    <s v="plays"/>
    <x v="3716"/>
    <d v="2016-01-21T21:18:29"/>
    <x v="0"/>
  </r>
  <r>
    <x v="3717"/>
    <x v="3713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n v="101"/>
    <n v="310"/>
    <x v="1"/>
    <s v="plays"/>
    <x v="3717"/>
    <d v="2015-05-09T20:47:29"/>
    <x v="0"/>
  </r>
  <r>
    <x v="3718"/>
    <x v="3714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n v="239"/>
    <n v="26.02"/>
    <x v="1"/>
    <s v="plays"/>
    <x v="3718"/>
    <d v="2015-02-27T17:11:15"/>
    <x v="0"/>
  </r>
  <r>
    <x v="3719"/>
    <x v="3715"/>
    <s v="A new piece of physical theatre about love, regret and longing."/>
    <n v="200"/>
    <n v="420"/>
    <x v="0"/>
    <s v="GB"/>
    <s v="GBP"/>
    <n v="1434994266"/>
    <x v="3719"/>
    <b v="0"/>
    <n v="4"/>
    <b v="1"/>
    <n v="210"/>
    <n v="105"/>
    <x v="1"/>
    <s v="plays"/>
    <x v="3719"/>
    <d v="2015-06-22T17:31:06"/>
    <x v="0"/>
  </r>
  <r>
    <x v="3720"/>
    <x v="3716"/>
    <s v="Breaking the American Indian stereotype in the American Theatre."/>
    <n v="3300"/>
    <n v="3449"/>
    <x v="0"/>
    <s v="US"/>
    <s v="USD"/>
    <n v="1435881006"/>
    <x v="3720"/>
    <b v="0"/>
    <n v="40"/>
    <b v="1"/>
    <n v="105"/>
    <n v="86.23"/>
    <x v="1"/>
    <s v="plays"/>
    <x v="3720"/>
    <d v="2015-07-02T23:50:06"/>
    <x v="0"/>
  </r>
  <r>
    <x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n v="101"/>
    <n v="114.55"/>
    <x v="1"/>
    <s v="plays"/>
    <x v="3721"/>
    <d v="2014-11-05T23:28:04"/>
    <x v="3"/>
  </r>
  <r>
    <x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n v="111"/>
    <n v="47.66"/>
    <x v="1"/>
    <s v="plays"/>
    <x v="3722"/>
    <d v="2016-02-11T22:59:00"/>
    <x v="2"/>
  </r>
  <r>
    <x v="3723"/>
    <x v="3719"/>
    <s v="Saltmine Theatre Company present Beauty and the Beast:"/>
    <n v="4500"/>
    <n v="4592"/>
    <x v="0"/>
    <s v="GB"/>
    <s v="GBP"/>
    <n v="1417374262"/>
    <x v="3723"/>
    <b v="0"/>
    <n v="63"/>
    <b v="1"/>
    <n v="102"/>
    <n v="72.89"/>
    <x v="1"/>
    <s v="plays"/>
    <x v="3723"/>
    <d v="2014-11-30T19:04:22"/>
    <x v="3"/>
  </r>
  <r>
    <x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n v="103"/>
    <n v="49.55"/>
    <x v="1"/>
    <s v="plays"/>
    <x v="3724"/>
    <d v="2016-05-04T23:00:00"/>
    <x v="2"/>
  </r>
  <r>
    <x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n v="127"/>
    <n v="25.4"/>
    <x v="1"/>
    <s v="plays"/>
    <x v="3725"/>
    <d v="2016-02-18T21:30:00"/>
    <x v="2"/>
  </r>
  <r>
    <x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n v="339"/>
    <n v="62.59"/>
    <x v="1"/>
    <s v="plays"/>
    <x v="3726"/>
    <d v="2016-04-29T21:00:00"/>
    <x v="2"/>
  </r>
  <r>
    <x v="3727"/>
    <x v="3723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n v="101"/>
    <n v="61.06"/>
    <x v="1"/>
    <s v="plays"/>
    <x v="3727"/>
    <d v="2016-10-20T04:55:00"/>
    <x v="2"/>
  </r>
  <r>
    <x v="3728"/>
    <x v="3724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n v="9"/>
    <n v="60.06"/>
    <x v="1"/>
    <s v="plays"/>
    <x v="3728"/>
    <d v="2015-08-19T04:06:16"/>
    <x v="0"/>
  </r>
  <r>
    <x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n v="7"/>
    <n v="72.400000000000006"/>
    <x v="1"/>
    <s v="plays"/>
    <x v="3729"/>
    <d v="2015-03-23T03:55:12"/>
    <x v="0"/>
  </r>
  <r>
    <x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n v="10"/>
    <n v="100"/>
    <x v="1"/>
    <s v="plays"/>
    <x v="3730"/>
    <d v="2015-08-17T16:15:59"/>
    <x v="0"/>
  </r>
  <r>
    <x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n v="11"/>
    <n v="51.67"/>
    <x v="1"/>
    <s v="plays"/>
    <x v="3731"/>
    <d v="2015-01-10T03:23:00"/>
    <x v="3"/>
  </r>
  <r>
    <x v="3732"/>
    <x v="3728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n v="15"/>
    <n v="32.75"/>
    <x v="1"/>
    <s v="plays"/>
    <x v="3732"/>
    <d v="2015-01-24T12:00:00"/>
    <x v="3"/>
  </r>
  <r>
    <x v="3733"/>
    <x v="3729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n v="0"/>
    <n v="0"/>
    <x v="1"/>
    <s v="plays"/>
    <x v="3733"/>
    <d v="2015-04-18T22:30:00"/>
    <x v="0"/>
  </r>
  <r>
    <x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n v="28"/>
    <n v="61"/>
    <x v="1"/>
    <s v="plays"/>
    <x v="3734"/>
    <d v="2015-05-25T21:38:16"/>
    <x v="0"/>
  </r>
  <r>
    <x v="3735"/>
    <x v="3731"/>
    <s v="Young Actor's taking on a Jacobean tragedy. Family, betrayal, love, lust, sex and death."/>
    <n v="150"/>
    <n v="20"/>
    <x v="2"/>
    <s v="GB"/>
    <s v="GBP"/>
    <n v="1432831089"/>
    <x v="3735"/>
    <b v="0"/>
    <n v="2"/>
    <b v="0"/>
    <n v="13"/>
    <n v="10"/>
    <x v="1"/>
    <s v="plays"/>
    <x v="3735"/>
    <d v="2015-05-28T16:38:09"/>
    <x v="0"/>
  </r>
  <r>
    <x v="3736"/>
    <x v="3732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n v="1"/>
    <n v="10"/>
    <x v="1"/>
    <s v="plays"/>
    <x v="3736"/>
    <d v="2015-03-23T18:00:00"/>
    <x v="0"/>
  </r>
  <r>
    <x v="3737"/>
    <x v="3476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n v="21"/>
    <n v="37.5"/>
    <x v="1"/>
    <s v="plays"/>
    <x v="3737"/>
    <d v="2015-11-12T06:59:00"/>
    <x v="0"/>
  </r>
  <r>
    <x v="3738"/>
    <x v="3733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n v="18"/>
    <n v="45"/>
    <x v="1"/>
    <s v="plays"/>
    <x v="3738"/>
    <d v="2014-07-15T22:00:00"/>
    <x v="3"/>
  </r>
  <r>
    <x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n v="20"/>
    <n v="100.63"/>
    <x v="1"/>
    <s v="plays"/>
    <x v="3739"/>
    <d v="2016-07-17T10:47:48"/>
    <x v="2"/>
  </r>
  <r>
    <x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n v="18"/>
    <n v="25.57"/>
    <x v="1"/>
    <s v="plays"/>
    <x v="3740"/>
    <d v="2014-08-12T01:53:58"/>
    <x v="3"/>
  </r>
  <r>
    <x v="3741"/>
    <x v="3736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n v="0"/>
    <n v="0"/>
    <x v="1"/>
    <s v="plays"/>
    <x v="3741"/>
    <d v="2015-12-17T22:05:50"/>
    <x v="0"/>
  </r>
  <r>
    <x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n v="2"/>
    <n v="25"/>
    <x v="1"/>
    <s v="plays"/>
    <x v="3742"/>
    <d v="2014-09-06T05:09:04"/>
    <x v="3"/>
  </r>
  <r>
    <x v="3743"/>
    <x v="3738"/>
    <s v="I'm taking the Adventures of Huckleberry Finn puppet show down the Mississippi River!"/>
    <n v="2200"/>
    <n v="0"/>
    <x v="2"/>
    <s v="US"/>
    <s v="USD"/>
    <n v="1404406964"/>
    <x v="3743"/>
    <b v="0"/>
    <n v="0"/>
    <b v="0"/>
    <n v="0"/>
    <n v="0"/>
    <x v="1"/>
    <s v="plays"/>
    <x v="3743"/>
    <d v="2014-07-03T17:02:44"/>
    <x v="3"/>
  </r>
  <r>
    <x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n v="0"/>
    <n v="0"/>
    <x v="1"/>
    <s v="plays"/>
    <x v="3744"/>
    <d v="2014-07-05T03:59:00"/>
    <x v="3"/>
  </r>
  <r>
    <x v="3745"/>
    <x v="3740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n v="10"/>
    <n v="10"/>
    <x v="1"/>
    <s v="plays"/>
    <x v="3745"/>
    <d v="2014-08-10T16:45:02"/>
    <x v="3"/>
  </r>
  <r>
    <x v="3746"/>
    <x v="3741"/>
    <s v="Generational curses CAN be broken...right?"/>
    <n v="8500"/>
    <n v="202"/>
    <x v="2"/>
    <s v="US"/>
    <s v="USD"/>
    <n v="1475918439"/>
    <x v="3746"/>
    <b v="0"/>
    <n v="1"/>
    <b v="0"/>
    <n v="2"/>
    <n v="202"/>
    <x v="1"/>
    <s v="plays"/>
    <x v="3746"/>
    <d v="2016-10-08T09:20:39"/>
    <x v="2"/>
  </r>
  <r>
    <x v="3747"/>
    <x v="3742"/>
    <s v="The world premiere of an astonishing new play by acclaimed writer Atiha Sen Gupta."/>
    <n v="2500"/>
    <n v="25"/>
    <x v="2"/>
    <s v="GB"/>
    <s v="GBP"/>
    <n v="1436137140"/>
    <x v="3747"/>
    <b v="0"/>
    <n v="1"/>
    <b v="0"/>
    <n v="1"/>
    <n v="25"/>
    <x v="1"/>
    <s v="plays"/>
    <x v="3747"/>
    <d v="2015-07-05T22:59:00"/>
    <x v="0"/>
  </r>
  <r>
    <x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n v="104"/>
    <n v="99.54"/>
    <x v="1"/>
    <s v="musical"/>
    <x v="3748"/>
    <d v="2016-02-16T05:59:00"/>
    <x v="2"/>
  </r>
  <r>
    <x v="3749"/>
    <x v="3744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n v="105"/>
    <n v="75"/>
    <x v="1"/>
    <s v="musical"/>
    <x v="3749"/>
    <d v="2016-04-29T03:59:00"/>
    <x v="2"/>
  </r>
  <r>
    <x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n v="100"/>
    <n v="215.25"/>
    <x v="1"/>
    <s v="musical"/>
    <x v="3750"/>
    <d v="2015-02-10T07:59:00"/>
    <x v="0"/>
  </r>
  <r>
    <x v="3751"/>
    <x v="374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n v="133"/>
    <n v="120.55"/>
    <x v="1"/>
    <s v="musical"/>
    <x v="3751"/>
    <d v="2016-04-02T23:51:13"/>
    <x v="2"/>
  </r>
  <r>
    <x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n v="113"/>
    <n v="37.67"/>
    <x v="1"/>
    <s v="musical"/>
    <x v="3752"/>
    <d v="2016-10-16T21:00:00"/>
    <x v="2"/>
  </r>
  <r>
    <x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n v="103"/>
    <n v="172.23"/>
    <x v="1"/>
    <s v="musical"/>
    <x v="3753"/>
    <d v="2015-06-03T00:00:00"/>
    <x v="0"/>
  </r>
  <r>
    <x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n v="120"/>
    <n v="111.11"/>
    <x v="1"/>
    <s v="musical"/>
    <x v="3754"/>
    <d v="2014-07-26T04:59:00"/>
    <x v="3"/>
  </r>
  <r>
    <x v="3755"/>
    <x v="3750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n v="130"/>
    <n v="25.46"/>
    <x v="1"/>
    <s v="musical"/>
    <x v="3755"/>
    <d v="2016-04-15T20:48:27"/>
    <x v="2"/>
  </r>
  <r>
    <x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n v="101"/>
    <n v="267.64999999999998"/>
    <x v="1"/>
    <s v="musical"/>
    <x v="3756"/>
    <d v="2014-06-11T19:33:18"/>
    <x v="3"/>
  </r>
  <r>
    <x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n v="109"/>
    <n v="75.959999999999994"/>
    <x v="1"/>
    <s v="musical"/>
    <x v="3757"/>
    <d v="2014-12-01T20:25:15"/>
    <x v="3"/>
  </r>
  <r>
    <x v="3758"/>
    <x v="3753"/>
    <s v="LUIGI'S LADIES: an original one-woman musical comedy"/>
    <n v="1500"/>
    <n v="1535"/>
    <x v="0"/>
    <s v="US"/>
    <s v="USD"/>
    <n v="1400475600"/>
    <x v="3758"/>
    <b v="0"/>
    <n v="26"/>
    <b v="1"/>
    <n v="102"/>
    <n v="59.04"/>
    <x v="1"/>
    <s v="musical"/>
    <x v="3758"/>
    <d v="2014-05-19T05:00:00"/>
    <x v="3"/>
  </r>
  <r>
    <x v="3759"/>
    <x v="3754"/>
    <s v="A production company specializing in small-scale musicals"/>
    <n v="4000"/>
    <n v="4409.7700000000004"/>
    <x v="0"/>
    <s v="US"/>
    <s v="USD"/>
    <n v="1440556553"/>
    <x v="3759"/>
    <b v="0"/>
    <n v="88"/>
    <b v="1"/>
    <n v="110"/>
    <n v="50.11"/>
    <x v="1"/>
    <s v="musical"/>
    <x v="3759"/>
    <d v="2015-08-26T02:35:53"/>
    <x v="0"/>
  </r>
  <r>
    <x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n v="101"/>
    <n v="55.5"/>
    <x v="1"/>
    <s v="musical"/>
    <x v="3760"/>
    <d v="2014-05-05T12:36:26"/>
    <x v="3"/>
  </r>
  <r>
    <x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n v="100"/>
    <n v="166.67"/>
    <x v="1"/>
    <s v="musical"/>
    <x v="3761"/>
    <d v="2015-08-10T23:00:00"/>
    <x v="0"/>
  </r>
  <r>
    <x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n v="106"/>
    <n v="47.43"/>
    <x v="1"/>
    <s v="musical"/>
    <x v="3762"/>
    <d v="2015-08-02T19:31:29"/>
    <x v="0"/>
  </r>
  <r>
    <x v="3763"/>
    <x v="3758"/>
    <s v="A musical about two guys writing a musical about...two guys writing a musical."/>
    <n v="5000"/>
    <n v="5000"/>
    <x v="0"/>
    <s v="US"/>
    <s v="USD"/>
    <n v="1427907626"/>
    <x v="3763"/>
    <b v="0"/>
    <n v="77"/>
    <b v="1"/>
    <n v="100"/>
    <n v="64.94"/>
    <x v="1"/>
    <s v="musical"/>
    <x v="3763"/>
    <d v="2015-04-01T17:00:26"/>
    <x v="0"/>
  </r>
  <r>
    <x v="3764"/>
    <x v="3759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n v="100"/>
    <n v="55.56"/>
    <x v="1"/>
    <s v="musical"/>
    <x v="3764"/>
    <d v="2016-05-29T00:36:00"/>
    <x v="2"/>
  </r>
  <r>
    <x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n v="113"/>
    <n v="74.22"/>
    <x v="1"/>
    <s v="musical"/>
    <x v="3765"/>
    <d v="2014-07-30T18:38:02"/>
    <x v="3"/>
  </r>
  <r>
    <x v="3766"/>
    <x v="3761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n v="103"/>
    <n v="106.93"/>
    <x v="1"/>
    <s v="musical"/>
    <x v="3766"/>
    <d v="2014-07-03T04:00:45"/>
    <x v="3"/>
  </r>
  <r>
    <x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n v="117"/>
    <n v="41.7"/>
    <x v="1"/>
    <s v="musical"/>
    <x v="3767"/>
    <d v="2015-03-01T04:59:00"/>
    <x v="0"/>
  </r>
  <r>
    <x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n v="108"/>
    <n v="74.239999999999995"/>
    <x v="1"/>
    <s v="musical"/>
    <x v="3768"/>
    <d v="2014-06-12T17:28:10"/>
    <x v="3"/>
  </r>
  <r>
    <x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n v="100"/>
    <n v="73.33"/>
    <x v="1"/>
    <s v="musical"/>
    <x v="3769"/>
    <d v="2016-04-15T14:21:19"/>
    <x v="2"/>
  </r>
  <r>
    <x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n v="100"/>
    <n v="100"/>
    <x v="1"/>
    <s v="musical"/>
    <x v="3770"/>
    <d v="2015-06-13T22:20:10"/>
    <x v="0"/>
  </r>
  <r>
    <x v="3771"/>
    <x v="3766"/>
    <s v="I would like to make a demo recording of six songs from COME OUT SWINGIN'!"/>
    <n v="1000"/>
    <n v="1460"/>
    <x v="0"/>
    <s v="US"/>
    <s v="USD"/>
    <n v="1463529600"/>
    <x v="3771"/>
    <b v="0"/>
    <n v="38"/>
    <b v="1"/>
    <n v="146"/>
    <n v="38.42"/>
    <x v="1"/>
    <s v="musical"/>
    <x v="3771"/>
    <d v="2016-05-18T00:00:00"/>
    <x v="2"/>
  </r>
  <r>
    <x v="3772"/>
    <x v="3767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n v="110"/>
    <n v="166.97"/>
    <x v="1"/>
    <s v="musical"/>
    <x v="3772"/>
    <d v="2016-11-29T06:00:00"/>
    <x v="2"/>
  </r>
  <r>
    <x v="3773"/>
    <x v="3768"/>
    <s v="A dramatic hip-hopera, inspired from monologues written by the performers."/>
    <n v="5000"/>
    <n v="5410"/>
    <x v="0"/>
    <s v="US"/>
    <s v="USD"/>
    <n v="1479175680"/>
    <x v="3773"/>
    <b v="0"/>
    <n v="57"/>
    <b v="1"/>
    <n v="108"/>
    <n v="94.91"/>
    <x v="1"/>
    <s v="musical"/>
    <x v="3773"/>
    <d v="2016-11-15T02:08:00"/>
    <x v="2"/>
  </r>
  <r>
    <x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n v="100"/>
    <n v="100"/>
    <x v="1"/>
    <s v="musical"/>
    <x v="3774"/>
    <d v="2015-04-09T19:00:55"/>
    <x v="0"/>
  </r>
  <r>
    <x v="3775"/>
    <x v="3770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n v="100"/>
    <n v="143.21"/>
    <x v="1"/>
    <s v="musical"/>
    <x v="3775"/>
    <d v="2015-04-09T04:00:00"/>
    <x v="0"/>
  </r>
  <r>
    <x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n v="107"/>
    <n v="90.82"/>
    <x v="1"/>
    <s v="musical"/>
    <x v="3776"/>
    <d v="2014-08-01T01:00:00"/>
    <x v="3"/>
  </r>
  <r>
    <x v="3777"/>
    <x v="3772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n v="143"/>
    <n v="48.54"/>
    <x v="1"/>
    <s v="musical"/>
    <x v="3777"/>
    <d v="2014-09-27T04:00:00"/>
    <x v="3"/>
  </r>
  <r>
    <x v="3778"/>
    <x v="3773"/>
    <s v="Sponsor an AVENUE Q puppet for The Barn Players April 2015 production."/>
    <n v="2400"/>
    <n v="2521"/>
    <x v="0"/>
    <s v="US"/>
    <s v="USD"/>
    <n v="1423942780"/>
    <x v="3778"/>
    <b v="0"/>
    <n v="36"/>
    <b v="1"/>
    <n v="105"/>
    <n v="70.03"/>
    <x v="1"/>
    <s v="musical"/>
    <x v="3778"/>
    <d v="2015-02-14T19:39:40"/>
    <x v="3"/>
  </r>
  <r>
    <x v="3779"/>
    <x v="3774"/>
    <s v="A fresh, re-telling of the Jesus story for a new generation."/>
    <n v="15000"/>
    <n v="15597"/>
    <x v="0"/>
    <s v="US"/>
    <s v="USD"/>
    <n v="1459010340"/>
    <x v="3779"/>
    <b v="0"/>
    <n v="115"/>
    <b v="1"/>
    <n v="104"/>
    <n v="135.63"/>
    <x v="1"/>
    <s v="musical"/>
    <x v="3779"/>
    <d v="2016-03-26T16:39:00"/>
    <x v="2"/>
  </r>
  <r>
    <x v="3780"/>
    <x v="3775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n v="120"/>
    <n v="100"/>
    <x v="1"/>
    <s v="musical"/>
    <x v="3780"/>
    <d v="2015-07-13T20:06:00"/>
    <x v="0"/>
  </r>
  <r>
    <x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n v="110"/>
    <n v="94.9"/>
    <x v="1"/>
    <s v="musical"/>
    <x v="3781"/>
    <d v="2014-09-08T21:11:25"/>
    <x v="3"/>
  </r>
  <r>
    <x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n v="102"/>
    <n v="75.37"/>
    <x v="1"/>
    <s v="musical"/>
    <x v="3782"/>
    <d v="2016-07-24T23:00:00"/>
    <x v="2"/>
  </r>
  <r>
    <x v="3783"/>
    <x v="3778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n v="129"/>
    <n v="64.459999999999994"/>
    <x v="1"/>
    <s v="musical"/>
    <x v="3783"/>
    <d v="2016-03-15T16:00:00"/>
    <x v="2"/>
  </r>
  <r>
    <x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n v="115"/>
    <n v="115"/>
    <x v="1"/>
    <s v="musical"/>
    <x v="3784"/>
    <d v="2016-07-10T23:32:12"/>
    <x v="2"/>
  </r>
  <r>
    <x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n v="151"/>
    <n v="100.5"/>
    <x v="1"/>
    <s v="musical"/>
    <x v="3785"/>
    <d v="2016-08-02T10:03:00"/>
    <x v="2"/>
  </r>
  <r>
    <x v="3786"/>
    <x v="3781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n v="111"/>
    <n v="93.77"/>
    <x v="1"/>
    <s v="musical"/>
    <x v="3786"/>
    <d v="2016-05-27T00:54:35"/>
    <x v="2"/>
  </r>
  <r>
    <x v="3787"/>
    <x v="3782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n v="100"/>
    <n v="35.1"/>
    <x v="1"/>
    <s v="musical"/>
    <x v="3787"/>
    <d v="2015-07-11T03:59:00"/>
    <x v="0"/>
  </r>
  <r>
    <x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n v="1"/>
    <n v="500"/>
    <x v="1"/>
    <s v="musical"/>
    <x v="3788"/>
    <d v="2015-12-23T16:18:00"/>
    <x v="0"/>
  </r>
  <r>
    <x v="3789"/>
    <x v="3784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n v="3"/>
    <n v="29"/>
    <x v="1"/>
    <s v="musical"/>
    <x v="3789"/>
    <d v="2015-06-15T19:10:18"/>
    <x v="0"/>
  </r>
  <r>
    <x v="3790"/>
    <x v="3785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n v="0"/>
    <n v="0"/>
    <x v="1"/>
    <s v="musical"/>
    <x v="3790"/>
    <d v="2016-11-22T17:00:23"/>
    <x v="2"/>
  </r>
  <r>
    <x v="3791"/>
    <x v="3786"/>
    <s v="Spin! is an original musical comedy-drama presented by Blue Palm Productions."/>
    <n v="1500"/>
    <n v="0"/>
    <x v="2"/>
    <s v="US"/>
    <s v="USD"/>
    <n v="1404664592"/>
    <x v="3791"/>
    <b v="0"/>
    <n v="0"/>
    <b v="0"/>
    <n v="0"/>
    <n v="0"/>
    <x v="1"/>
    <s v="musical"/>
    <x v="3791"/>
    <d v="2014-07-06T16:36:32"/>
    <x v="3"/>
  </r>
  <r>
    <x v="3792"/>
    <x v="3787"/>
    <s v="A cultural and historic journey through Puerto Rico's music and dance!"/>
    <n v="12500"/>
    <n v="35"/>
    <x v="2"/>
    <s v="US"/>
    <s v="USD"/>
    <n v="1436957022"/>
    <x v="3792"/>
    <b v="0"/>
    <n v="2"/>
    <b v="0"/>
    <n v="0"/>
    <n v="17.5"/>
    <x v="1"/>
    <s v="musical"/>
    <x v="3792"/>
    <d v="2015-07-15T10:43:42"/>
    <x v="0"/>
  </r>
  <r>
    <x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n v="60"/>
    <n v="174"/>
    <x v="1"/>
    <s v="musical"/>
    <x v="3793"/>
    <d v="2014-12-16T22:32:09"/>
    <x v="3"/>
  </r>
  <r>
    <x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n v="1"/>
    <n v="50"/>
    <x v="1"/>
    <s v="musical"/>
    <x v="3794"/>
    <d v="2015-06-07T13:55:54"/>
    <x v="0"/>
  </r>
  <r>
    <x v="3795"/>
    <x v="3790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n v="2"/>
    <n v="5"/>
    <x v="1"/>
    <s v="musical"/>
    <x v="3795"/>
    <d v="2015-08-28T22:30:00"/>
    <x v="0"/>
  </r>
  <r>
    <x v="3796"/>
    <x v="3791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n v="0"/>
    <n v="1"/>
    <x v="1"/>
    <s v="musical"/>
    <x v="3796"/>
    <d v="2017-01-14T00:42:36"/>
    <x v="2"/>
  </r>
  <r>
    <x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n v="90"/>
    <n v="145.41"/>
    <x v="1"/>
    <s v="musical"/>
    <x v="3797"/>
    <d v="2015-04-20T21:09:25"/>
    <x v="0"/>
  </r>
  <r>
    <x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n v="1"/>
    <n v="205"/>
    <x v="1"/>
    <s v="musical"/>
    <x v="3798"/>
    <d v="2014-08-10T17:20:48"/>
    <x v="3"/>
  </r>
  <r>
    <x v="3799"/>
    <x v="3794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n v="4"/>
    <n v="100.5"/>
    <x v="1"/>
    <s v="musical"/>
    <x v="3799"/>
    <d v="2016-03-11T22:20:43"/>
    <x v="2"/>
  </r>
  <r>
    <x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n v="4"/>
    <n v="55.06"/>
    <x v="1"/>
    <s v="musical"/>
    <x v="3800"/>
    <d v="2015-01-11T04:59:00"/>
    <x v="3"/>
  </r>
  <r>
    <x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n v="9"/>
    <n v="47.33"/>
    <x v="1"/>
    <s v="musical"/>
    <x v="3801"/>
    <d v="2015-01-02T16:13:36"/>
    <x v="3"/>
  </r>
  <r>
    <x v="3802"/>
    <x v="3797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n v="0"/>
    <n v="0"/>
    <x v="1"/>
    <s v="musical"/>
    <x v="3802"/>
    <d v="2015-10-22T03:01:46"/>
    <x v="0"/>
  </r>
  <r>
    <x v="3803"/>
    <x v="3798"/>
    <s v="A fully orchestrated concept album of Benjamin Button the Musical!"/>
    <n v="12000"/>
    <n v="2358"/>
    <x v="2"/>
    <s v="US"/>
    <s v="USD"/>
    <n v="1457133568"/>
    <x v="3803"/>
    <b v="0"/>
    <n v="40"/>
    <b v="0"/>
    <n v="20"/>
    <n v="58.95"/>
    <x v="1"/>
    <s v="musical"/>
    <x v="3803"/>
    <d v="2016-03-04T23:19:28"/>
    <x v="2"/>
  </r>
  <r>
    <x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n v="0"/>
    <n v="0"/>
    <x v="1"/>
    <s v="musical"/>
    <x v="3804"/>
    <d v="2016-07-31T07:00:00"/>
    <x v="2"/>
  </r>
  <r>
    <x v="3805"/>
    <x v="3800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n v="0"/>
    <n v="1.5"/>
    <x v="1"/>
    <s v="musical"/>
    <x v="3805"/>
    <d v="2014-09-27T21:17:20"/>
    <x v="3"/>
  </r>
  <r>
    <x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n v="0"/>
    <n v="5"/>
    <x v="1"/>
    <s v="musical"/>
    <x v="3806"/>
    <d v="2014-06-29T06:13:01"/>
    <x v="3"/>
  </r>
  <r>
    <x v="3807"/>
    <x v="3802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n v="30"/>
    <n v="50.56"/>
    <x v="1"/>
    <s v="musical"/>
    <x v="3807"/>
    <d v="2015-04-03T21:48:59"/>
    <x v="0"/>
  </r>
  <r>
    <x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n v="100"/>
    <n v="41.67"/>
    <x v="1"/>
    <s v="plays"/>
    <x v="3808"/>
    <d v="2015-04-25T09:53:39"/>
    <x v="0"/>
  </r>
  <r>
    <x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n v="101"/>
    <n v="53.29"/>
    <x v="1"/>
    <s v="plays"/>
    <x v="3809"/>
    <d v="2014-07-30T23:00:00"/>
    <x v="3"/>
  </r>
  <r>
    <x v="3810"/>
    <x v="3805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n v="122"/>
    <n v="70.23"/>
    <x v="1"/>
    <s v="plays"/>
    <x v="3810"/>
    <d v="2015-03-21T19:22:38"/>
    <x v="0"/>
  </r>
  <r>
    <x v="3811"/>
    <x v="3806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n v="330"/>
    <n v="43.42"/>
    <x v="1"/>
    <s v="plays"/>
    <x v="3811"/>
    <d v="2016-05-31T11:00:00"/>
    <x v="2"/>
  </r>
  <r>
    <x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n v="110"/>
    <n v="199.18"/>
    <x v="1"/>
    <s v="plays"/>
    <x v="3812"/>
    <d v="2015-06-01T03:59:00"/>
    <x v="0"/>
  </r>
  <r>
    <x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n v="101"/>
    <n v="78.52"/>
    <x v="1"/>
    <s v="plays"/>
    <x v="3813"/>
    <d v="2016-06-14T21:43:00"/>
    <x v="2"/>
  </r>
  <r>
    <x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n v="140"/>
    <n v="61.82"/>
    <x v="1"/>
    <s v="plays"/>
    <x v="3814"/>
    <d v="2015-04-01T03:59:00"/>
    <x v="0"/>
  </r>
  <r>
    <x v="3815"/>
    <x v="3810"/>
    <s v="Come and help us make the Canterbury Shakespeare Festival a reality"/>
    <n v="1000"/>
    <n v="1000.01"/>
    <x v="0"/>
    <s v="GB"/>
    <s v="GBP"/>
    <n v="1440111600"/>
    <x v="3815"/>
    <b v="0"/>
    <n v="20"/>
    <b v="1"/>
    <n v="100"/>
    <n v="50"/>
    <x v="1"/>
    <s v="plays"/>
    <x v="3815"/>
    <d v="2015-08-20T23:00:00"/>
    <x v="0"/>
  </r>
  <r>
    <x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n v="119"/>
    <n v="48.34"/>
    <x v="1"/>
    <s v="plays"/>
    <x v="3816"/>
    <d v="2014-07-17T16:33:43"/>
    <x v="3"/>
  </r>
  <r>
    <x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n v="107"/>
    <n v="107.25"/>
    <x v="1"/>
    <s v="plays"/>
    <x v="3817"/>
    <d v="2015-10-24T03:59:00"/>
    <x v="0"/>
  </r>
  <r>
    <x v="3818"/>
    <x v="3813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n v="228"/>
    <n v="57"/>
    <x v="1"/>
    <s v="plays"/>
    <x v="3818"/>
    <d v="2015-03-12T19:13:02"/>
    <x v="0"/>
  </r>
  <r>
    <x v="3819"/>
    <x v="3814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n v="106"/>
    <n v="40.92"/>
    <x v="1"/>
    <s v="plays"/>
    <x v="3819"/>
    <d v="2015-07-17T21:02:00"/>
    <x v="0"/>
  </r>
  <r>
    <x v="3820"/>
    <x v="3815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n v="143"/>
    <n v="21.5"/>
    <x v="1"/>
    <s v="plays"/>
    <x v="3820"/>
    <d v="2015-07-05T15:38:37"/>
    <x v="0"/>
  </r>
  <r>
    <x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n v="105"/>
    <n v="79.540000000000006"/>
    <x v="1"/>
    <s v="plays"/>
    <x v="3821"/>
    <d v="2016-01-04T04:20:07"/>
    <x v="0"/>
  </r>
  <r>
    <x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n v="110"/>
    <n v="72.38"/>
    <x v="1"/>
    <s v="plays"/>
    <x v="3822"/>
    <d v="2016-01-19T22:59:00"/>
    <x v="0"/>
  </r>
  <r>
    <x v="3823"/>
    <x v="3818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n v="106"/>
    <n v="64.63"/>
    <x v="1"/>
    <s v="plays"/>
    <x v="3823"/>
    <d v="2015-07-20T03:59:00"/>
    <x v="0"/>
  </r>
  <r>
    <x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n v="108"/>
    <n v="38.57"/>
    <x v="1"/>
    <s v="plays"/>
    <x v="3824"/>
    <d v="2016-08-01T13:41:00"/>
    <x v="2"/>
  </r>
  <r>
    <x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n v="105"/>
    <n v="107.57"/>
    <x v="1"/>
    <s v="plays"/>
    <x v="3825"/>
    <d v="2015-06-17T01:40:14"/>
    <x v="0"/>
  </r>
  <r>
    <x v="3826"/>
    <x v="3821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n v="119"/>
    <n v="27.5"/>
    <x v="1"/>
    <s v="plays"/>
    <x v="3826"/>
    <d v="2015-05-07T10:09:54"/>
    <x v="0"/>
  </r>
  <r>
    <x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n v="153"/>
    <n v="70.459999999999994"/>
    <x v="1"/>
    <s v="plays"/>
    <x v="3827"/>
    <d v="2015-03-27T00:00:00"/>
    <x v="0"/>
  </r>
  <r>
    <x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n v="100"/>
    <n v="178.57"/>
    <x v="1"/>
    <s v="plays"/>
    <x v="3828"/>
    <d v="2014-12-31T13:39:47"/>
    <x v="3"/>
  </r>
  <r>
    <x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n v="100"/>
    <n v="62.63"/>
    <x v="1"/>
    <s v="plays"/>
    <x v="3829"/>
    <d v="2016-08-31T20:46:11"/>
    <x v="2"/>
  </r>
  <r>
    <x v="3830"/>
    <x v="3825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n v="225"/>
    <n v="75"/>
    <x v="1"/>
    <s v="plays"/>
    <x v="3830"/>
    <d v="2016-05-27T17:46:51"/>
    <x v="2"/>
  </r>
  <r>
    <x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n v="106"/>
    <n v="58.9"/>
    <x v="1"/>
    <s v="plays"/>
    <x v="3831"/>
    <d v="2014-11-05T21:22:25"/>
    <x v="3"/>
  </r>
  <r>
    <x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n v="105"/>
    <n v="139.56"/>
    <x v="1"/>
    <s v="plays"/>
    <x v="3832"/>
    <d v="2016-02-20T02:45:35"/>
    <x v="2"/>
  </r>
  <r>
    <x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n v="117"/>
    <n v="70"/>
    <x v="1"/>
    <s v="plays"/>
    <x v="3833"/>
    <d v="2014-12-01T19:09:00"/>
    <x v="3"/>
  </r>
  <r>
    <x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n v="109"/>
    <n v="57.39"/>
    <x v="1"/>
    <s v="plays"/>
    <x v="3834"/>
    <d v="2015-06-18T10:41:07"/>
    <x v="0"/>
  </r>
  <r>
    <x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n v="160"/>
    <n v="40"/>
    <x v="1"/>
    <s v="plays"/>
    <x v="3835"/>
    <d v="2016-04-21T22:36:48"/>
    <x v="2"/>
  </r>
  <r>
    <x v="3836"/>
    <x v="3831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n v="113"/>
    <n v="64.290000000000006"/>
    <x v="1"/>
    <s v="plays"/>
    <x v="3836"/>
    <d v="2016-08-03T04:09:00"/>
    <x v="2"/>
  </r>
  <r>
    <x v="3837"/>
    <x v="3832"/>
    <s v="A high-flying French farce with the thrust of a well-tuned jet engine"/>
    <n v="2000"/>
    <n v="2042"/>
    <x v="0"/>
    <s v="GB"/>
    <s v="GBP"/>
    <n v="1435947758"/>
    <x v="3837"/>
    <b v="0"/>
    <n v="17"/>
    <b v="1"/>
    <n v="102"/>
    <n v="120.12"/>
    <x v="1"/>
    <s v="plays"/>
    <x v="3837"/>
    <d v="2015-07-03T18:22:38"/>
    <x v="0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n v="101"/>
    <n v="1008.24"/>
    <x v="1"/>
    <s v="plays"/>
    <x v="3838"/>
    <d v="2015-05-22T17:03:29"/>
    <x v="0"/>
  </r>
  <r>
    <x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n v="101"/>
    <n v="63.28"/>
    <x v="1"/>
    <s v="plays"/>
    <x v="3839"/>
    <d v="2015-07-30T03:25:24"/>
    <x v="0"/>
  </r>
  <r>
    <x v="3840"/>
    <x v="3835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n v="6500"/>
    <n v="21.67"/>
    <x v="1"/>
    <s v="plays"/>
    <x v="3840"/>
    <d v="2016-03-28T15:50:29"/>
    <x v="2"/>
  </r>
  <r>
    <x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n v="9"/>
    <n v="25.65"/>
    <x v="1"/>
    <s v="plays"/>
    <x v="3841"/>
    <d v="2014-07-20T18:51:27"/>
    <x v="3"/>
  </r>
  <r>
    <x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n v="22"/>
    <n v="47.7"/>
    <x v="1"/>
    <s v="plays"/>
    <x v="3842"/>
    <d v="2014-05-11T11:50:52"/>
    <x v="3"/>
  </r>
  <r>
    <x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n v="21"/>
    <n v="56.05"/>
    <x v="1"/>
    <s v="plays"/>
    <x v="3843"/>
    <d v="2014-06-01T01:44:24"/>
    <x v="3"/>
  </r>
  <r>
    <x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n v="41"/>
    <n v="81.319999999999993"/>
    <x v="1"/>
    <s v="plays"/>
    <x v="3844"/>
    <d v="2014-06-03T06:59:00"/>
    <x v="3"/>
  </r>
  <r>
    <x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n v="2"/>
    <n v="70.17"/>
    <x v="1"/>
    <s v="plays"/>
    <x v="3845"/>
    <d v="2015-10-01T15:02:54"/>
    <x v="0"/>
  </r>
  <r>
    <x v="3846"/>
    <x v="3841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n v="3"/>
    <n v="23.63"/>
    <x v="1"/>
    <s v="plays"/>
    <x v="3846"/>
    <d v="2014-10-04T06:59:00"/>
    <x v="3"/>
  </r>
  <r>
    <x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n v="16"/>
    <n v="188.56"/>
    <x v="1"/>
    <s v="plays"/>
    <x v="3847"/>
    <d v="2015-07-19T05:23:11"/>
    <x v="0"/>
  </r>
  <r>
    <x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n v="16"/>
    <n v="49.51"/>
    <x v="1"/>
    <s v="plays"/>
    <x v="3848"/>
    <d v="2015-10-18T19:36:29"/>
    <x v="0"/>
  </r>
  <r>
    <x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n v="7"/>
    <n v="75.459999999999994"/>
    <x v="1"/>
    <s v="plays"/>
    <x v="3849"/>
    <d v="2015-06-11T18:24:44"/>
    <x v="0"/>
  </r>
  <r>
    <x v="3850"/>
    <x v="3845"/>
    <s v="V-Day is a global activist movement to end violence against women and girls."/>
    <n v="1000"/>
    <n v="38"/>
    <x v="2"/>
    <s v="US"/>
    <s v="USD"/>
    <n v="1420081143"/>
    <x v="3850"/>
    <b v="1"/>
    <n v="4"/>
    <b v="0"/>
    <n v="4"/>
    <n v="9.5"/>
    <x v="1"/>
    <s v="plays"/>
    <x v="3850"/>
    <d v="2015-01-01T02:59:03"/>
    <x v="3"/>
  </r>
  <r>
    <x v="3851"/>
    <x v="3846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n v="34"/>
    <n v="35.5"/>
    <x v="1"/>
    <s v="plays"/>
    <x v="3851"/>
    <d v="2015-07-17T10:32:59"/>
    <x v="0"/>
  </r>
  <r>
    <x v="3852"/>
    <x v="3847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n v="0"/>
    <n v="10"/>
    <x v="1"/>
    <s v="plays"/>
    <x v="3852"/>
    <d v="2015-03-27T03:34:36"/>
    <x v="0"/>
  </r>
  <r>
    <x v="3853"/>
    <x v="3848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n v="0"/>
    <n v="13"/>
    <x v="1"/>
    <s v="plays"/>
    <x v="3853"/>
    <d v="2014-09-01T20:09:38"/>
    <x v="3"/>
  </r>
  <r>
    <x v="3854"/>
    <x v="3849"/>
    <s v="A play dedicated to the 100th anniversary of the Armenian Genocide."/>
    <n v="11000"/>
    <n v="1788"/>
    <x v="2"/>
    <s v="US"/>
    <s v="USD"/>
    <n v="1431206058"/>
    <x v="3854"/>
    <b v="0"/>
    <n v="20"/>
    <b v="0"/>
    <n v="16"/>
    <n v="89.4"/>
    <x v="1"/>
    <s v="plays"/>
    <x v="3854"/>
    <d v="2015-05-09T21:14:18"/>
    <x v="0"/>
  </r>
  <r>
    <x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n v="3"/>
    <n v="25"/>
    <x v="1"/>
    <s v="plays"/>
    <x v="3855"/>
    <d v="2015-03-26T22:17:51"/>
    <x v="0"/>
  </r>
  <r>
    <x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n v="0"/>
    <n v="1"/>
    <x v="1"/>
    <s v="plays"/>
    <x v="3856"/>
    <d v="2015-03-08T16:50:03"/>
    <x v="0"/>
  </r>
  <r>
    <x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n v="5"/>
    <n v="65"/>
    <x v="1"/>
    <s v="plays"/>
    <x v="3857"/>
    <d v="2014-08-01T17:12:00"/>
    <x v="3"/>
  </r>
  <r>
    <x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n v="2"/>
    <n v="10"/>
    <x v="1"/>
    <s v="plays"/>
    <x v="3858"/>
    <d v="2015-05-22T21:00:00"/>
    <x v="0"/>
  </r>
  <r>
    <x v="3859"/>
    <x v="3854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n v="0"/>
    <n v="1"/>
    <x v="1"/>
    <s v="plays"/>
    <x v="3859"/>
    <d v="2014-06-25T21:00:00"/>
    <x v="3"/>
  </r>
  <r>
    <x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n v="18"/>
    <n v="81.540000000000006"/>
    <x v="1"/>
    <s v="plays"/>
    <x v="3860"/>
    <d v="2014-08-12T15:51:50"/>
    <x v="3"/>
  </r>
  <r>
    <x v="3861"/>
    <x v="3856"/>
    <s v="THE COMING OF THE LORD!"/>
    <n v="2000"/>
    <n v="100"/>
    <x v="2"/>
    <s v="US"/>
    <s v="USD"/>
    <n v="1415828820"/>
    <x v="3861"/>
    <b v="0"/>
    <n v="1"/>
    <b v="0"/>
    <n v="5"/>
    <n v="100"/>
    <x v="1"/>
    <s v="plays"/>
    <x v="3861"/>
    <d v="2014-11-12T21:47:00"/>
    <x v="3"/>
  </r>
  <r>
    <x v="3862"/>
    <x v="3857"/>
    <s v="The hit immersive theatre experience of England comes to Corpus Christi!"/>
    <n v="7500"/>
    <n v="1"/>
    <x v="2"/>
    <s v="US"/>
    <s v="USD"/>
    <n v="1473699540"/>
    <x v="3862"/>
    <b v="0"/>
    <n v="1"/>
    <b v="0"/>
    <n v="0"/>
    <n v="1"/>
    <x v="1"/>
    <s v="plays"/>
    <x v="3862"/>
    <d v="2016-09-12T16:59:00"/>
    <x v="2"/>
  </r>
  <r>
    <x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n v="0"/>
    <n v="0"/>
    <x v="1"/>
    <s v="plays"/>
    <x v="3863"/>
    <d v="2015-11-05T16:11:45"/>
    <x v="0"/>
  </r>
  <r>
    <x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n v="1"/>
    <n v="20"/>
    <x v="1"/>
    <s v="plays"/>
    <x v="3864"/>
    <d v="2015-11-17T22:24:14"/>
    <x v="0"/>
  </r>
  <r>
    <x v="3865"/>
    <x v="3860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n v="27"/>
    <n v="46.43"/>
    <x v="1"/>
    <s v="plays"/>
    <x v="3865"/>
    <d v="2014-08-30T05:30:00"/>
    <x v="3"/>
  </r>
  <r>
    <x v="3866"/>
    <x v="3861"/>
    <s v="A funny, moving, witty piece about a girl, her oboe, and her dreams."/>
    <n v="2000"/>
    <n v="11"/>
    <x v="2"/>
    <s v="US"/>
    <s v="USD"/>
    <n v="1458703740"/>
    <x v="3866"/>
    <b v="0"/>
    <n v="2"/>
    <b v="0"/>
    <n v="1"/>
    <n v="5.5"/>
    <x v="1"/>
    <s v="plays"/>
    <x v="3866"/>
    <d v="2016-03-23T03:29:00"/>
    <x v="2"/>
  </r>
  <r>
    <x v="3867"/>
    <x v="3862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n v="13"/>
    <n v="50.2"/>
    <x v="1"/>
    <s v="plays"/>
    <x v="3867"/>
    <d v="2016-06-18T19:32:19"/>
    <x v="2"/>
  </r>
  <r>
    <x v="3868"/>
    <x v="3863"/>
    <s v="New collection of music by Scott Evan Davis!"/>
    <n v="5000"/>
    <n v="10"/>
    <x v="1"/>
    <s v="GB"/>
    <s v="GBP"/>
    <n v="1410191405"/>
    <x v="3868"/>
    <b v="0"/>
    <n v="1"/>
    <b v="0"/>
    <n v="0"/>
    <n v="10"/>
    <x v="1"/>
    <s v="musical"/>
    <x v="3868"/>
    <d v="2014-09-08T15:50:05"/>
    <x v="3"/>
  </r>
  <r>
    <x v="3869"/>
    <x v="3864"/>
    <s v="A Musical about 3 women who pursue their Pleasure and end up finding themselves."/>
    <n v="13111"/>
    <n v="452"/>
    <x v="1"/>
    <s v="US"/>
    <s v="USD"/>
    <n v="1426302660"/>
    <x v="3869"/>
    <b v="0"/>
    <n v="15"/>
    <b v="0"/>
    <n v="3"/>
    <n v="30.13"/>
    <x v="1"/>
    <s v="musical"/>
    <x v="3869"/>
    <d v="2015-03-14T03:11:00"/>
    <x v="0"/>
  </r>
  <r>
    <x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n v="15"/>
    <n v="150"/>
    <x v="1"/>
    <s v="musical"/>
    <x v="3870"/>
    <d v="2014-07-03T04:07:58"/>
    <x v="3"/>
  </r>
  <r>
    <x v="3871"/>
    <x v="3866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n v="3"/>
    <n v="13.33"/>
    <x v="1"/>
    <s v="musical"/>
    <x v="3871"/>
    <d v="2017-03-29T17:44:10"/>
    <x v="1"/>
  </r>
  <r>
    <x v="3872"/>
    <x v="3867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n v="0"/>
    <n v="0"/>
    <x v="1"/>
    <s v="musical"/>
    <x v="3872"/>
    <d v="2015-08-14T03:29:56"/>
    <x v="0"/>
  </r>
  <r>
    <x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n v="0"/>
    <n v="0"/>
    <x v="1"/>
    <s v="musical"/>
    <x v="3873"/>
    <d v="2015-10-08T16:42:15"/>
    <x v="0"/>
  </r>
  <r>
    <x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n v="0"/>
    <n v="0"/>
    <x v="1"/>
    <s v="musical"/>
    <x v="3874"/>
    <d v="2015-01-24T01:00:00"/>
    <x v="0"/>
  </r>
  <r>
    <x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n v="0"/>
    <n v="0"/>
    <x v="1"/>
    <s v="musical"/>
    <x v="3875"/>
    <d v="2016-09-03T10:00:00"/>
    <x v="2"/>
  </r>
  <r>
    <x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n v="53"/>
    <n v="44.76"/>
    <x v="1"/>
    <s v="musical"/>
    <x v="3876"/>
    <d v="2016-02-02T14:58:48"/>
    <x v="2"/>
  </r>
  <r>
    <x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n v="5"/>
    <n v="88.64"/>
    <x v="1"/>
    <s v="musical"/>
    <x v="3877"/>
    <d v="2016-12-08T16:15:52"/>
    <x v="2"/>
  </r>
  <r>
    <x v="3878"/>
    <x v="3873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n v="0"/>
    <n v="10"/>
    <x v="1"/>
    <s v="musical"/>
    <x v="3878"/>
    <d v="2015-06-30T03:59:00"/>
    <x v="0"/>
  </r>
  <r>
    <x v="3879"/>
    <x v="3874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n v="0"/>
    <n v="0"/>
    <x v="1"/>
    <s v="musical"/>
    <x v="3879"/>
    <d v="2015-01-25T20:39:56"/>
    <x v="3"/>
  </r>
  <r>
    <x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n v="13"/>
    <n v="57.65"/>
    <x v="1"/>
    <s v="musical"/>
    <x v="3880"/>
    <d v="2014-07-30T23:00:00"/>
    <x v="3"/>
  </r>
  <r>
    <x v="3881"/>
    <x v="3876"/>
    <s v="A musical journey coming to the Blue Venue at the 2017 Orlando Fringe Festival!"/>
    <n v="500"/>
    <n v="25"/>
    <x v="1"/>
    <s v="US"/>
    <s v="USD"/>
    <n v="1487550399"/>
    <x v="3881"/>
    <b v="0"/>
    <n v="1"/>
    <b v="0"/>
    <n v="5"/>
    <n v="25"/>
    <x v="1"/>
    <s v="musical"/>
    <x v="3881"/>
    <d v="2017-02-20T00:26:39"/>
    <x v="1"/>
  </r>
  <r>
    <x v="3882"/>
    <x v="3877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n v="0"/>
    <n v="0"/>
    <x v="1"/>
    <s v="musical"/>
    <x v="3882"/>
    <d v="2016-01-31T23:03:00"/>
    <x v="2"/>
  </r>
  <r>
    <x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n v="0"/>
    <n v="0"/>
    <x v="1"/>
    <s v="musical"/>
    <x v="3883"/>
    <d v="2014-09-02T14:27:49"/>
    <x v="3"/>
  </r>
  <r>
    <x v="3884"/>
    <x v="3879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n v="0"/>
    <n v="0"/>
    <x v="1"/>
    <s v="musical"/>
    <x v="3884"/>
    <d v="2015-03-27T17:59:52"/>
    <x v="0"/>
  </r>
  <r>
    <x v="3885"/>
    <x v="3880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n v="0"/>
    <n v="0"/>
    <x v="1"/>
    <s v="musical"/>
    <x v="3885"/>
    <d v="2016-05-09T22:49:51"/>
    <x v="2"/>
  </r>
  <r>
    <x v="3886"/>
    <x v="3881"/>
    <n v="1"/>
    <n v="10000"/>
    <n v="0"/>
    <x v="1"/>
    <s v="AU"/>
    <s v="AUD"/>
    <n v="1418275702"/>
    <x v="3886"/>
    <b v="0"/>
    <n v="0"/>
    <b v="0"/>
    <n v="0"/>
    <n v="0"/>
    <x v="1"/>
    <s v="musical"/>
    <x v="3886"/>
    <d v="2014-12-11T05:28:22"/>
    <x v="3"/>
  </r>
  <r>
    <x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n v="2"/>
    <n v="17.5"/>
    <x v="1"/>
    <s v="musical"/>
    <x v="3887"/>
    <d v="2015-05-01T22:00:00"/>
    <x v="0"/>
  </r>
  <r>
    <x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n v="27"/>
    <n v="38.71"/>
    <x v="1"/>
    <s v="plays"/>
    <x v="3888"/>
    <d v="2017-02-26T13:05:58"/>
    <x v="1"/>
  </r>
  <r>
    <x v="3889"/>
    <x v="3884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n v="1"/>
    <n v="13.11"/>
    <x v="1"/>
    <s v="plays"/>
    <x v="3889"/>
    <d v="2015-01-04T23:26:00"/>
    <x v="3"/>
  </r>
  <r>
    <x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n v="17"/>
    <n v="315.5"/>
    <x v="1"/>
    <s v="plays"/>
    <x v="3890"/>
    <d v="2015-08-15T18:12:24"/>
    <x v="0"/>
  </r>
  <r>
    <x v="3891"/>
    <x v="3886"/>
    <s v="A comedy about a mime who dreams of becoming a stand up comedian."/>
    <n v="800"/>
    <n v="260"/>
    <x v="2"/>
    <s v="US"/>
    <s v="USD"/>
    <n v="1427086740"/>
    <x v="3891"/>
    <b v="0"/>
    <n v="7"/>
    <b v="0"/>
    <n v="33"/>
    <n v="37.14"/>
    <x v="1"/>
    <s v="plays"/>
    <x v="3891"/>
    <d v="2015-03-23T04:59:00"/>
    <x v="0"/>
  </r>
  <r>
    <x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n v="0"/>
    <n v="0"/>
    <x v="1"/>
    <s v="plays"/>
    <x v="3892"/>
    <d v="2014-08-24T07:00:00"/>
    <x v="3"/>
  </r>
  <r>
    <x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n v="22"/>
    <n v="128.27000000000001"/>
    <x v="1"/>
    <s v="plays"/>
    <x v="3893"/>
    <d v="2014-07-01T06:00:00"/>
    <x v="3"/>
  </r>
  <r>
    <x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n v="3"/>
    <n v="47.27"/>
    <x v="1"/>
    <s v="plays"/>
    <x v="3894"/>
    <d v="2016-12-06T04:59:00"/>
    <x v="2"/>
  </r>
  <r>
    <x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n v="5"/>
    <n v="50"/>
    <x v="1"/>
    <s v="plays"/>
    <x v="3895"/>
    <d v="2015-02-28T06:00:18"/>
    <x v="0"/>
  </r>
  <r>
    <x v="3896"/>
    <x v="3891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n v="11"/>
    <n v="42.5"/>
    <x v="1"/>
    <s v="plays"/>
    <x v="3896"/>
    <d v="2014-06-17T04:36:18"/>
    <x v="3"/>
  </r>
  <r>
    <x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n v="18"/>
    <n v="44"/>
    <x v="1"/>
    <s v="plays"/>
    <x v="3897"/>
    <d v="2015-01-08T20:58:03"/>
    <x v="3"/>
  </r>
  <r>
    <x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n v="33"/>
    <n v="50.88"/>
    <x v="1"/>
    <s v="plays"/>
    <x v="3898"/>
    <d v="2015-08-17T16:00:00"/>
    <x v="0"/>
  </r>
  <r>
    <x v="3899"/>
    <x v="3894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n v="1"/>
    <n v="62.5"/>
    <x v="1"/>
    <s v="plays"/>
    <x v="3899"/>
    <d v="2014-08-12T18:36:01"/>
    <x v="3"/>
  </r>
  <r>
    <x v="3900"/>
    <x v="3895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n v="5"/>
    <n v="27"/>
    <x v="1"/>
    <s v="plays"/>
    <x v="3900"/>
    <d v="2015-06-11T02:13:11"/>
    <x v="0"/>
  </r>
  <r>
    <x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n v="1"/>
    <n v="25"/>
    <x v="1"/>
    <s v="plays"/>
    <x v="3901"/>
    <d v="2015-12-19T19:49:59"/>
    <x v="0"/>
  </r>
  <r>
    <x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n v="49"/>
    <n v="47.26"/>
    <x v="1"/>
    <s v="plays"/>
    <x v="3902"/>
    <d v="2016-11-14T12:14:02"/>
    <x v="2"/>
  </r>
  <r>
    <x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n v="0"/>
    <n v="0"/>
    <x v="1"/>
    <s v="plays"/>
    <x v="3903"/>
    <d v="2015-08-14T19:38:00"/>
    <x v="0"/>
  </r>
  <r>
    <x v="3904"/>
    <x v="3899"/>
    <s v="A play that will cover 4000 years of black history."/>
    <n v="10000"/>
    <n v="3"/>
    <x v="2"/>
    <s v="US"/>
    <s v="USD"/>
    <n v="1429074240"/>
    <x v="3904"/>
    <b v="0"/>
    <n v="2"/>
    <b v="0"/>
    <n v="0"/>
    <n v="1.5"/>
    <x v="1"/>
    <s v="plays"/>
    <x v="3904"/>
    <d v="2015-04-15T05:04:00"/>
    <x v="0"/>
  </r>
  <r>
    <x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n v="12"/>
    <n v="24.71"/>
    <x v="1"/>
    <s v="plays"/>
    <x v="3905"/>
    <d v="2015-06-11T23:00:00"/>
    <x v="0"/>
  </r>
  <r>
    <x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n v="67"/>
    <n v="63.13"/>
    <x v="1"/>
    <s v="plays"/>
    <x v="3906"/>
    <d v="2015-06-26T13:25:00"/>
    <x v="0"/>
  </r>
  <r>
    <x v="3907"/>
    <x v="3902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n v="15"/>
    <n v="38.25"/>
    <x v="1"/>
    <s v="plays"/>
    <x v="3907"/>
    <d v="2014-10-26T20:08:00"/>
    <x v="3"/>
  </r>
  <r>
    <x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n v="9"/>
    <n v="16.25"/>
    <x v="1"/>
    <s v="plays"/>
    <x v="3908"/>
    <d v="2014-07-29T03:14:56"/>
    <x v="3"/>
  </r>
  <r>
    <x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n v="0"/>
    <n v="33.75"/>
    <x v="1"/>
    <s v="plays"/>
    <x v="3909"/>
    <d v="2014-09-11T08:37:22"/>
    <x v="3"/>
  </r>
  <r>
    <x v="3910"/>
    <x v="3905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n v="3"/>
    <n v="61.67"/>
    <x v="1"/>
    <s v="plays"/>
    <x v="3910"/>
    <d v="2015-09-07T18:09:57"/>
    <x v="0"/>
  </r>
  <r>
    <x v="3911"/>
    <x v="3906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n v="37"/>
    <n v="83.14"/>
    <x v="1"/>
    <s v="plays"/>
    <x v="3911"/>
    <d v="2014-11-26T20:29:37"/>
    <x v="3"/>
  </r>
  <r>
    <x v="3912"/>
    <x v="3907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n v="0"/>
    <n v="1"/>
    <x v="1"/>
    <s v="plays"/>
    <x v="3912"/>
    <d v="2015-04-25T04:35:00"/>
    <x v="0"/>
  </r>
  <r>
    <x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n v="10"/>
    <n v="142.86000000000001"/>
    <x v="1"/>
    <s v="plays"/>
    <x v="3913"/>
    <d v="2015-11-30T06:04:09"/>
    <x v="0"/>
  </r>
  <r>
    <x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n v="36"/>
    <n v="33.67"/>
    <x v="1"/>
    <s v="plays"/>
    <x v="3914"/>
    <d v="2015-05-10T22:59:00"/>
    <x v="0"/>
  </r>
  <r>
    <x v="3915"/>
    <x v="3910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n v="0"/>
    <n v="5"/>
    <x v="1"/>
    <s v="plays"/>
    <x v="3915"/>
    <d v="2016-06-01T23:38:29"/>
    <x v="2"/>
  </r>
  <r>
    <x v="3916"/>
    <x v="3911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n v="0"/>
    <n v="0"/>
    <x v="1"/>
    <s v="plays"/>
    <x v="3916"/>
    <d v="2016-06-03T11:19:12"/>
    <x v="2"/>
  </r>
  <r>
    <x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n v="0"/>
    <n v="10"/>
    <x v="1"/>
    <s v="plays"/>
    <x v="3917"/>
    <d v="2014-09-11T12:39:21"/>
    <x v="3"/>
  </r>
  <r>
    <x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n v="0"/>
    <n v="40"/>
    <x v="1"/>
    <s v="plays"/>
    <x v="3918"/>
    <d v="2014-08-04T16:00:00"/>
    <x v="3"/>
  </r>
  <r>
    <x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n v="2"/>
    <n v="30"/>
    <x v="1"/>
    <s v="plays"/>
    <x v="3919"/>
    <d v="2016-01-18T00:00:00"/>
    <x v="0"/>
  </r>
  <r>
    <x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n v="5"/>
    <n v="45"/>
    <x v="1"/>
    <s v="plays"/>
    <x v="3920"/>
    <d v="2016-11-13T10:17:40"/>
    <x v="2"/>
  </r>
  <r>
    <x v="3921"/>
    <x v="3916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n v="0"/>
    <n v="0"/>
    <x v="1"/>
    <s v="plays"/>
    <x v="3921"/>
    <d v="2014-10-26T18:00:00"/>
    <x v="3"/>
  </r>
  <r>
    <x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n v="8"/>
    <n v="10.17"/>
    <x v="1"/>
    <s v="plays"/>
    <x v="3922"/>
    <d v="2015-03-02T23:00:00"/>
    <x v="0"/>
  </r>
  <r>
    <x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n v="12"/>
    <n v="81.41"/>
    <x v="1"/>
    <s v="plays"/>
    <x v="3923"/>
    <d v="2015-04-09T23:31:11"/>
    <x v="0"/>
  </r>
  <r>
    <x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n v="15"/>
    <n v="57.25"/>
    <x v="1"/>
    <s v="plays"/>
    <x v="3924"/>
    <d v="2014-06-26T23:02:02"/>
    <x v="3"/>
  </r>
  <r>
    <x v="3925"/>
    <x v="3920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n v="10"/>
    <n v="5"/>
    <x v="1"/>
    <s v="plays"/>
    <x v="3925"/>
    <d v="2014-07-30T20:53:59"/>
    <x v="3"/>
  </r>
  <r>
    <x v="3926"/>
    <x v="3921"/>
    <s v="Producing syllabus-relevant theatre targeted to HSC students on the NSW Central Coast"/>
    <n v="5000"/>
    <n v="15"/>
    <x v="2"/>
    <s v="AU"/>
    <s v="AUD"/>
    <n v="1419645748"/>
    <x v="3926"/>
    <b v="0"/>
    <n v="1"/>
    <b v="0"/>
    <n v="0"/>
    <n v="15"/>
    <x v="1"/>
    <s v="plays"/>
    <x v="3926"/>
    <d v="2014-12-27T02:02:28"/>
    <x v="3"/>
  </r>
  <r>
    <x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n v="1"/>
    <n v="12.5"/>
    <x v="1"/>
    <s v="plays"/>
    <x v="3927"/>
    <d v="2014-08-09T06:25:04"/>
    <x v="3"/>
  </r>
  <r>
    <x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n v="13"/>
    <n v="93"/>
    <x v="1"/>
    <s v="plays"/>
    <x v="3928"/>
    <d v="2015-10-16T04:59:00"/>
    <x v="0"/>
  </r>
  <r>
    <x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n v="2"/>
    <n v="32.36"/>
    <x v="1"/>
    <s v="plays"/>
    <x v="3929"/>
    <d v="2016-09-18T19:51:05"/>
    <x v="2"/>
  </r>
  <r>
    <x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n v="0"/>
    <n v="0"/>
    <x v="1"/>
    <s v="plays"/>
    <x v="3930"/>
    <d v="2016-04-01T06:00:00"/>
    <x v="2"/>
  </r>
  <r>
    <x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n v="0"/>
    <n v="0"/>
    <x v="1"/>
    <s v="plays"/>
    <x v="3931"/>
    <d v="2015-09-06T03:38:27"/>
    <x v="0"/>
  </r>
  <r>
    <x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n v="0"/>
    <n v="1"/>
    <x v="1"/>
    <s v="plays"/>
    <x v="3932"/>
    <d v="2016-03-16T03:02:44"/>
    <x v="2"/>
  </r>
  <r>
    <x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n v="16"/>
    <n v="91.83"/>
    <x v="1"/>
    <s v="plays"/>
    <x v="3933"/>
    <d v="2016-07-17T00:43:00"/>
    <x v="2"/>
  </r>
  <r>
    <x v="3934"/>
    <x v="3929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n v="11"/>
    <n v="45.83"/>
    <x v="1"/>
    <s v="plays"/>
    <x v="3934"/>
    <d v="2015-10-01T13:00:00"/>
    <x v="0"/>
  </r>
  <r>
    <x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n v="44"/>
    <n v="57.17"/>
    <x v="1"/>
    <s v="plays"/>
    <x v="3935"/>
    <d v="2015-10-04T15:45:46"/>
    <x v="0"/>
  </r>
  <r>
    <x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n v="0"/>
    <n v="0"/>
    <x v="1"/>
    <s v="plays"/>
    <x v="3936"/>
    <d v="2016-12-01T07:18:40"/>
    <x v="2"/>
  </r>
  <r>
    <x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n v="86"/>
    <n v="248.5"/>
    <x v="1"/>
    <s v="plays"/>
    <x v="3937"/>
    <d v="2016-07-11T15:09:20"/>
    <x v="2"/>
  </r>
  <r>
    <x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n v="12"/>
    <n v="79.400000000000006"/>
    <x v="1"/>
    <s v="plays"/>
    <x v="3938"/>
    <d v="2015-06-27T21:44:14"/>
    <x v="0"/>
  </r>
  <r>
    <x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n v="0"/>
    <n v="5"/>
    <x v="1"/>
    <s v="plays"/>
    <x v="3939"/>
    <d v="2014-10-07T04:30:00"/>
    <x v="3"/>
  </r>
  <r>
    <x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n v="0"/>
    <n v="5.5"/>
    <x v="1"/>
    <s v="plays"/>
    <x v="3940"/>
    <d v="2015-01-02T11:49:11"/>
    <x v="3"/>
  </r>
  <r>
    <x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n v="1"/>
    <n v="25"/>
    <x v="1"/>
    <s v="plays"/>
    <x v="3941"/>
    <d v="2014-11-25T01:00:00"/>
    <x v="3"/>
  </r>
  <r>
    <x v="3942"/>
    <x v="3937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n v="0"/>
    <n v="0"/>
    <x v="1"/>
    <s v="plays"/>
    <x v="3942"/>
    <d v="2015-06-16T21:41:54"/>
    <x v="0"/>
  </r>
  <r>
    <x v="3943"/>
    <x v="3938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n v="36"/>
    <n v="137.08000000000001"/>
    <x v="1"/>
    <s v="plays"/>
    <x v="3943"/>
    <d v="2015-11-02T16:50:00"/>
    <x v="0"/>
  </r>
  <r>
    <x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n v="0"/>
    <n v="0"/>
    <x v="1"/>
    <s v="plays"/>
    <x v="3944"/>
    <d v="2015-08-27T15:54:35"/>
    <x v="0"/>
  </r>
  <r>
    <x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n v="0"/>
    <n v="5"/>
    <x v="1"/>
    <s v="plays"/>
    <x v="3945"/>
    <d v="2015-05-15T19:14:28"/>
    <x v="0"/>
  </r>
  <r>
    <x v="3946"/>
    <x v="3941"/>
    <s v="Dr. Mecurio's is an original work of fantasy designed and written for the stage."/>
    <n v="6000"/>
    <n v="195"/>
    <x v="2"/>
    <s v="US"/>
    <s v="USD"/>
    <n v="1425110400"/>
    <x v="3946"/>
    <b v="0"/>
    <n v="5"/>
    <b v="0"/>
    <n v="3"/>
    <n v="39"/>
    <x v="1"/>
    <s v="plays"/>
    <x v="3946"/>
    <d v="2015-02-28T08:00:00"/>
    <x v="0"/>
  </r>
  <r>
    <x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n v="3"/>
    <n v="50.5"/>
    <x v="1"/>
    <s v="plays"/>
    <x v="3947"/>
    <d v="2016-10-02T03:25:44"/>
    <x v="2"/>
  </r>
  <r>
    <x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n v="0"/>
    <n v="0"/>
    <x v="1"/>
    <s v="plays"/>
    <x v="3948"/>
    <d v="2014-09-07T07:48:43"/>
    <x v="3"/>
  </r>
  <r>
    <x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n v="16"/>
    <n v="49.28"/>
    <x v="1"/>
    <s v="plays"/>
    <x v="3949"/>
    <d v="2015-02-11T02:53:41"/>
    <x v="0"/>
  </r>
  <r>
    <x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n v="1"/>
    <n v="25"/>
    <x v="1"/>
    <s v="plays"/>
    <x v="3950"/>
    <d v="2016-04-08T18:35:00"/>
    <x v="2"/>
  </r>
  <r>
    <x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n v="0"/>
    <n v="1"/>
    <x v="1"/>
    <s v="plays"/>
    <x v="3951"/>
    <d v="2016-05-03T18:49:02"/>
    <x v="2"/>
  </r>
  <r>
    <x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n v="0"/>
    <n v="25"/>
    <x v="1"/>
    <s v="plays"/>
    <x v="3952"/>
    <d v="2015-10-26T18:58:10"/>
    <x v="0"/>
  </r>
  <r>
    <x v="3953"/>
    <x v="3948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n v="0"/>
    <n v="0"/>
    <x v="1"/>
    <s v="plays"/>
    <x v="3953"/>
    <d v="2016-07-29T23:29:00"/>
    <x v="2"/>
  </r>
  <r>
    <x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n v="0"/>
    <n v="0"/>
    <x v="1"/>
    <s v="plays"/>
    <x v="3954"/>
    <d v="2014-07-14T15:37:44"/>
    <x v="3"/>
  </r>
  <r>
    <x v="3955"/>
    <x v="3950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n v="24"/>
    <n v="53.13"/>
    <x v="1"/>
    <s v="plays"/>
    <x v="3955"/>
    <d v="2015-11-28T21:22:21"/>
    <x v="0"/>
  </r>
  <r>
    <x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n v="0"/>
    <n v="0"/>
    <x v="1"/>
    <s v="plays"/>
    <x v="3956"/>
    <d v="2016-04-25T00:20:00"/>
    <x v="2"/>
  </r>
  <r>
    <x v="3957"/>
    <x v="3952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n v="0"/>
    <n v="7"/>
    <x v="1"/>
    <s v="plays"/>
    <x v="3957"/>
    <d v="2016-07-08T23:25:54"/>
    <x v="2"/>
  </r>
  <r>
    <x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n v="32"/>
    <n v="40.06"/>
    <x v="1"/>
    <s v="plays"/>
    <x v="3958"/>
    <d v="2014-08-02T14:00:00"/>
    <x v="3"/>
  </r>
  <r>
    <x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n v="24"/>
    <n v="24.33"/>
    <x v="1"/>
    <s v="plays"/>
    <x v="3959"/>
    <d v="2014-09-28T18:55:56"/>
    <x v="3"/>
  </r>
  <r>
    <x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n v="2"/>
    <n v="11.25"/>
    <x v="1"/>
    <s v="plays"/>
    <x v="3960"/>
    <d v="2016-01-03T20:17:36"/>
    <x v="0"/>
  </r>
  <r>
    <x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n v="0"/>
    <n v="10.5"/>
    <x v="1"/>
    <s v="plays"/>
    <x v="3961"/>
    <d v="2014-05-08T21:23:30"/>
    <x v="3"/>
  </r>
  <r>
    <x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n v="3"/>
    <n v="15"/>
    <x v="1"/>
    <s v="plays"/>
    <x v="3962"/>
    <d v="2015-11-28T14:54:54"/>
    <x v="0"/>
  </r>
  <r>
    <x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n v="0"/>
    <n v="0"/>
    <x v="1"/>
    <s v="plays"/>
    <x v="3963"/>
    <d v="2015-11-18T04:41:57"/>
    <x v="0"/>
  </r>
  <r>
    <x v="3964"/>
    <x v="3959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n v="6"/>
    <n v="42"/>
    <x v="1"/>
    <s v="plays"/>
    <x v="3964"/>
    <d v="2015-04-19T16:19:46"/>
    <x v="0"/>
  </r>
  <r>
    <x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n v="14"/>
    <n v="71.25"/>
    <x v="1"/>
    <s v="plays"/>
    <x v="3965"/>
    <d v="2016-04-14T04:39:40"/>
    <x v="2"/>
  </r>
  <r>
    <x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n v="1"/>
    <n v="22.5"/>
    <x v="1"/>
    <s v="plays"/>
    <x v="3966"/>
    <d v="2014-07-24T02:59:00"/>
    <x v="3"/>
  </r>
  <r>
    <x v="3967"/>
    <x v="3962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n v="24"/>
    <n v="41"/>
    <x v="1"/>
    <s v="plays"/>
    <x v="3967"/>
    <d v="2017-03-06T06:58:27"/>
    <x v="1"/>
  </r>
  <r>
    <x v="3968"/>
    <x v="3963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n v="11"/>
    <n v="47.91"/>
    <x v="1"/>
    <s v="plays"/>
    <x v="3968"/>
    <d v="2016-05-22T19:34:33"/>
    <x v="2"/>
  </r>
  <r>
    <x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n v="7"/>
    <n v="35.17"/>
    <x v="1"/>
    <s v="plays"/>
    <x v="3969"/>
    <d v="2016-08-29T03:55:00"/>
    <x v="2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n v="0"/>
    <n v="5.5"/>
    <x v="1"/>
    <s v="plays"/>
    <x v="3970"/>
    <d v="2016-04-17T20:43:31"/>
    <x v="2"/>
  </r>
  <r>
    <x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n v="1"/>
    <n v="22.67"/>
    <x v="1"/>
    <s v="plays"/>
    <x v="3971"/>
    <d v="2014-07-21T12:52:06"/>
    <x v="3"/>
  </r>
  <r>
    <x v="3972"/>
    <x v="3967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n v="21"/>
    <n v="26.38"/>
    <x v="1"/>
    <s v="plays"/>
    <x v="3972"/>
    <d v="2015-02-06T01:37:14"/>
    <x v="3"/>
  </r>
  <r>
    <x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n v="78"/>
    <n v="105.54"/>
    <x v="1"/>
    <s v="plays"/>
    <x v="3973"/>
    <d v="2016-05-09T04:00:00"/>
    <x v="2"/>
  </r>
  <r>
    <x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n v="32"/>
    <n v="29.09"/>
    <x v="1"/>
    <s v="plays"/>
    <x v="3974"/>
    <d v="2016-06-02T13:07:28"/>
    <x v="2"/>
  </r>
  <r>
    <x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n v="0"/>
    <n v="0"/>
    <x v="1"/>
    <s v="plays"/>
    <x v="3975"/>
    <d v="2016-07-13T20:48:18"/>
    <x v="2"/>
  </r>
  <r>
    <x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n v="48"/>
    <n v="62"/>
    <x v="1"/>
    <s v="plays"/>
    <x v="3976"/>
    <d v="2014-08-01T07:00:00"/>
    <x v="3"/>
  </r>
  <r>
    <x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n v="1"/>
    <n v="217.5"/>
    <x v="1"/>
    <s v="plays"/>
    <x v="3977"/>
    <d v="2016-07-22T18:55:32"/>
    <x v="2"/>
  </r>
  <r>
    <x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n v="11"/>
    <n v="26.75"/>
    <x v="1"/>
    <s v="plays"/>
    <x v="3978"/>
    <d v="2015-01-31T15:25:53"/>
    <x v="3"/>
  </r>
  <r>
    <x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n v="2"/>
    <n v="18.329999999999998"/>
    <x v="1"/>
    <s v="plays"/>
    <x v="3979"/>
    <d v="2015-03-29T20:00:00"/>
    <x v="0"/>
  </r>
  <r>
    <x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n v="18"/>
    <n v="64.290000000000006"/>
    <x v="1"/>
    <s v="plays"/>
    <x v="3980"/>
    <d v="2014-07-05T14:22:27"/>
    <x v="3"/>
  </r>
  <r>
    <x v="3981"/>
    <x v="3357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n v="4"/>
    <n v="175"/>
    <x v="1"/>
    <s v="plays"/>
    <x v="3981"/>
    <d v="2016-07-17T04:19:09"/>
    <x v="2"/>
  </r>
  <r>
    <x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n v="20"/>
    <n v="34"/>
    <x v="1"/>
    <s v="plays"/>
    <x v="3982"/>
    <d v="2015-07-07T19:26:20"/>
    <x v="0"/>
  </r>
  <r>
    <x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n v="35"/>
    <n v="84.28"/>
    <x v="1"/>
    <s v="plays"/>
    <x v="3983"/>
    <d v="2014-05-20T06:59:00"/>
    <x v="3"/>
  </r>
  <r>
    <x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n v="6"/>
    <n v="9.5"/>
    <x v="1"/>
    <s v="plays"/>
    <x v="3984"/>
    <d v="2014-11-08T00:00:00"/>
    <x v="3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n v="32"/>
    <n v="33.74"/>
    <x v="1"/>
    <s v="plays"/>
    <x v="3985"/>
    <d v="2016-02-20T21:05:00"/>
    <x v="2"/>
  </r>
  <r>
    <x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n v="10"/>
    <n v="37.54"/>
    <x v="1"/>
    <s v="plays"/>
    <x v="3986"/>
    <d v="2016-05-06T13:04:00"/>
    <x v="2"/>
  </r>
  <r>
    <x v="3987"/>
    <x v="3981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n v="38"/>
    <n v="11.62"/>
    <x v="1"/>
    <s v="plays"/>
    <x v="3987"/>
    <d v="2014-05-16T22:11:30"/>
    <x v="3"/>
  </r>
  <r>
    <x v="3988"/>
    <x v="3982"/>
    <s v="An evening of of stories based both in myth and truth."/>
    <n v="1500"/>
    <n v="32"/>
    <x v="2"/>
    <s v="US"/>
    <s v="USD"/>
    <n v="1440813413"/>
    <x v="3988"/>
    <b v="0"/>
    <n v="4"/>
    <b v="0"/>
    <n v="2"/>
    <n v="8"/>
    <x v="1"/>
    <s v="plays"/>
    <x v="3988"/>
    <d v="2015-08-29T01:56:53"/>
    <x v="0"/>
  </r>
  <r>
    <x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n v="0"/>
    <n v="0"/>
    <x v="1"/>
    <s v="plays"/>
    <x v="3989"/>
    <d v="2015-11-08T18:59:41"/>
    <x v="0"/>
  </r>
  <r>
    <x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n v="4"/>
    <n v="23"/>
    <x v="1"/>
    <s v="plays"/>
    <x v="3990"/>
    <d v="2016-03-02T16:08:13"/>
    <x v="2"/>
  </r>
  <r>
    <x v="3991"/>
    <x v="3985"/>
    <s v="North Texas first actor-driven theatre company needs your help"/>
    <n v="500"/>
    <n v="100"/>
    <x v="2"/>
    <s v="US"/>
    <s v="USD"/>
    <n v="1433086082"/>
    <x v="3991"/>
    <b v="0"/>
    <n v="1"/>
    <b v="0"/>
    <n v="20"/>
    <n v="100"/>
    <x v="1"/>
    <s v="plays"/>
    <x v="3991"/>
    <d v="2015-05-31T15:28:02"/>
    <x v="0"/>
  </r>
  <r>
    <x v="3992"/>
    <x v="3986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n v="5"/>
    <n v="60.11"/>
    <x v="1"/>
    <s v="plays"/>
    <x v="3992"/>
    <d v="2015-12-11T23:34:19"/>
    <x v="0"/>
  </r>
  <r>
    <x v="3993"/>
    <x v="3987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n v="0"/>
    <n v="3"/>
    <x v="1"/>
    <s v="plays"/>
    <x v="3993"/>
    <d v="2015-05-13T20:45:12"/>
    <x v="0"/>
  </r>
  <r>
    <x v="3994"/>
    <x v="3988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n v="0"/>
    <n v="5"/>
    <x v="1"/>
    <s v="plays"/>
    <x v="3994"/>
    <d v="2014-07-19T09:21:30"/>
    <x v="3"/>
  </r>
  <r>
    <x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n v="35"/>
    <n v="17.5"/>
    <x v="1"/>
    <s v="plays"/>
    <x v="3995"/>
    <d v="2015-02-14T11:27:00"/>
    <x v="0"/>
  </r>
  <r>
    <x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n v="17"/>
    <n v="29.24"/>
    <x v="1"/>
    <s v="plays"/>
    <x v="3996"/>
    <d v="2014-11-20T16:04:00"/>
    <x v="3"/>
  </r>
  <r>
    <x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n v="0"/>
    <n v="0"/>
    <x v="1"/>
    <s v="plays"/>
    <x v="3997"/>
    <d v="2015-04-05T08:23:41"/>
    <x v="0"/>
  </r>
  <r>
    <x v="3998"/>
    <x v="3992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n v="57"/>
    <n v="59.58"/>
    <x v="1"/>
    <s v="plays"/>
    <x v="3998"/>
    <d v="2015-03-28T22:07:06"/>
    <x v="0"/>
  </r>
  <r>
    <x v="3999"/>
    <x v="3993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n v="17"/>
    <n v="82.57"/>
    <x v="1"/>
    <s v="plays"/>
    <x v="3999"/>
    <d v="2014-08-31T19:51:49"/>
    <x v="3"/>
  </r>
  <r>
    <x v="4000"/>
    <x v="3994"/>
    <s v="An Enticing Trip into the World of Assisted Dying"/>
    <n v="8000"/>
    <n v="10"/>
    <x v="2"/>
    <s v="US"/>
    <s v="USD"/>
    <n v="1462631358"/>
    <x v="4000"/>
    <b v="0"/>
    <n v="1"/>
    <b v="0"/>
    <n v="0"/>
    <n v="10"/>
    <x v="1"/>
    <s v="plays"/>
    <x v="4000"/>
    <d v="2016-05-07T14:29:18"/>
    <x v="2"/>
  </r>
  <r>
    <x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n v="38"/>
    <n v="32.36"/>
    <x v="1"/>
    <s v="plays"/>
    <x v="4001"/>
    <d v="2017-03-01T19:00:00"/>
    <x v="1"/>
  </r>
  <r>
    <x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n v="2"/>
    <n v="5.75"/>
    <x v="1"/>
    <s v="plays"/>
    <x v="4002"/>
    <d v="2014-09-27T01:02:41"/>
    <x v="3"/>
  </r>
  <r>
    <x v="4003"/>
    <x v="3997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n v="10"/>
    <n v="100.5"/>
    <x v="1"/>
    <s v="plays"/>
    <x v="4003"/>
    <d v="2015-02-15T14:05:47"/>
    <x v="0"/>
  </r>
  <r>
    <x v="4004"/>
    <x v="3998"/>
    <s v="Help Launch The Queen Into South Florida!"/>
    <n v="500"/>
    <n v="1"/>
    <x v="2"/>
    <s v="US"/>
    <s v="USD"/>
    <n v="1412740457"/>
    <x v="4004"/>
    <b v="0"/>
    <n v="1"/>
    <b v="0"/>
    <n v="0"/>
    <n v="1"/>
    <x v="1"/>
    <s v="plays"/>
    <x v="4004"/>
    <d v="2014-10-08T03:54:17"/>
    <x v="3"/>
  </r>
  <r>
    <x v="4005"/>
    <x v="3999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n v="1"/>
    <n v="20"/>
    <x v="1"/>
    <s v="plays"/>
    <x v="4005"/>
    <d v="2014-10-20T19:23:05"/>
    <x v="3"/>
  </r>
  <r>
    <x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n v="0"/>
    <n v="2"/>
    <x v="1"/>
    <s v="plays"/>
    <x v="4006"/>
    <d v="2016-02-16T18:33:07"/>
    <x v="2"/>
  </r>
  <r>
    <x v="4007"/>
    <x v="3988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n v="0"/>
    <n v="5"/>
    <x v="1"/>
    <s v="plays"/>
    <x v="4007"/>
    <d v="2014-08-26T16:28:00"/>
    <x v="3"/>
  </r>
  <r>
    <x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n v="6"/>
    <n v="15"/>
    <x v="1"/>
    <s v="plays"/>
    <x v="4008"/>
    <d v="2015-07-22T23:08:27"/>
    <x v="0"/>
  </r>
  <r>
    <x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n v="4"/>
    <n v="25"/>
    <x v="1"/>
    <s v="plays"/>
    <x v="4009"/>
    <d v="2014-09-09T16:49:20"/>
    <x v="3"/>
  </r>
  <r>
    <x v="4010"/>
    <x v="4003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n v="24"/>
    <n v="45.84"/>
    <x v="1"/>
    <s v="plays"/>
    <x v="4010"/>
    <d v="2014-10-26T18:29:26"/>
    <x v="3"/>
  </r>
  <r>
    <x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n v="8"/>
    <n v="4.75"/>
    <x v="1"/>
    <s v="plays"/>
    <x v="4011"/>
    <d v="2015-01-28T13:04:38"/>
    <x v="3"/>
  </r>
  <r>
    <x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n v="0"/>
    <n v="0"/>
    <x v="1"/>
    <s v="plays"/>
    <x v="4012"/>
    <d v="2015-05-02T13:04:09"/>
    <x v="0"/>
  </r>
  <r>
    <x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n v="1"/>
    <n v="13"/>
    <x v="1"/>
    <s v="plays"/>
    <x v="4013"/>
    <d v="2015-02-16T07:13:43"/>
    <x v="0"/>
  </r>
  <r>
    <x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n v="0"/>
    <n v="0"/>
    <x v="1"/>
    <s v="plays"/>
    <x v="4014"/>
    <d v="2016-03-05T05:54:29"/>
    <x v="2"/>
  </r>
  <r>
    <x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n v="0"/>
    <n v="1"/>
    <x v="1"/>
    <s v="plays"/>
    <x v="4015"/>
    <d v="2015-07-19T18:44:23"/>
    <x v="0"/>
  </r>
  <r>
    <x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n v="14"/>
    <n v="10"/>
    <x v="1"/>
    <s v="plays"/>
    <x v="4016"/>
    <d v="2014-09-17T20:56:40"/>
    <x v="3"/>
  </r>
  <r>
    <x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n v="1"/>
    <n v="52.5"/>
    <x v="1"/>
    <s v="plays"/>
    <x v="4017"/>
    <d v="2014-09-04T16:07:54"/>
    <x v="3"/>
  </r>
  <r>
    <x v="4018"/>
    <x v="4011"/>
    <s v="Funding for a production of Time Please at the Brighton Fringe 2017... and beyond."/>
    <n v="1500"/>
    <n v="130"/>
    <x v="2"/>
    <s v="GB"/>
    <s v="GBP"/>
    <n v="1475877108"/>
    <x v="4018"/>
    <b v="0"/>
    <n v="4"/>
    <b v="0"/>
    <n v="9"/>
    <n v="32.5"/>
    <x v="1"/>
    <s v="plays"/>
    <x v="4018"/>
    <d v="2016-10-07T21:51:48"/>
    <x v="2"/>
  </r>
  <r>
    <x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n v="1"/>
    <n v="7.25"/>
    <x v="1"/>
    <s v="plays"/>
    <x v="4019"/>
    <d v="2016-04-15T16:28:00"/>
    <x v="2"/>
  </r>
  <r>
    <x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n v="17"/>
    <n v="33.33"/>
    <x v="1"/>
    <s v="plays"/>
    <x v="4020"/>
    <d v="2015-03-24T03:34:59"/>
    <x v="0"/>
  </r>
  <r>
    <x v="4021"/>
    <x v="4014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n v="1"/>
    <n v="62.5"/>
    <x v="1"/>
    <s v="plays"/>
    <x v="4021"/>
    <d v="2014-10-26T21:52:38"/>
    <x v="3"/>
  </r>
  <r>
    <x v="4022"/>
    <x v="4015"/>
    <s v="Help us produce a video of the first Original Pronunciation Merchant of Venice."/>
    <n v="18000"/>
    <n v="12521"/>
    <x v="2"/>
    <s v="US"/>
    <s v="USD"/>
    <n v="1422759240"/>
    <x v="4022"/>
    <b v="0"/>
    <n v="197"/>
    <b v="0"/>
    <n v="70"/>
    <n v="63.56"/>
    <x v="1"/>
    <s v="plays"/>
    <x v="4022"/>
    <d v="2015-02-01T02:54:00"/>
    <x v="3"/>
  </r>
  <r>
    <x v="4023"/>
    <x v="4016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n v="0"/>
    <n v="0"/>
    <x v="1"/>
    <s v="plays"/>
    <x v="4023"/>
    <d v="2016-03-24T22:59:23"/>
    <x v="2"/>
  </r>
  <r>
    <x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n v="1"/>
    <n v="10"/>
    <x v="1"/>
    <s v="plays"/>
    <x v="4024"/>
    <d v="2015-08-31T16:04:57"/>
    <x v="0"/>
  </r>
  <r>
    <x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n v="5"/>
    <n v="62.5"/>
    <x v="1"/>
    <s v="plays"/>
    <x v="4025"/>
    <d v="2015-07-26T05:42:16"/>
    <x v="0"/>
  </r>
  <r>
    <x v="4026"/>
    <x v="4019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n v="0"/>
    <n v="0"/>
    <x v="1"/>
    <s v="plays"/>
    <x v="4026"/>
    <d v="2015-12-04T16:43:59"/>
    <x v="0"/>
  </r>
  <r>
    <x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n v="7"/>
    <n v="30.71"/>
    <x v="1"/>
    <s v="plays"/>
    <x v="4027"/>
    <d v="2017-02-23T01:00:00"/>
    <x v="1"/>
  </r>
  <r>
    <x v="4028"/>
    <x v="4021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n v="28"/>
    <n v="51"/>
    <x v="1"/>
    <s v="plays"/>
    <x v="4028"/>
    <d v="2014-06-05T22:31:40"/>
    <x v="3"/>
  </r>
  <r>
    <x v="4029"/>
    <x v="4022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n v="0"/>
    <n v="0"/>
    <x v="1"/>
    <s v="plays"/>
    <x v="4029"/>
    <d v="2015-12-14T00:36:10"/>
    <x v="0"/>
  </r>
  <r>
    <x v="4030"/>
    <x v="4023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n v="16"/>
    <n v="66.67"/>
    <x v="1"/>
    <s v="plays"/>
    <x v="4030"/>
    <d v="2016-02-03T18:49:00"/>
    <x v="2"/>
  </r>
  <r>
    <x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n v="0"/>
    <n v="0"/>
    <x v="1"/>
    <s v="plays"/>
    <x v="4031"/>
    <d v="2014-12-18T15:02:44"/>
    <x v="3"/>
  </r>
  <r>
    <x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n v="7"/>
    <n v="59"/>
    <x v="1"/>
    <s v="plays"/>
    <x v="4032"/>
    <d v="2015-12-15T20:25:16"/>
    <x v="0"/>
  </r>
  <r>
    <x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n v="26"/>
    <n v="65.34"/>
    <x v="1"/>
    <s v="plays"/>
    <x v="4033"/>
    <d v="2016-10-02T09:00:00"/>
    <x v="2"/>
  </r>
  <r>
    <x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n v="1"/>
    <n v="100"/>
    <x v="1"/>
    <s v="plays"/>
    <x v="4034"/>
    <d v="2015-04-03T21:44:10"/>
    <x v="0"/>
  </r>
  <r>
    <x v="4035"/>
    <x v="4028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n v="37"/>
    <n v="147.4"/>
    <x v="1"/>
    <s v="plays"/>
    <x v="4035"/>
    <d v="2014-10-21T21:11:27"/>
    <x v="3"/>
  </r>
  <r>
    <x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n v="47"/>
    <n v="166.06"/>
    <x v="1"/>
    <s v="plays"/>
    <x v="4036"/>
    <d v="2014-07-01T22:30:00"/>
    <x v="3"/>
  </r>
  <r>
    <x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n v="11"/>
    <n v="40"/>
    <x v="1"/>
    <s v="plays"/>
    <x v="4037"/>
    <d v="2016-05-24T14:25:00"/>
    <x v="2"/>
  </r>
  <r>
    <x v="4038"/>
    <x v="4031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n v="12"/>
    <n v="75.25"/>
    <x v="1"/>
    <s v="plays"/>
    <x v="4038"/>
    <d v="2014-10-17T19:10:10"/>
    <x v="3"/>
  </r>
  <r>
    <x v="4039"/>
    <x v="4032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n v="60"/>
    <n v="60"/>
    <x v="1"/>
    <s v="plays"/>
    <x v="4039"/>
    <d v="2015-12-01T05:59:00"/>
    <x v="0"/>
  </r>
  <r>
    <x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n v="31"/>
    <n v="1250"/>
    <x v="1"/>
    <s v="plays"/>
    <x v="4040"/>
    <d v="2015-07-18T03:00:00"/>
    <x v="0"/>
  </r>
  <r>
    <x v="4041"/>
    <x v="4034"/>
    <s v="A bold, colouful, vibrant play centred around the last remaining monarchy of Africa."/>
    <n v="5000"/>
    <n v="21"/>
    <x v="2"/>
    <s v="GB"/>
    <s v="GBP"/>
    <n v="1473160954"/>
    <x v="4041"/>
    <b v="0"/>
    <n v="2"/>
    <b v="0"/>
    <n v="0"/>
    <n v="10.5"/>
    <x v="1"/>
    <s v="plays"/>
    <x v="4041"/>
    <d v="2016-09-06T11:22:34"/>
    <x v="2"/>
  </r>
  <r>
    <x v="4042"/>
    <x v="4035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n v="0"/>
    <n v="7"/>
    <x v="1"/>
    <s v="plays"/>
    <x v="4042"/>
    <d v="2015-01-20T19:16:00"/>
    <x v="3"/>
  </r>
  <r>
    <x v="4043"/>
    <x v="4036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n v="0"/>
    <n v="0"/>
    <x v="1"/>
    <s v="plays"/>
    <x v="4043"/>
    <d v="2014-11-20T22:58:45"/>
    <x v="3"/>
  </r>
  <r>
    <x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n v="38"/>
    <n v="56.25"/>
    <x v="1"/>
    <s v="plays"/>
    <x v="4044"/>
    <d v="2015-04-10T05:00:00"/>
    <x v="0"/>
  </r>
  <r>
    <x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n v="0"/>
    <n v="1"/>
    <x v="1"/>
    <s v="plays"/>
    <x v="4045"/>
    <d v="2014-08-21T04:49:49"/>
    <x v="3"/>
  </r>
  <r>
    <x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n v="8"/>
    <n v="38.33"/>
    <x v="1"/>
    <s v="plays"/>
    <x v="4046"/>
    <d v="2014-10-22T15:36:50"/>
    <x v="3"/>
  </r>
  <r>
    <x v="4047"/>
    <x v="4040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n v="2"/>
    <n v="27.5"/>
    <x v="1"/>
    <s v="plays"/>
    <x v="4047"/>
    <d v="2015-01-11T01:00:00"/>
    <x v="3"/>
  </r>
  <r>
    <x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n v="18"/>
    <n v="32.979999999999997"/>
    <x v="1"/>
    <s v="plays"/>
    <x v="4048"/>
    <d v="2016-04-11T11:13:07"/>
    <x v="2"/>
  </r>
  <r>
    <x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n v="0"/>
    <n v="16"/>
    <x v="1"/>
    <s v="plays"/>
    <x v="4049"/>
    <d v="2015-07-14T23:00:15"/>
    <x v="0"/>
  </r>
  <r>
    <x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n v="0"/>
    <n v="1"/>
    <x v="1"/>
    <s v="plays"/>
    <x v="4050"/>
    <d v="2014-10-23T15:16:31"/>
    <x v="3"/>
  </r>
  <r>
    <x v="4051"/>
    <x v="4044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n v="0"/>
    <n v="0"/>
    <x v="1"/>
    <s v="plays"/>
    <x v="4051"/>
    <d v="2014-05-09T06:53:00"/>
    <x v="3"/>
  </r>
  <r>
    <x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n v="38"/>
    <n v="86.62"/>
    <x v="1"/>
    <s v="plays"/>
    <x v="4052"/>
    <d v="2014-10-13T21:05:16"/>
    <x v="3"/>
  </r>
  <r>
    <x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n v="22"/>
    <n v="55"/>
    <x v="1"/>
    <s v="plays"/>
    <x v="4053"/>
    <d v="2014-11-15T20:00:00"/>
    <x v="3"/>
  </r>
  <r>
    <x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n v="0"/>
    <n v="0"/>
    <x v="1"/>
    <s v="plays"/>
    <x v="4054"/>
    <d v="2016-10-01T04:00:00"/>
    <x v="2"/>
  </r>
  <r>
    <x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n v="18"/>
    <n v="41.95"/>
    <x v="1"/>
    <s v="plays"/>
    <x v="4055"/>
    <d v="2014-06-19T15:33:51"/>
    <x v="3"/>
  </r>
  <r>
    <x v="4056"/>
    <x v="4049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n v="53"/>
    <n v="88.33"/>
    <x v="1"/>
    <s v="plays"/>
    <x v="4056"/>
    <d v="2016-07-03T19:59:00"/>
    <x v="2"/>
  </r>
  <r>
    <x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n v="22"/>
    <n v="129.16999999999999"/>
    <x v="1"/>
    <s v="plays"/>
    <x v="4057"/>
    <d v="2015-11-25T23:00:00"/>
    <x v="0"/>
  </r>
  <r>
    <x v="4058"/>
    <x v="4051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n v="3"/>
    <n v="23.75"/>
    <x v="1"/>
    <s v="plays"/>
    <x v="4058"/>
    <d v="2016-04-01T03:59:00"/>
    <x v="2"/>
  </r>
  <r>
    <x v="4059"/>
    <x v="4052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n v="3"/>
    <n v="35.71"/>
    <x v="1"/>
    <s v="plays"/>
    <x v="4059"/>
    <d v="2014-09-16T03:00:00"/>
    <x v="3"/>
  </r>
  <r>
    <x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n v="3"/>
    <n v="57"/>
    <x v="1"/>
    <s v="plays"/>
    <x v="4060"/>
    <d v="2014-06-23T16:00:00"/>
    <x v="3"/>
  </r>
  <r>
    <x v="4061"/>
    <x v="4054"/>
    <s v="SKYLAR'S SYNDROME is a tremendous psychodrama by master playwright Gavin Kayner!"/>
    <n v="525"/>
    <n v="0"/>
    <x v="2"/>
    <s v="US"/>
    <s v="USD"/>
    <n v="1461205423"/>
    <x v="4061"/>
    <b v="0"/>
    <n v="0"/>
    <b v="0"/>
    <n v="0"/>
    <n v="0"/>
    <x v="1"/>
    <s v="plays"/>
    <x v="4061"/>
    <d v="2016-04-21T02:23:43"/>
    <x v="2"/>
  </r>
  <r>
    <x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n v="2"/>
    <n v="163.33000000000001"/>
    <x v="1"/>
    <s v="plays"/>
    <x v="4062"/>
    <d v="2016-07-02T17:44:28"/>
    <x v="2"/>
  </r>
  <r>
    <x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n v="1"/>
    <n v="15"/>
    <x v="1"/>
    <s v="plays"/>
    <x v="4063"/>
    <d v="2014-06-27T16:21:24"/>
    <x v="3"/>
  </r>
  <r>
    <x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n v="19"/>
    <n v="64.17"/>
    <x v="1"/>
    <s v="plays"/>
    <x v="4064"/>
    <d v="2015-04-29T14:07:06"/>
    <x v="0"/>
  </r>
  <r>
    <x v="4065"/>
    <x v="4058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n v="1"/>
    <n v="6.75"/>
    <x v="1"/>
    <s v="plays"/>
    <x v="4065"/>
    <d v="2014-08-12T22:50:11"/>
    <x v="3"/>
  </r>
  <r>
    <x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n v="0"/>
    <n v="25"/>
    <x v="1"/>
    <s v="plays"/>
    <x v="4066"/>
    <d v="2016-05-19T00:56:28"/>
    <x v="2"/>
  </r>
  <r>
    <x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n v="61"/>
    <n v="179.12"/>
    <x v="1"/>
    <s v="plays"/>
    <x v="4067"/>
    <d v="2015-09-28T02:49:10"/>
    <x v="0"/>
  </r>
  <r>
    <x v="4068"/>
    <x v="4061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n v="1"/>
    <n v="34.950000000000003"/>
    <x v="1"/>
    <s v="plays"/>
    <x v="4068"/>
    <d v="2017-01-13T23:05:00"/>
    <x v="2"/>
  </r>
  <r>
    <x v="4069"/>
    <x v="4062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n v="34"/>
    <n v="33.08"/>
    <x v="1"/>
    <s v="plays"/>
    <x v="4069"/>
    <d v="2015-02-28T12:00:00"/>
    <x v="0"/>
  </r>
  <r>
    <x v="4070"/>
    <x v="4063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n v="17"/>
    <n v="27.5"/>
    <x v="1"/>
    <s v="plays"/>
    <x v="4070"/>
    <d v="2015-03-01T03:00:00"/>
    <x v="0"/>
  </r>
  <r>
    <x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n v="0"/>
    <n v="0"/>
    <x v="1"/>
    <s v="plays"/>
    <x v="4071"/>
    <d v="2016-12-26T19:18:51"/>
    <x v="2"/>
  </r>
  <r>
    <x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n v="0"/>
    <n v="2"/>
    <x v="1"/>
    <s v="plays"/>
    <x v="4072"/>
    <d v="2014-08-21T18:35:11"/>
    <x v="3"/>
  </r>
  <r>
    <x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n v="1"/>
    <n v="18.5"/>
    <x v="1"/>
    <s v="plays"/>
    <x v="4073"/>
    <d v="2015-05-09T04:00:00"/>
    <x v="0"/>
  </r>
  <r>
    <x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n v="27"/>
    <n v="35"/>
    <x v="1"/>
    <s v="plays"/>
    <x v="4074"/>
    <d v="2015-11-05T14:16:15"/>
    <x v="0"/>
  </r>
  <r>
    <x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n v="29"/>
    <n v="44.31"/>
    <x v="1"/>
    <s v="plays"/>
    <x v="4075"/>
    <d v="2014-06-30T17:28:00"/>
    <x v="3"/>
  </r>
  <r>
    <x v="4076"/>
    <x v="4069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n v="0"/>
    <n v="0"/>
    <x v="1"/>
    <s v="plays"/>
    <x v="4076"/>
    <d v="2014-10-21T19:51:00"/>
    <x v="3"/>
  </r>
  <r>
    <x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n v="9"/>
    <n v="222.5"/>
    <x v="1"/>
    <s v="plays"/>
    <x v="4077"/>
    <d v="2016-12-21T17:03:14"/>
    <x v="2"/>
  </r>
  <r>
    <x v="4078"/>
    <x v="4071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n v="0"/>
    <n v="0"/>
    <x v="1"/>
    <s v="plays"/>
    <x v="4078"/>
    <d v="2017-01-27T18:54:02"/>
    <x v="2"/>
  </r>
  <r>
    <x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n v="0"/>
    <n v="5"/>
    <x v="1"/>
    <s v="plays"/>
    <x v="4079"/>
    <d v="2016-06-19T22:32:01"/>
    <x v="2"/>
  </r>
  <r>
    <x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n v="0"/>
    <n v="0"/>
    <x v="1"/>
    <s v="plays"/>
    <x v="4080"/>
    <d v="2016-06-14T18:54:00"/>
    <x v="2"/>
  </r>
  <r>
    <x v="4081"/>
    <x v="4074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n v="16"/>
    <n v="29.17"/>
    <x v="1"/>
    <s v="plays"/>
    <x v="4081"/>
    <d v="2015-03-08T12:57:05"/>
    <x v="0"/>
  </r>
  <r>
    <x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n v="2"/>
    <n v="1.5"/>
    <x v="1"/>
    <s v="plays"/>
    <x v="4082"/>
    <d v="2015-11-14T23:00:00"/>
    <x v="0"/>
  </r>
  <r>
    <x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n v="22"/>
    <n v="126.5"/>
    <x v="1"/>
    <s v="plays"/>
    <x v="4083"/>
    <d v="2016-01-14T18:16:56"/>
    <x v="0"/>
  </r>
  <r>
    <x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n v="0"/>
    <n v="10"/>
    <x v="1"/>
    <s v="plays"/>
    <x v="4084"/>
    <d v="2016-10-09T10:28:26"/>
    <x v="2"/>
  </r>
  <r>
    <x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n v="0"/>
    <n v="10"/>
    <x v="1"/>
    <s v="plays"/>
    <x v="4085"/>
    <d v="2015-03-24T03:59:00"/>
    <x v="0"/>
  </r>
  <r>
    <x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n v="5"/>
    <n v="9.4"/>
    <x v="1"/>
    <s v="plays"/>
    <x v="4086"/>
    <d v="2015-11-21T04:00:00"/>
    <x v="0"/>
  </r>
  <r>
    <x v="4087"/>
    <x v="4080"/>
    <s v="Comedy Stage Play"/>
    <n v="9600"/>
    <n v="0"/>
    <x v="2"/>
    <s v="US"/>
    <s v="USD"/>
    <n v="1468777786"/>
    <x v="4087"/>
    <b v="0"/>
    <n v="0"/>
    <b v="0"/>
    <n v="0"/>
    <n v="0"/>
    <x v="1"/>
    <s v="plays"/>
    <x v="4087"/>
    <d v="2016-07-17T17:49:46"/>
    <x v="2"/>
  </r>
  <r>
    <x v="4088"/>
    <x v="4081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n v="11"/>
    <n v="72"/>
    <x v="1"/>
    <s v="plays"/>
    <x v="4088"/>
    <d v="2015-01-16T10:26:00"/>
    <x v="3"/>
  </r>
  <r>
    <x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n v="5"/>
    <n v="30"/>
    <x v="1"/>
    <s v="plays"/>
    <x v="4089"/>
    <d v="2015-05-31T17:35:00"/>
    <x v="0"/>
  </r>
  <r>
    <x v="4090"/>
    <x v="4083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n v="3"/>
    <n v="10.67"/>
    <x v="1"/>
    <s v="plays"/>
    <x v="4090"/>
    <d v="2015-08-07T15:00:00"/>
    <x v="0"/>
  </r>
  <r>
    <x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n v="13"/>
    <n v="25.5"/>
    <x v="1"/>
    <s v="plays"/>
    <x v="4091"/>
    <d v="2015-01-16T12:09:11"/>
    <x v="3"/>
  </r>
  <r>
    <x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n v="0"/>
    <n v="20"/>
    <x v="1"/>
    <s v="plays"/>
    <x v="4092"/>
    <d v="2015-04-05T03:40:47"/>
    <x v="0"/>
  </r>
  <r>
    <x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n v="2"/>
    <n v="15"/>
    <x v="1"/>
    <s v="plays"/>
    <x v="4093"/>
    <d v="2015-08-22T19:34:53"/>
    <x v="0"/>
  </r>
  <r>
    <x v="4094"/>
    <x v="4087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n v="37"/>
    <n v="91.25"/>
    <x v="1"/>
    <s v="plays"/>
    <x v="4094"/>
    <d v="2014-10-22T04:59:00"/>
    <x v="3"/>
  </r>
  <r>
    <x v="4095"/>
    <x v="4088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n v="3"/>
    <n v="800"/>
    <x v="1"/>
    <s v="plays"/>
    <x v="4095"/>
    <d v="2016-12-19T00:45:50"/>
    <x v="2"/>
  </r>
  <r>
    <x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n v="11"/>
    <n v="80"/>
    <x v="1"/>
    <s v="plays"/>
    <x v="4096"/>
    <d v="2017-02-28T08:51:00"/>
    <x v="1"/>
  </r>
  <r>
    <x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n v="0"/>
    <n v="0"/>
    <x v="1"/>
    <s v="plays"/>
    <x v="4097"/>
    <d v="2016-01-31T23:55:00"/>
    <x v="0"/>
  </r>
  <r>
    <x v="4098"/>
    <x v="4091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n v="0"/>
    <n v="0"/>
    <x v="1"/>
    <s v="plays"/>
    <x v="4098"/>
    <d v="2016-06-04T17:19:57"/>
    <x v="2"/>
  </r>
  <r>
    <x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n v="1"/>
    <n v="50"/>
    <x v="1"/>
    <s v="plays"/>
    <x v="4099"/>
    <d v="2016-09-02T20:24:33"/>
    <x v="2"/>
  </r>
  <r>
    <x v="4100"/>
    <x v="4093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n v="0"/>
    <n v="0"/>
    <x v="1"/>
    <s v="plays"/>
    <x v="4100"/>
    <d v="2014-10-25T02:59:50"/>
    <x v="3"/>
  </r>
  <r>
    <x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n v="0"/>
    <n v="0"/>
    <x v="1"/>
    <s v="plays"/>
    <x v="4101"/>
    <d v="2017-01-25T21:41:22"/>
    <x v="2"/>
  </r>
  <r>
    <x v="4102"/>
    <x v="4095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n v="27"/>
    <n v="22.83"/>
    <x v="1"/>
    <s v="plays"/>
    <x v="4102"/>
    <d v="2016-05-15T20:21:13"/>
    <x v="2"/>
  </r>
  <r>
    <x v="4103"/>
    <x v="4096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n v="10"/>
    <n v="16.670000000000002"/>
    <x v="1"/>
    <s v="plays"/>
    <x v="4103"/>
    <d v="2015-08-26T18:32:00"/>
    <x v="0"/>
  </r>
  <r>
    <x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n v="21"/>
    <n v="45.79"/>
    <x v="1"/>
    <s v="plays"/>
    <x v="4104"/>
    <d v="2016-10-27T06:40:34"/>
    <x v="2"/>
  </r>
  <r>
    <x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n v="7"/>
    <n v="383.33"/>
    <x v="1"/>
    <s v="plays"/>
    <x v="4105"/>
    <d v="2016-12-26T00:15:09"/>
    <x v="2"/>
  </r>
  <r>
    <x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n v="71"/>
    <n v="106.97"/>
    <x v="1"/>
    <s v="plays"/>
    <x v="4106"/>
    <d v="2015-04-02T01:00:00"/>
    <x v="0"/>
  </r>
  <r>
    <x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n v="2"/>
    <n v="10.25"/>
    <x v="1"/>
    <s v="plays"/>
    <x v="4107"/>
    <d v="2014-09-24T22:00:01"/>
    <x v="3"/>
  </r>
  <r>
    <x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n v="2"/>
    <n v="59"/>
    <x v="1"/>
    <s v="plays"/>
    <x v="4108"/>
    <d v="2017-03-03T05:00:00"/>
    <x v="1"/>
  </r>
  <r>
    <x v="4109"/>
    <x v="4102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n v="0"/>
    <n v="0"/>
    <x v="1"/>
    <s v="plays"/>
    <x v="4109"/>
    <d v="2015-11-29T13:56:44"/>
    <x v="0"/>
  </r>
  <r>
    <x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n v="29"/>
    <n v="14.33"/>
    <x v="1"/>
    <s v="plays"/>
    <x v="4110"/>
    <d v="2016-07-21T15:02:31"/>
    <x v="2"/>
  </r>
  <r>
    <x v="4111"/>
    <x v="4104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n v="3"/>
    <n v="15.67"/>
    <x v="1"/>
    <s v="plays"/>
    <x v="4111"/>
    <d v="2015-02-24T03:15:40"/>
    <x v="0"/>
  </r>
  <r>
    <x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n v="0"/>
    <n v="1"/>
    <x v="1"/>
    <s v="plays"/>
    <x v="4112"/>
    <d v="2016-02-28T00:00:00"/>
    <x v="2"/>
  </r>
  <r>
    <x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n v="0"/>
    <n v="1"/>
    <x v="1"/>
    <s v="plays"/>
    <x v="4113"/>
    <d v="2016-01-08T06:34:00"/>
    <x v="0"/>
  </r>
  <r>
    <x v="4114"/>
    <x v="4107"/>
    <m/>
    <m/>
    <m/>
    <x v="4"/>
    <m/>
    <m/>
    <m/>
    <x v="4114"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D056C3-CE04-E74F-BE16-DB316C927EFE}" name="PivotTable2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5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EFA957-9680-3B45-B502-6D4F6388BFAE}" name="PivotTable3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6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5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26B695-3701-E84C-A732-CAB51EE91555}" name="PivotTable1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4:E18" firstHeaderRow="1" firstDataRow="2" firstDataCol="1" rowPageCount="2" colPageCount="1"/>
  <pivotFields count="20">
    <pivotField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>
      <items count="4109">
        <item x="244"/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4107"/>
        <item t="default"/>
      </items>
    </pivotField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5" hier="-1"/>
    <pageField fld="19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4DDA9-A46A-D941-B3A8-49F8A417657E}">
  <sheetPr codeName="Sheet1"/>
  <dimension ref="A1:F6"/>
  <sheetViews>
    <sheetView workbookViewId="0">
      <selection activeCell="H6" sqref="H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8318</v>
      </c>
      <c r="B3" s="14" t="s">
        <v>8319</v>
      </c>
    </row>
    <row r="4" spans="1:6" x14ac:dyDescent="0.2">
      <c r="A4" s="14" t="s">
        <v>8321</v>
      </c>
      <c r="B4" t="s">
        <v>8219</v>
      </c>
      <c r="C4" t="s">
        <v>8220</v>
      </c>
      <c r="D4" t="s">
        <v>8221</v>
      </c>
      <c r="E4" t="s">
        <v>8218</v>
      </c>
      <c r="F4" t="s">
        <v>8320</v>
      </c>
    </row>
    <row r="5" spans="1:6" x14ac:dyDescent="0.2">
      <c r="A5" s="15" t="s">
        <v>8273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5" t="s">
        <v>8320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AF7D5-B38F-DB4A-99AB-281550C92BEF}">
  <sheetPr codeName="Sheet2"/>
  <dimension ref="A1:E7"/>
  <sheetViews>
    <sheetView zoomScale="117" workbookViewId="0">
      <selection activeCell="G6" sqref="G6"/>
    </sheetView>
  </sheetViews>
  <sheetFormatPr baseColWidth="10" defaultRowHeight="15" x14ac:dyDescent="0.2"/>
  <cols>
    <col min="1" max="1" width="15.832031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4" t="s">
        <v>8222</v>
      </c>
      <c r="B1" t="s">
        <v>8224</v>
      </c>
    </row>
    <row r="2" spans="1:5" x14ac:dyDescent="0.2">
      <c r="A2" s="14" t="s">
        <v>8316</v>
      </c>
      <c r="B2" t="s">
        <v>8322</v>
      </c>
    </row>
    <row r="4" spans="1:5" x14ac:dyDescent="0.2">
      <c r="A4" s="14" t="s">
        <v>8318</v>
      </c>
      <c r="B4" s="14" t="s">
        <v>8319</v>
      </c>
    </row>
    <row r="5" spans="1:5" x14ac:dyDescent="0.2">
      <c r="A5" s="14" t="s">
        <v>8321</v>
      </c>
      <c r="B5" t="s">
        <v>8220</v>
      </c>
      <c r="C5" t="s">
        <v>8221</v>
      </c>
      <c r="D5" t="s">
        <v>8218</v>
      </c>
      <c r="E5" t="s">
        <v>8320</v>
      </c>
    </row>
    <row r="6" spans="1:5" x14ac:dyDescent="0.2">
      <c r="A6" s="15" t="s">
        <v>8274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5" t="s">
        <v>8320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B1922-4A7A-8E4A-9D59-CCC1482F9C65}">
  <sheetPr codeName="Sheet5"/>
  <dimension ref="A1:E18"/>
  <sheetViews>
    <sheetView workbookViewId="0">
      <selection activeCell="I22" sqref="I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  <col min="8" max="8" width="30" bestFit="1" customWidth="1"/>
    <col min="9" max="9" width="28.1640625" bestFit="1" customWidth="1"/>
    <col min="10" max="10" width="39" bestFit="1" customWidth="1"/>
    <col min="11" max="11" width="44.6640625" bestFit="1" customWidth="1"/>
    <col min="12" max="12" width="42.6640625" bestFit="1" customWidth="1"/>
    <col min="13" max="13" width="50" bestFit="1" customWidth="1"/>
    <col min="14" max="14" width="31.83203125" bestFit="1" customWidth="1"/>
    <col min="15" max="15" width="36" bestFit="1" customWidth="1"/>
    <col min="16" max="16" width="43" bestFit="1" customWidth="1"/>
    <col min="17" max="17" width="24.6640625" bestFit="1" customWidth="1"/>
    <col min="18" max="18" width="33.5" bestFit="1" customWidth="1"/>
    <col min="19" max="19" width="33.1640625" bestFit="1" customWidth="1"/>
    <col min="20" max="20" width="18.6640625" bestFit="1" customWidth="1"/>
    <col min="21" max="21" width="34" bestFit="1" customWidth="1"/>
    <col min="22" max="22" width="44" bestFit="1" customWidth="1"/>
    <col min="23" max="23" width="45.5" bestFit="1" customWidth="1"/>
    <col min="24" max="24" width="46.5" bestFit="1" customWidth="1"/>
    <col min="25" max="25" width="11.33203125" bestFit="1" customWidth="1"/>
    <col min="26" max="26" width="42.1640625" bestFit="1" customWidth="1"/>
    <col min="27" max="27" width="16" bestFit="1" customWidth="1"/>
    <col min="28" max="28" width="49.1640625" bestFit="1" customWidth="1"/>
    <col min="29" max="29" width="31.83203125" bestFit="1" customWidth="1"/>
    <col min="30" max="30" width="32" bestFit="1" customWidth="1"/>
    <col min="31" max="31" width="34.5" bestFit="1" customWidth="1"/>
    <col min="32" max="32" width="13.83203125" bestFit="1" customWidth="1"/>
    <col min="33" max="33" width="20.83203125" bestFit="1" customWidth="1"/>
    <col min="34" max="34" width="24" bestFit="1" customWidth="1"/>
    <col min="35" max="35" width="37.33203125" bestFit="1" customWidth="1"/>
    <col min="36" max="36" width="45.33203125" bestFit="1" customWidth="1"/>
    <col min="37" max="37" width="24.1640625" bestFit="1" customWidth="1"/>
    <col min="38" max="38" width="22.33203125" bestFit="1" customWidth="1"/>
    <col min="39" max="39" width="46.6640625" bestFit="1" customWidth="1"/>
    <col min="40" max="40" width="17.5" bestFit="1" customWidth="1"/>
    <col min="41" max="41" width="47.6640625" bestFit="1" customWidth="1"/>
    <col min="42" max="42" width="50" bestFit="1" customWidth="1"/>
    <col min="43" max="43" width="20.33203125" bestFit="1" customWidth="1"/>
    <col min="44" max="44" width="39.6640625" bestFit="1" customWidth="1"/>
    <col min="45" max="45" width="37.33203125" bestFit="1" customWidth="1"/>
    <col min="46" max="46" width="12" bestFit="1" customWidth="1"/>
    <col min="47" max="47" width="28.1640625" bestFit="1" customWidth="1"/>
    <col min="48" max="48" width="49.33203125" bestFit="1" customWidth="1"/>
    <col min="49" max="49" width="26.33203125" bestFit="1" customWidth="1"/>
    <col min="50" max="50" width="47.83203125" bestFit="1" customWidth="1"/>
    <col min="51" max="51" width="28.83203125" bestFit="1" customWidth="1"/>
    <col min="52" max="52" width="45" bestFit="1" customWidth="1"/>
    <col min="53" max="53" width="44" bestFit="1" customWidth="1"/>
    <col min="54" max="54" width="17.6640625" bestFit="1" customWidth="1"/>
    <col min="55" max="55" width="45.83203125" bestFit="1" customWidth="1"/>
    <col min="56" max="56" width="47.5" bestFit="1" customWidth="1"/>
    <col min="57" max="57" width="49.6640625" bestFit="1" customWidth="1"/>
    <col min="58" max="58" width="32.5" bestFit="1" customWidth="1"/>
    <col min="59" max="59" width="48.1640625" bestFit="1" customWidth="1"/>
    <col min="60" max="60" width="33" bestFit="1" customWidth="1"/>
    <col min="61" max="61" width="23" bestFit="1" customWidth="1"/>
    <col min="62" max="62" width="33.33203125" bestFit="1" customWidth="1"/>
    <col min="63" max="63" width="20.1640625" bestFit="1" customWidth="1"/>
    <col min="64" max="64" width="34.5" bestFit="1" customWidth="1"/>
    <col min="65" max="65" width="43" bestFit="1" customWidth="1"/>
    <col min="66" max="66" width="31.1640625" bestFit="1" customWidth="1"/>
    <col min="67" max="67" width="16.6640625" bestFit="1" customWidth="1"/>
    <col min="68" max="68" width="35.33203125" bestFit="1" customWidth="1"/>
    <col min="69" max="69" width="36.6640625" bestFit="1" customWidth="1"/>
    <col min="70" max="70" width="45" bestFit="1" customWidth="1"/>
    <col min="71" max="71" width="30.5" bestFit="1" customWidth="1"/>
    <col min="72" max="72" width="13" bestFit="1" customWidth="1"/>
    <col min="73" max="73" width="7.5" bestFit="1" customWidth="1"/>
    <col min="74" max="74" width="44.1640625" bestFit="1" customWidth="1"/>
    <col min="75" max="75" width="40.1640625" bestFit="1" customWidth="1"/>
    <col min="76" max="76" width="38.6640625" bestFit="1" customWidth="1"/>
    <col min="77" max="77" width="46.6640625" bestFit="1" customWidth="1"/>
    <col min="78" max="78" width="48.5" bestFit="1" customWidth="1"/>
    <col min="79" max="79" width="21.5" bestFit="1" customWidth="1"/>
    <col min="80" max="80" width="35.33203125" bestFit="1" customWidth="1"/>
    <col min="81" max="81" width="35.83203125" bestFit="1" customWidth="1"/>
    <col min="82" max="82" width="33.1640625" bestFit="1" customWidth="1"/>
    <col min="83" max="83" width="32" bestFit="1" customWidth="1"/>
    <col min="84" max="84" width="46.1640625" bestFit="1" customWidth="1"/>
    <col min="85" max="85" width="48.1640625" bestFit="1" customWidth="1"/>
    <col min="86" max="86" width="36" bestFit="1" customWidth="1"/>
    <col min="87" max="87" width="45.33203125" bestFit="1" customWidth="1"/>
    <col min="88" max="88" width="45.1640625" bestFit="1" customWidth="1"/>
    <col min="89" max="89" width="17.33203125" bestFit="1" customWidth="1"/>
    <col min="90" max="90" width="49.1640625" bestFit="1" customWidth="1"/>
    <col min="91" max="91" width="43.5" bestFit="1" customWidth="1"/>
    <col min="92" max="92" width="20.83203125" bestFit="1" customWidth="1"/>
    <col min="93" max="93" width="39.83203125" bestFit="1" customWidth="1"/>
    <col min="94" max="94" width="64.6640625" bestFit="1" customWidth="1"/>
    <col min="95" max="95" width="39.5" bestFit="1" customWidth="1"/>
    <col min="96" max="96" width="40.1640625" bestFit="1" customWidth="1"/>
    <col min="97" max="97" width="25.5" bestFit="1" customWidth="1"/>
    <col min="98" max="98" width="50.1640625" bestFit="1" customWidth="1"/>
    <col min="99" max="99" width="34.1640625" bestFit="1" customWidth="1"/>
    <col min="100" max="100" width="32.6640625" bestFit="1" customWidth="1"/>
    <col min="101" max="101" width="21.6640625" bestFit="1" customWidth="1"/>
    <col min="102" max="102" width="43.6640625" bestFit="1" customWidth="1"/>
    <col min="103" max="103" width="27.1640625" bestFit="1" customWidth="1"/>
    <col min="104" max="104" width="43.5" bestFit="1" customWidth="1"/>
    <col min="105" max="105" width="32.83203125" bestFit="1" customWidth="1"/>
    <col min="106" max="106" width="33.1640625" bestFit="1" customWidth="1"/>
    <col min="107" max="107" width="35" bestFit="1" customWidth="1"/>
    <col min="108" max="108" width="45.83203125" bestFit="1" customWidth="1"/>
    <col min="109" max="109" width="37.83203125" bestFit="1" customWidth="1"/>
    <col min="110" max="110" width="75" bestFit="1" customWidth="1"/>
    <col min="111" max="111" width="36" bestFit="1" customWidth="1"/>
    <col min="112" max="112" width="46.83203125" bestFit="1" customWidth="1"/>
    <col min="113" max="113" width="30.33203125" bestFit="1" customWidth="1"/>
    <col min="114" max="114" width="45.5" bestFit="1" customWidth="1"/>
    <col min="115" max="115" width="36.33203125" bestFit="1" customWidth="1"/>
    <col min="116" max="116" width="23.33203125" bestFit="1" customWidth="1"/>
    <col min="117" max="117" width="14.33203125" bestFit="1" customWidth="1"/>
    <col min="118" max="118" width="29.1640625" bestFit="1" customWidth="1"/>
    <col min="119" max="119" width="28.5" bestFit="1" customWidth="1"/>
    <col min="120" max="120" width="51.6640625" bestFit="1" customWidth="1"/>
    <col min="121" max="121" width="44.6640625" bestFit="1" customWidth="1"/>
    <col min="122" max="122" width="48.5" bestFit="1" customWidth="1"/>
    <col min="123" max="123" width="43.5" bestFit="1" customWidth="1"/>
    <col min="124" max="124" width="46" bestFit="1" customWidth="1"/>
    <col min="125" max="125" width="39.33203125" bestFit="1" customWidth="1"/>
    <col min="126" max="126" width="46" bestFit="1" customWidth="1"/>
    <col min="127" max="127" width="12.1640625" bestFit="1" customWidth="1"/>
    <col min="128" max="128" width="18.33203125" bestFit="1" customWidth="1"/>
    <col min="129" max="129" width="21.5" bestFit="1" customWidth="1"/>
    <col min="130" max="130" width="39.83203125" bestFit="1" customWidth="1"/>
    <col min="131" max="131" width="15.1640625" bestFit="1" customWidth="1"/>
    <col min="132" max="132" width="39.1640625" bestFit="1" customWidth="1"/>
    <col min="133" max="133" width="50" bestFit="1" customWidth="1"/>
    <col min="134" max="134" width="29.1640625" bestFit="1" customWidth="1"/>
    <col min="135" max="135" width="27.1640625" bestFit="1" customWidth="1"/>
    <col min="136" max="136" width="15.83203125" bestFit="1" customWidth="1"/>
    <col min="137" max="137" width="43.33203125" bestFit="1" customWidth="1"/>
    <col min="138" max="138" width="44" bestFit="1" customWidth="1"/>
    <col min="139" max="139" width="7.5" bestFit="1" customWidth="1"/>
    <col min="140" max="140" width="7.83203125" bestFit="1" customWidth="1"/>
    <col min="141" max="141" width="24.83203125" bestFit="1" customWidth="1"/>
    <col min="142" max="142" width="41.1640625" bestFit="1" customWidth="1"/>
    <col min="143" max="143" width="38.5" bestFit="1" customWidth="1"/>
    <col min="144" max="144" width="31.5" bestFit="1" customWidth="1"/>
    <col min="145" max="145" width="27" bestFit="1" customWidth="1"/>
    <col min="146" max="146" width="44.83203125" bestFit="1" customWidth="1"/>
    <col min="147" max="147" width="22.33203125" bestFit="1" customWidth="1"/>
    <col min="148" max="148" width="40.1640625" bestFit="1" customWidth="1"/>
    <col min="149" max="149" width="13.5" bestFit="1" customWidth="1"/>
    <col min="150" max="150" width="50.6640625" bestFit="1" customWidth="1"/>
    <col min="151" max="151" width="5.33203125" bestFit="1" customWidth="1"/>
    <col min="152" max="152" width="27.1640625" bestFit="1" customWidth="1"/>
    <col min="153" max="153" width="7.1640625" bestFit="1" customWidth="1"/>
    <col min="154" max="154" width="41.6640625" bestFit="1" customWidth="1"/>
    <col min="155" max="155" width="11.5" bestFit="1" customWidth="1"/>
    <col min="156" max="156" width="13.6640625" bestFit="1" customWidth="1"/>
    <col min="157" max="157" width="40.33203125" bestFit="1" customWidth="1"/>
    <col min="158" max="158" width="18.83203125" bestFit="1" customWidth="1"/>
    <col min="159" max="159" width="46.33203125" bestFit="1" customWidth="1"/>
    <col min="160" max="160" width="29.83203125" bestFit="1" customWidth="1"/>
    <col min="161" max="161" width="58.6640625" bestFit="1" customWidth="1"/>
    <col min="162" max="162" width="42.83203125" bestFit="1" customWidth="1"/>
    <col min="163" max="163" width="51.83203125" bestFit="1" customWidth="1"/>
    <col min="164" max="164" width="20.83203125" bestFit="1" customWidth="1"/>
    <col min="165" max="165" width="34.6640625" bestFit="1" customWidth="1"/>
    <col min="166" max="166" width="25.33203125" bestFit="1" customWidth="1"/>
    <col min="167" max="167" width="37" bestFit="1" customWidth="1"/>
    <col min="168" max="168" width="28.5" bestFit="1" customWidth="1"/>
    <col min="169" max="169" width="50.6640625" bestFit="1" customWidth="1"/>
    <col min="170" max="170" width="32.6640625" bestFit="1" customWidth="1"/>
    <col min="171" max="171" width="24.1640625" bestFit="1" customWidth="1"/>
    <col min="172" max="172" width="36" bestFit="1" customWidth="1"/>
    <col min="173" max="173" width="28.6640625" bestFit="1" customWidth="1"/>
    <col min="174" max="174" width="38.1640625" bestFit="1" customWidth="1"/>
    <col min="175" max="175" width="34.1640625" bestFit="1" customWidth="1"/>
    <col min="176" max="176" width="15.33203125" bestFit="1" customWidth="1"/>
    <col min="177" max="177" width="20.33203125" bestFit="1" customWidth="1"/>
    <col min="178" max="178" width="14.6640625" bestFit="1" customWidth="1"/>
    <col min="179" max="179" width="38.33203125" bestFit="1" customWidth="1"/>
    <col min="180" max="180" width="36.1640625" bestFit="1" customWidth="1"/>
    <col min="181" max="181" width="15.33203125" bestFit="1" customWidth="1"/>
    <col min="182" max="182" width="39.6640625" bestFit="1" customWidth="1"/>
    <col min="183" max="183" width="41.33203125" bestFit="1" customWidth="1"/>
    <col min="184" max="184" width="41.6640625" bestFit="1" customWidth="1"/>
    <col min="185" max="185" width="41.1640625" bestFit="1" customWidth="1"/>
    <col min="186" max="186" width="35.1640625" bestFit="1" customWidth="1"/>
    <col min="187" max="187" width="33.83203125" bestFit="1" customWidth="1"/>
    <col min="188" max="188" width="8.6640625" bestFit="1" customWidth="1"/>
    <col min="189" max="189" width="44.6640625" bestFit="1" customWidth="1"/>
    <col min="190" max="190" width="20.1640625" bestFit="1" customWidth="1"/>
    <col min="191" max="191" width="20.33203125" bestFit="1" customWidth="1"/>
    <col min="192" max="192" width="15.6640625" bestFit="1" customWidth="1"/>
    <col min="193" max="193" width="22.1640625" bestFit="1" customWidth="1"/>
    <col min="194" max="194" width="9.5" bestFit="1" customWidth="1"/>
    <col min="195" max="195" width="5.5" bestFit="1" customWidth="1"/>
    <col min="196" max="196" width="22" bestFit="1" customWidth="1"/>
    <col min="197" max="197" width="21.6640625" bestFit="1" customWidth="1"/>
    <col min="198" max="198" width="10.5" bestFit="1" customWidth="1"/>
    <col min="199" max="199" width="35.6640625" bestFit="1" customWidth="1"/>
    <col min="200" max="200" width="9.1640625" bestFit="1" customWidth="1"/>
    <col min="201" max="201" width="39.5" bestFit="1" customWidth="1"/>
    <col min="202" max="202" width="46" bestFit="1" customWidth="1"/>
    <col min="203" max="203" width="17.33203125" bestFit="1" customWidth="1"/>
    <col min="204" max="204" width="50.83203125" bestFit="1" customWidth="1"/>
    <col min="205" max="205" width="33.1640625" bestFit="1" customWidth="1"/>
    <col min="206" max="206" width="50" bestFit="1" customWidth="1"/>
    <col min="207" max="207" width="28.6640625" bestFit="1" customWidth="1"/>
    <col min="208" max="208" width="34" bestFit="1" customWidth="1"/>
    <col min="209" max="209" width="39.5" bestFit="1" customWidth="1"/>
    <col min="210" max="210" width="18.1640625" bestFit="1" customWidth="1"/>
    <col min="211" max="211" width="31.1640625" bestFit="1" customWidth="1"/>
    <col min="212" max="212" width="50.6640625" bestFit="1" customWidth="1"/>
    <col min="213" max="213" width="13.1640625" bestFit="1" customWidth="1"/>
    <col min="214" max="214" width="32.5" bestFit="1" customWidth="1"/>
    <col min="215" max="215" width="34.1640625" bestFit="1" customWidth="1"/>
    <col min="216" max="216" width="31.1640625" bestFit="1" customWidth="1"/>
    <col min="217" max="217" width="11.33203125" bestFit="1" customWidth="1"/>
    <col min="218" max="218" width="47.33203125" bestFit="1" customWidth="1"/>
    <col min="219" max="219" width="46" bestFit="1" customWidth="1"/>
    <col min="220" max="220" width="48.6640625" bestFit="1" customWidth="1"/>
    <col min="221" max="221" width="28.1640625" bestFit="1" customWidth="1"/>
    <col min="222" max="222" width="43.5" bestFit="1" customWidth="1"/>
    <col min="223" max="223" width="22.5" bestFit="1" customWidth="1"/>
    <col min="224" max="224" width="25.1640625" bestFit="1" customWidth="1"/>
    <col min="225" max="225" width="26.1640625" bestFit="1" customWidth="1"/>
    <col min="226" max="226" width="20.6640625" bestFit="1" customWidth="1"/>
    <col min="227" max="227" width="37.33203125" bestFit="1" customWidth="1"/>
    <col min="228" max="228" width="34.6640625" bestFit="1" customWidth="1"/>
    <col min="229" max="229" width="18" bestFit="1" customWidth="1"/>
    <col min="230" max="230" width="13.6640625" bestFit="1" customWidth="1"/>
    <col min="231" max="231" width="43.83203125" bestFit="1" customWidth="1"/>
    <col min="232" max="232" width="24" bestFit="1" customWidth="1"/>
    <col min="233" max="233" width="44" bestFit="1" customWidth="1"/>
    <col min="234" max="234" width="26.83203125" bestFit="1" customWidth="1"/>
    <col min="235" max="235" width="41.83203125" bestFit="1" customWidth="1"/>
    <col min="236" max="236" width="24.83203125" bestFit="1" customWidth="1"/>
    <col min="237" max="237" width="44.5" bestFit="1" customWidth="1"/>
    <col min="238" max="238" width="37" bestFit="1" customWidth="1"/>
    <col min="239" max="239" width="28" bestFit="1" customWidth="1"/>
    <col min="240" max="240" width="39" bestFit="1" customWidth="1"/>
    <col min="241" max="241" width="31" bestFit="1" customWidth="1"/>
    <col min="242" max="242" width="34.5" bestFit="1" customWidth="1"/>
    <col min="243" max="243" width="23.6640625" bestFit="1" customWidth="1"/>
    <col min="244" max="244" width="21.5" bestFit="1" customWidth="1"/>
    <col min="245" max="245" width="24.83203125" bestFit="1" customWidth="1"/>
    <col min="246" max="246" width="38" bestFit="1" customWidth="1"/>
    <col min="247" max="247" width="48.1640625" bestFit="1" customWidth="1"/>
    <col min="248" max="248" width="47.5" bestFit="1" customWidth="1"/>
    <col min="249" max="249" width="22.83203125" bestFit="1" customWidth="1"/>
    <col min="250" max="250" width="26.33203125" bestFit="1" customWidth="1"/>
    <col min="251" max="251" width="45.6640625" bestFit="1" customWidth="1"/>
    <col min="252" max="252" width="44.5" bestFit="1" customWidth="1"/>
    <col min="253" max="253" width="45" bestFit="1" customWidth="1"/>
    <col min="254" max="254" width="13.33203125" bestFit="1" customWidth="1"/>
    <col min="255" max="255" width="15.5" bestFit="1" customWidth="1"/>
    <col min="256" max="256" width="11.5" bestFit="1" customWidth="1"/>
    <col min="257" max="257" width="29.6640625" bestFit="1" customWidth="1"/>
    <col min="258" max="258" width="34.6640625" bestFit="1" customWidth="1"/>
    <col min="259" max="259" width="23.6640625" bestFit="1" customWidth="1"/>
    <col min="260" max="260" width="33.1640625" bestFit="1" customWidth="1"/>
    <col min="261" max="261" width="24" bestFit="1" customWidth="1"/>
    <col min="262" max="262" width="15" bestFit="1" customWidth="1"/>
    <col min="263" max="263" width="38.5" bestFit="1" customWidth="1"/>
    <col min="264" max="264" width="41.1640625" bestFit="1" customWidth="1"/>
    <col min="265" max="265" width="30.5" bestFit="1" customWidth="1"/>
    <col min="266" max="266" width="23" bestFit="1" customWidth="1"/>
    <col min="267" max="267" width="41.1640625" bestFit="1" customWidth="1"/>
    <col min="268" max="268" width="14.6640625" bestFit="1" customWidth="1"/>
    <col min="269" max="269" width="15.33203125" bestFit="1" customWidth="1"/>
    <col min="270" max="270" width="22.33203125" bestFit="1" customWidth="1"/>
    <col min="271" max="271" width="40.1640625" bestFit="1" customWidth="1"/>
    <col min="272" max="272" width="32" bestFit="1" customWidth="1"/>
    <col min="273" max="273" width="20" bestFit="1" customWidth="1"/>
    <col min="274" max="274" width="16.83203125" bestFit="1" customWidth="1"/>
    <col min="275" max="275" width="47.5" bestFit="1" customWidth="1"/>
    <col min="276" max="276" width="41.83203125" bestFit="1" customWidth="1"/>
    <col min="277" max="277" width="46.83203125" bestFit="1" customWidth="1"/>
    <col min="278" max="278" width="53.5" bestFit="1" customWidth="1"/>
    <col min="279" max="279" width="48" bestFit="1" customWidth="1"/>
    <col min="280" max="280" width="22.6640625" bestFit="1" customWidth="1"/>
    <col min="281" max="281" width="50.1640625" bestFit="1" customWidth="1"/>
    <col min="282" max="282" width="11.5" bestFit="1" customWidth="1"/>
    <col min="283" max="283" width="28.5" bestFit="1" customWidth="1"/>
    <col min="284" max="284" width="47.5" bestFit="1" customWidth="1"/>
    <col min="285" max="285" width="7.1640625" bestFit="1" customWidth="1"/>
    <col min="286" max="286" width="40.1640625" bestFit="1" customWidth="1"/>
    <col min="287" max="287" width="30" bestFit="1" customWidth="1"/>
    <col min="288" max="288" width="13.6640625" bestFit="1" customWidth="1"/>
    <col min="289" max="289" width="46.33203125" bestFit="1" customWidth="1"/>
    <col min="290" max="290" width="32.83203125" bestFit="1" customWidth="1"/>
    <col min="291" max="291" width="45.83203125" bestFit="1" customWidth="1"/>
    <col min="292" max="292" width="18" bestFit="1" customWidth="1"/>
    <col min="293" max="293" width="31.83203125" bestFit="1" customWidth="1"/>
    <col min="294" max="294" width="37.83203125" bestFit="1" customWidth="1"/>
    <col min="295" max="295" width="26.1640625" bestFit="1" customWidth="1"/>
    <col min="296" max="296" width="37.83203125" bestFit="1" customWidth="1"/>
    <col min="297" max="297" width="21" bestFit="1" customWidth="1"/>
    <col min="298" max="298" width="32.5" bestFit="1" customWidth="1"/>
    <col min="299" max="299" width="25.6640625" bestFit="1" customWidth="1"/>
    <col min="300" max="300" width="35.6640625" bestFit="1" customWidth="1"/>
    <col min="301" max="301" width="24.83203125" bestFit="1" customWidth="1"/>
    <col min="302" max="302" width="37.33203125" bestFit="1" customWidth="1"/>
    <col min="303" max="303" width="54.1640625" bestFit="1" customWidth="1"/>
    <col min="304" max="304" width="36.6640625" bestFit="1" customWidth="1"/>
    <col min="305" max="305" width="12.1640625" bestFit="1" customWidth="1"/>
    <col min="306" max="306" width="43.6640625" bestFit="1" customWidth="1"/>
    <col min="307" max="307" width="44" bestFit="1" customWidth="1"/>
    <col min="308" max="308" width="18.83203125" bestFit="1" customWidth="1"/>
    <col min="309" max="309" width="42.5" bestFit="1" customWidth="1"/>
    <col min="310" max="310" width="47" bestFit="1" customWidth="1"/>
    <col min="311" max="311" width="36.5" bestFit="1" customWidth="1"/>
    <col min="312" max="312" width="27.5" bestFit="1" customWidth="1"/>
    <col min="313" max="313" width="28.33203125" bestFit="1" customWidth="1"/>
    <col min="314" max="314" width="34.6640625" bestFit="1" customWidth="1"/>
    <col min="315" max="315" width="12.1640625" bestFit="1" customWidth="1"/>
    <col min="316" max="316" width="11.5" bestFit="1" customWidth="1"/>
    <col min="317" max="317" width="42.5" bestFit="1" customWidth="1"/>
    <col min="318" max="318" width="30.5" bestFit="1" customWidth="1"/>
    <col min="319" max="319" width="40.6640625" bestFit="1" customWidth="1"/>
    <col min="320" max="320" width="27.6640625" bestFit="1" customWidth="1"/>
    <col min="321" max="321" width="33" bestFit="1" customWidth="1"/>
    <col min="322" max="322" width="42.83203125" bestFit="1" customWidth="1"/>
    <col min="323" max="323" width="32.33203125" bestFit="1" customWidth="1"/>
    <col min="324" max="324" width="13.83203125" bestFit="1" customWidth="1"/>
    <col min="325" max="325" width="32.1640625" bestFit="1" customWidth="1"/>
    <col min="326" max="326" width="50" bestFit="1" customWidth="1"/>
    <col min="327" max="327" width="16.5" bestFit="1" customWidth="1"/>
    <col min="328" max="328" width="26.83203125" bestFit="1" customWidth="1"/>
    <col min="329" max="329" width="8" bestFit="1" customWidth="1"/>
    <col min="330" max="330" width="44.6640625" bestFit="1" customWidth="1"/>
    <col min="331" max="331" width="37.33203125" bestFit="1" customWidth="1"/>
    <col min="332" max="332" width="7.33203125" bestFit="1" customWidth="1"/>
    <col min="333" max="333" width="21.6640625" bestFit="1" customWidth="1"/>
    <col min="334" max="334" width="12.5" bestFit="1" customWidth="1"/>
    <col min="335" max="335" width="40.1640625" bestFit="1" customWidth="1"/>
    <col min="336" max="336" width="49" bestFit="1" customWidth="1"/>
    <col min="337" max="337" width="35.33203125" bestFit="1" customWidth="1"/>
    <col min="338" max="338" width="17.83203125" bestFit="1" customWidth="1"/>
    <col min="339" max="339" width="46" bestFit="1" customWidth="1"/>
    <col min="340" max="340" width="37.6640625" bestFit="1" customWidth="1"/>
    <col min="341" max="341" width="48" bestFit="1" customWidth="1"/>
    <col min="342" max="342" width="49.6640625" bestFit="1" customWidth="1"/>
    <col min="343" max="343" width="17.83203125" bestFit="1" customWidth="1"/>
    <col min="344" max="344" width="22.5" bestFit="1" customWidth="1"/>
    <col min="345" max="345" width="42.1640625" bestFit="1" customWidth="1"/>
    <col min="346" max="346" width="44.5" bestFit="1" customWidth="1"/>
    <col min="347" max="347" width="26.1640625" bestFit="1" customWidth="1"/>
    <col min="348" max="348" width="14" bestFit="1" customWidth="1"/>
    <col min="349" max="349" width="12.33203125" bestFit="1" customWidth="1"/>
    <col min="350" max="350" width="29.33203125" bestFit="1" customWidth="1"/>
    <col min="351" max="351" width="46.33203125" bestFit="1" customWidth="1"/>
    <col min="352" max="352" width="40.6640625" bestFit="1" customWidth="1"/>
    <col min="353" max="353" width="5.33203125" bestFit="1" customWidth="1"/>
    <col min="354" max="354" width="18.1640625" bestFit="1" customWidth="1"/>
    <col min="355" max="355" width="10.5" bestFit="1" customWidth="1"/>
    <col min="356" max="356" width="48.6640625" bestFit="1" customWidth="1"/>
    <col min="357" max="357" width="27.5" bestFit="1" customWidth="1"/>
    <col min="358" max="358" width="50.83203125" bestFit="1" customWidth="1"/>
    <col min="359" max="359" width="43.83203125" bestFit="1" customWidth="1"/>
    <col min="360" max="360" width="42.5" bestFit="1" customWidth="1"/>
    <col min="361" max="361" width="45" bestFit="1" customWidth="1"/>
    <col min="362" max="362" width="34.33203125" bestFit="1" customWidth="1"/>
    <col min="363" max="363" width="44.5" bestFit="1" customWidth="1"/>
    <col min="364" max="364" width="34.33203125" bestFit="1" customWidth="1"/>
    <col min="365" max="365" width="48.6640625" bestFit="1" customWidth="1"/>
    <col min="366" max="366" width="22.6640625" bestFit="1" customWidth="1"/>
    <col min="367" max="367" width="13.1640625" bestFit="1" customWidth="1"/>
    <col min="368" max="368" width="41.83203125" bestFit="1" customWidth="1"/>
    <col min="369" max="369" width="33.1640625" bestFit="1" customWidth="1"/>
    <col min="370" max="370" width="46" bestFit="1" customWidth="1"/>
    <col min="371" max="371" width="41.6640625" bestFit="1" customWidth="1"/>
    <col min="372" max="372" width="38.6640625" bestFit="1" customWidth="1"/>
    <col min="373" max="373" width="45.33203125" bestFit="1" customWidth="1"/>
    <col min="374" max="374" width="47" bestFit="1" customWidth="1"/>
    <col min="375" max="375" width="25.33203125" bestFit="1" customWidth="1"/>
    <col min="376" max="376" width="16.33203125" bestFit="1" customWidth="1"/>
    <col min="377" max="377" width="19.83203125" bestFit="1" customWidth="1"/>
    <col min="378" max="378" width="25" bestFit="1" customWidth="1"/>
    <col min="379" max="379" width="18.1640625" bestFit="1" customWidth="1"/>
    <col min="380" max="380" width="34.1640625" bestFit="1" customWidth="1"/>
    <col min="381" max="381" width="15.5" bestFit="1" customWidth="1"/>
    <col min="382" max="382" width="17.33203125" bestFit="1" customWidth="1"/>
    <col min="383" max="383" width="34" bestFit="1" customWidth="1"/>
    <col min="384" max="384" width="32" bestFit="1" customWidth="1"/>
    <col min="385" max="385" width="40.33203125" bestFit="1" customWidth="1"/>
    <col min="386" max="386" width="46.33203125" bestFit="1" customWidth="1"/>
    <col min="387" max="387" width="19.5" bestFit="1" customWidth="1"/>
    <col min="388" max="388" width="30.83203125" bestFit="1" customWidth="1"/>
    <col min="389" max="389" width="33.33203125" bestFit="1" customWidth="1"/>
    <col min="390" max="390" width="17.83203125" bestFit="1" customWidth="1"/>
    <col min="391" max="391" width="25" bestFit="1" customWidth="1"/>
    <col min="392" max="392" width="38" bestFit="1" customWidth="1"/>
    <col min="393" max="393" width="28.83203125" bestFit="1" customWidth="1"/>
    <col min="394" max="394" width="48" bestFit="1" customWidth="1"/>
    <col min="395" max="395" width="23.33203125" bestFit="1" customWidth="1"/>
    <col min="396" max="396" width="32.33203125" bestFit="1" customWidth="1"/>
    <col min="397" max="397" width="16.33203125" bestFit="1" customWidth="1"/>
    <col min="398" max="398" width="35" bestFit="1" customWidth="1"/>
    <col min="399" max="399" width="7" bestFit="1" customWidth="1"/>
    <col min="400" max="400" width="15" bestFit="1" customWidth="1"/>
    <col min="401" max="401" width="49.1640625" bestFit="1" customWidth="1"/>
    <col min="402" max="402" width="20.6640625" bestFit="1" customWidth="1"/>
    <col min="403" max="403" width="39.6640625" bestFit="1" customWidth="1"/>
    <col min="404" max="404" width="33.6640625" bestFit="1" customWidth="1"/>
    <col min="405" max="405" width="40.1640625" bestFit="1" customWidth="1"/>
    <col min="406" max="406" width="11.1640625" bestFit="1" customWidth="1"/>
    <col min="407" max="407" width="32.1640625" bestFit="1" customWidth="1"/>
    <col min="408" max="408" width="30.83203125" bestFit="1" customWidth="1"/>
    <col min="409" max="409" width="29.5" bestFit="1" customWidth="1"/>
    <col min="410" max="410" width="30.1640625" bestFit="1" customWidth="1"/>
    <col min="411" max="411" width="17.33203125" bestFit="1" customWidth="1"/>
    <col min="412" max="412" width="29.33203125" bestFit="1" customWidth="1"/>
    <col min="413" max="413" width="22.83203125" bestFit="1" customWidth="1"/>
    <col min="414" max="414" width="27" bestFit="1" customWidth="1"/>
    <col min="415" max="415" width="16.5" bestFit="1" customWidth="1"/>
    <col min="416" max="416" width="25.33203125" bestFit="1" customWidth="1"/>
    <col min="417" max="417" width="44.1640625" bestFit="1" customWidth="1"/>
    <col min="418" max="418" width="21" bestFit="1" customWidth="1"/>
    <col min="419" max="419" width="16.6640625" bestFit="1" customWidth="1"/>
    <col min="420" max="420" width="24.6640625" bestFit="1" customWidth="1"/>
    <col min="421" max="421" width="10" bestFit="1" customWidth="1"/>
    <col min="422" max="422" width="39.6640625" bestFit="1" customWidth="1"/>
    <col min="423" max="423" width="35.5" bestFit="1" customWidth="1"/>
    <col min="424" max="424" width="13.83203125" bestFit="1" customWidth="1"/>
    <col min="425" max="425" width="20.5" bestFit="1" customWidth="1"/>
    <col min="426" max="426" width="28.83203125" bestFit="1" customWidth="1"/>
    <col min="427" max="427" width="28.6640625" bestFit="1" customWidth="1"/>
    <col min="428" max="428" width="24.6640625" bestFit="1" customWidth="1"/>
    <col min="429" max="429" width="28" bestFit="1" customWidth="1"/>
    <col min="430" max="430" width="25.6640625" bestFit="1" customWidth="1"/>
    <col min="431" max="431" width="17.33203125" bestFit="1" customWidth="1"/>
    <col min="432" max="432" width="31.83203125" bestFit="1" customWidth="1"/>
    <col min="433" max="433" width="33.6640625" bestFit="1" customWidth="1"/>
    <col min="434" max="434" width="16.5" bestFit="1" customWidth="1"/>
    <col min="435" max="435" width="10.6640625" bestFit="1" customWidth="1"/>
    <col min="436" max="436" width="12.5" bestFit="1" customWidth="1"/>
    <col min="437" max="437" width="43" bestFit="1" customWidth="1"/>
    <col min="438" max="438" width="27.5" bestFit="1" customWidth="1"/>
    <col min="439" max="439" width="45.33203125" bestFit="1" customWidth="1"/>
    <col min="440" max="440" width="36" bestFit="1" customWidth="1"/>
    <col min="441" max="441" width="32.83203125" bestFit="1" customWidth="1"/>
    <col min="442" max="442" width="24" bestFit="1" customWidth="1"/>
    <col min="443" max="443" width="40.83203125" bestFit="1" customWidth="1"/>
    <col min="444" max="444" width="34.5" bestFit="1" customWidth="1"/>
    <col min="445" max="445" width="43.33203125" bestFit="1" customWidth="1"/>
    <col min="446" max="446" width="43.83203125" bestFit="1" customWidth="1"/>
    <col min="447" max="447" width="15.33203125" bestFit="1" customWidth="1"/>
    <col min="449" max="449" width="44.5" bestFit="1" customWidth="1"/>
    <col min="450" max="450" width="38.6640625" bestFit="1" customWidth="1"/>
    <col min="451" max="451" width="28.1640625" bestFit="1" customWidth="1"/>
    <col min="452" max="452" width="43.5" bestFit="1" customWidth="1"/>
    <col min="453" max="453" width="46.1640625" bestFit="1" customWidth="1"/>
    <col min="454" max="454" width="9.1640625" bestFit="1" customWidth="1"/>
    <col min="455" max="455" width="43.1640625" bestFit="1" customWidth="1"/>
    <col min="456" max="456" width="45.83203125" bestFit="1" customWidth="1"/>
    <col min="457" max="457" width="26.6640625" bestFit="1" customWidth="1"/>
    <col min="458" max="458" width="11" bestFit="1" customWidth="1"/>
    <col min="459" max="459" width="28" bestFit="1" customWidth="1"/>
    <col min="460" max="460" width="19.83203125" bestFit="1" customWidth="1"/>
    <col min="461" max="461" width="19" bestFit="1" customWidth="1"/>
    <col min="462" max="462" width="21.83203125" bestFit="1" customWidth="1"/>
    <col min="463" max="463" width="40.83203125" bestFit="1" customWidth="1"/>
    <col min="464" max="464" width="23.83203125" bestFit="1" customWidth="1"/>
    <col min="465" max="465" width="46" bestFit="1" customWidth="1"/>
    <col min="466" max="466" width="14.33203125" bestFit="1" customWidth="1"/>
    <col min="467" max="467" width="17.5" bestFit="1" customWidth="1"/>
    <col min="468" max="468" width="48" bestFit="1" customWidth="1"/>
    <col min="469" max="469" width="18.33203125" bestFit="1" customWidth="1"/>
    <col min="470" max="470" width="29.6640625" bestFit="1" customWidth="1"/>
    <col min="471" max="471" width="8.1640625" bestFit="1" customWidth="1"/>
    <col min="472" max="472" width="20.83203125" bestFit="1" customWidth="1"/>
    <col min="473" max="473" width="32.83203125" bestFit="1" customWidth="1"/>
    <col min="474" max="474" width="38.6640625" bestFit="1" customWidth="1"/>
    <col min="475" max="475" width="38.5" bestFit="1" customWidth="1"/>
    <col min="476" max="476" width="43.1640625" bestFit="1" customWidth="1"/>
    <col min="477" max="477" width="36.6640625" bestFit="1" customWidth="1"/>
    <col min="478" max="478" width="52.83203125" bestFit="1" customWidth="1"/>
    <col min="479" max="479" width="14.1640625" bestFit="1" customWidth="1"/>
    <col min="480" max="480" width="13" bestFit="1" customWidth="1"/>
    <col min="481" max="481" width="14.83203125" bestFit="1" customWidth="1"/>
    <col min="482" max="482" width="30.33203125" bestFit="1" customWidth="1"/>
    <col min="483" max="483" width="15" bestFit="1" customWidth="1"/>
    <col min="484" max="484" width="27.6640625" bestFit="1" customWidth="1"/>
    <col min="485" max="485" width="43.83203125" bestFit="1" customWidth="1"/>
    <col min="486" max="486" width="12.1640625" bestFit="1" customWidth="1"/>
    <col min="487" max="487" width="16.33203125" bestFit="1" customWidth="1"/>
    <col min="488" max="488" width="22" bestFit="1" customWidth="1"/>
    <col min="489" max="489" width="36.1640625" bestFit="1" customWidth="1"/>
    <col min="490" max="490" width="22.33203125" bestFit="1" customWidth="1"/>
    <col min="491" max="491" width="19.83203125" bestFit="1" customWidth="1"/>
    <col min="492" max="492" width="32.83203125" bestFit="1" customWidth="1"/>
    <col min="493" max="493" width="36.1640625" bestFit="1" customWidth="1"/>
    <col min="494" max="494" width="45.33203125" bestFit="1" customWidth="1"/>
    <col min="495" max="495" width="13.1640625" bestFit="1" customWidth="1"/>
    <col min="496" max="496" width="15.33203125" bestFit="1" customWidth="1"/>
    <col min="497" max="497" width="35.1640625" bestFit="1" customWidth="1"/>
    <col min="498" max="498" width="34.5" bestFit="1" customWidth="1"/>
    <col min="499" max="499" width="14.83203125" bestFit="1" customWidth="1"/>
    <col min="500" max="500" width="16.5" bestFit="1" customWidth="1"/>
    <col min="501" max="501" width="43.5" bestFit="1" customWidth="1"/>
    <col min="502" max="502" width="18.83203125" bestFit="1" customWidth="1"/>
    <col min="503" max="503" width="48" bestFit="1" customWidth="1"/>
    <col min="504" max="504" width="19.6640625" bestFit="1" customWidth="1"/>
    <col min="505" max="505" width="24.6640625" bestFit="1" customWidth="1"/>
    <col min="506" max="506" width="10.6640625" bestFit="1" customWidth="1"/>
    <col min="507" max="507" width="33.33203125" bestFit="1" customWidth="1"/>
    <col min="508" max="508" width="34.1640625" bestFit="1" customWidth="1"/>
    <col min="509" max="509" width="25.33203125" bestFit="1" customWidth="1"/>
    <col min="510" max="510" width="43.5" bestFit="1" customWidth="1"/>
    <col min="511" max="511" width="22.33203125" bestFit="1" customWidth="1"/>
    <col min="512" max="512" width="22.83203125" bestFit="1" customWidth="1"/>
    <col min="513" max="513" width="46.5" bestFit="1" customWidth="1"/>
    <col min="514" max="514" width="17.33203125" bestFit="1" customWidth="1"/>
    <col min="515" max="515" width="13.1640625" bestFit="1" customWidth="1"/>
    <col min="516" max="516" width="36.1640625" bestFit="1" customWidth="1"/>
    <col min="517" max="517" width="44" bestFit="1" customWidth="1"/>
    <col min="518" max="518" width="13.5" bestFit="1" customWidth="1"/>
    <col min="519" max="519" width="49.33203125" bestFit="1" customWidth="1"/>
    <col min="520" max="520" width="17" bestFit="1" customWidth="1"/>
    <col min="521" max="521" width="24.1640625" bestFit="1" customWidth="1"/>
    <col min="522" max="522" width="57.33203125" bestFit="1" customWidth="1"/>
    <col min="523" max="523" width="21.1640625" bestFit="1" customWidth="1"/>
    <col min="524" max="524" width="31.33203125" bestFit="1" customWidth="1"/>
    <col min="525" max="525" width="33" bestFit="1" customWidth="1"/>
    <col min="526" max="526" width="13.83203125" bestFit="1" customWidth="1"/>
    <col min="527" max="527" width="19.5" bestFit="1" customWidth="1"/>
    <col min="528" max="528" width="46.83203125" bestFit="1" customWidth="1"/>
    <col min="529" max="529" width="38.5" bestFit="1" customWidth="1"/>
    <col min="530" max="530" width="46.5" bestFit="1" customWidth="1"/>
    <col min="532" max="532" width="11.5" bestFit="1" customWidth="1"/>
    <col min="533" max="533" width="21.83203125" bestFit="1" customWidth="1"/>
    <col min="534" max="534" width="14.83203125" bestFit="1" customWidth="1"/>
    <col min="535" max="535" width="20.1640625" bestFit="1" customWidth="1"/>
    <col min="536" max="536" width="28.6640625" bestFit="1" customWidth="1"/>
    <col min="537" max="537" width="40" bestFit="1" customWidth="1"/>
    <col min="538" max="538" width="25" bestFit="1" customWidth="1"/>
    <col min="539" max="539" width="19.6640625" bestFit="1" customWidth="1"/>
    <col min="540" max="540" width="36.5" bestFit="1" customWidth="1"/>
    <col min="541" max="541" width="35.33203125" bestFit="1" customWidth="1"/>
    <col min="542" max="542" width="42.6640625" bestFit="1" customWidth="1"/>
    <col min="543" max="543" width="7.83203125" bestFit="1" customWidth="1"/>
    <col min="544" max="544" width="11.83203125" bestFit="1" customWidth="1"/>
    <col min="545" max="545" width="42.1640625" bestFit="1" customWidth="1"/>
    <col min="546" max="546" width="51" bestFit="1" customWidth="1"/>
    <col min="547" max="547" width="19.83203125" bestFit="1" customWidth="1"/>
    <col min="548" max="548" width="46.5" bestFit="1" customWidth="1"/>
    <col min="549" max="549" width="16.33203125" bestFit="1" customWidth="1"/>
    <col min="550" max="550" width="41.33203125" bestFit="1" customWidth="1"/>
    <col min="551" max="551" width="12.83203125" bestFit="1" customWidth="1"/>
    <col min="552" max="552" width="13.6640625" bestFit="1" customWidth="1"/>
    <col min="553" max="553" width="35.83203125" bestFit="1" customWidth="1"/>
    <col min="554" max="554" width="41.5" bestFit="1" customWidth="1"/>
    <col min="555" max="555" width="47" bestFit="1" customWidth="1"/>
    <col min="556" max="556" width="15.83203125" bestFit="1" customWidth="1"/>
    <col min="557" max="557" width="44.1640625" bestFit="1" customWidth="1"/>
    <col min="558" max="558" width="23.5" bestFit="1" customWidth="1"/>
    <col min="559" max="559" width="18.1640625" bestFit="1" customWidth="1"/>
    <col min="560" max="560" width="48.33203125" bestFit="1" customWidth="1"/>
    <col min="561" max="561" width="40" bestFit="1" customWidth="1"/>
    <col min="562" max="562" width="29.6640625" bestFit="1" customWidth="1"/>
    <col min="563" max="563" width="32" bestFit="1" customWidth="1"/>
    <col min="564" max="564" width="31.33203125" bestFit="1" customWidth="1"/>
    <col min="565" max="565" width="42.33203125" bestFit="1" customWidth="1"/>
    <col min="566" max="566" width="44.33203125" bestFit="1" customWidth="1"/>
    <col min="567" max="567" width="30.83203125" bestFit="1" customWidth="1"/>
    <col min="568" max="568" width="5.1640625" bestFit="1" customWidth="1"/>
    <col min="569" max="569" width="12.5" bestFit="1" customWidth="1"/>
    <col min="570" max="570" width="30.83203125" bestFit="1" customWidth="1"/>
    <col min="571" max="571" width="40.5" bestFit="1" customWidth="1"/>
    <col min="572" max="572" width="24.5" bestFit="1" customWidth="1"/>
    <col min="573" max="573" width="38" bestFit="1" customWidth="1"/>
    <col min="574" max="574" width="33.5" bestFit="1" customWidth="1"/>
    <col min="575" max="575" width="16.33203125" bestFit="1" customWidth="1"/>
    <col min="576" max="576" width="15.6640625" bestFit="1" customWidth="1"/>
    <col min="577" max="577" width="16.6640625" bestFit="1" customWidth="1"/>
    <col min="578" max="578" width="28.33203125" bestFit="1" customWidth="1"/>
    <col min="579" max="579" width="51.33203125" bestFit="1" customWidth="1"/>
    <col min="580" max="580" width="46.6640625" bestFit="1" customWidth="1"/>
    <col min="581" max="581" width="20.6640625" bestFit="1" customWidth="1"/>
    <col min="582" max="582" width="5.83203125" bestFit="1" customWidth="1"/>
    <col min="583" max="583" width="46.33203125" bestFit="1" customWidth="1"/>
    <col min="584" max="584" width="49.6640625" bestFit="1" customWidth="1"/>
    <col min="585" max="585" width="26.83203125" bestFit="1" customWidth="1"/>
    <col min="586" max="586" width="27.33203125" bestFit="1" customWidth="1"/>
    <col min="587" max="587" width="35.83203125" bestFit="1" customWidth="1"/>
    <col min="588" max="588" width="10.5" bestFit="1" customWidth="1"/>
    <col min="589" max="589" width="23.5" bestFit="1" customWidth="1"/>
    <col min="590" max="590" width="38.33203125" bestFit="1" customWidth="1"/>
    <col min="591" max="591" width="30.33203125" bestFit="1" customWidth="1"/>
    <col min="592" max="592" width="15.33203125" bestFit="1" customWidth="1"/>
    <col min="593" max="593" width="19.83203125" bestFit="1" customWidth="1"/>
    <col min="594" max="594" width="52" bestFit="1" customWidth="1"/>
    <col min="595" max="595" width="48.6640625" bestFit="1" customWidth="1"/>
    <col min="596" max="596" width="24.6640625" bestFit="1" customWidth="1"/>
    <col min="597" max="597" width="28.6640625" bestFit="1" customWidth="1"/>
    <col min="598" max="598" width="17.83203125" bestFit="1" customWidth="1"/>
    <col min="599" max="599" width="17.6640625" bestFit="1" customWidth="1"/>
    <col min="600" max="600" width="51.83203125" bestFit="1" customWidth="1"/>
    <col min="601" max="601" width="8.83203125" bestFit="1" customWidth="1"/>
    <col min="602" max="602" width="29.83203125" bestFit="1" customWidth="1"/>
    <col min="603" max="603" width="23" bestFit="1" customWidth="1"/>
    <col min="604" max="604" width="39.5" bestFit="1" customWidth="1"/>
    <col min="605" max="605" width="17.33203125" bestFit="1" customWidth="1"/>
    <col min="606" max="606" width="34.83203125" bestFit="1" customWidth="1"/>
    <col min="607" max="607" width="50.1640625" bestFit="1" customWidth="1"/>
    <col min="608" max="608" width="18.5" bestFit="1" customWidth="1"/>
    <col min="609" max="609" width="37.1640625" bestFit="1" customWidth="1"/>
    <col min="610" max="610" width="13.33203125" bestFit="1" customWidth="1"/>
    <col min="611" max="611" width="38.5" bestFit="1" customWidth="1"/>
    <col min="612" max="612" width="44.1640625" bestFit="1" customWidth="1"/>
    <col min="613" max="613" width="13.6640625" bestFit="1" customWidth="1"/>
    <col min="614" max="614" width="44.33203125" bestFit="1" customWidth="1"/>
    <col min="615" max="615" width="23.6640625" bestFit="1" customWidth="1"/>
    <col min="616" max="616" width="43.33203125" bestFit="1" customWidth="1"/>
    <col min="617" max="617" width="33" bestFit="1" customWidth="1"/>
    <col min="618" max="618" width="51.5" bestFit="1" customWidth="1"/>
    <col min="619" max="619" width="25.6640625" bestFit="1" customWidth="1"/>
    <col min="620" max="620" width="51.6640625" bestFit="1" customWidth="1"/>
    <col min="621" max="621" width="44" bestFit="1" customWidth="1"/>
    <col min="622" max="622" width="37.6640625" bestFit="1" customWidth="1"/>
    <col min="623" max="623" width="47.33203125" bestFit="1" customWidth="1"/>
    <col min="624" max="624" width="26.6640625" bestFit="1" customWidth="1"/>
    <col min="625" max="625" width="44.33203125" bestFit="1" customWidth="1"/>
    <col min="626" max="626" width="15.1640625" bestFit="1" customWidth="1"/>
    <col min="627" max="627" width="21.5" bestFit="1" customWidth="1"/>
    <col min="628" max="628" width="25.33203125" bestFit="1" customWidth="1"/>
    <col min="629" max="629" width="43.33203125" bestFit="1" customWidth="1"/>
    <col min="630" max="630" width="28.5" bestFit="1" customWidth="1"/>
    <col min="631" max="631" width="45.33203125" bestFit="1" customWidth="1"/>
    <col min="632" max="632" width="41.5" bestFit="1" customWidth="1"/>
    <col min="633" max="633" width="32.6640625" bestFit="1" customWidth="1"/>
    <col min="634" max="634" width="28.33203125" bestFit="1" customWidth="1"/>
    <col min="635" max="635" width="43.33203125" bestFit="1" customWidth="1"/>
    <col min="636" max="636" width="41.1640625" bestFit="1" customWidth="1"/>
    <col min="637" max="637" width="24" bestFit="1" customWidth="1"/>
    <col min="638" max="638" width="32" bestFit="1" customWidth="1"/>
    <col min="639" max="639" width="37.1640625" bestFit="1" customWidth="1"/>
    <col min="640" max="640" width="25.6640625" bestFit="1" customWidth="1"/>
    <col min="641" max="641" width="18.6640625" bestFit="1" customWidth="1"/>
    <col min="642" max="642" width="41.83203125" bestFit="1" customWidth="1"/>
    <col min="643" max="643" width="31" bestFit="1" customWidth="1"/>
    <col min="644" max="644" width="30.5" bestFit="1" customWidth="1"/>
    <col min="645" max="645" width="29.6640625" bestFit="1" customWidth="1"/>
    <col min="646" max="646" width="33.5" bestFit="1" customWidth="1"/>
    <col min="647" max="647" width="45" bestFit="1" customWidth="1"/>
    <col min="648" max="648" width="60.6640625" bestFit="1" customWidth="1"/>
    <col min="649" max="649" width="28.5" bestFit="1" customWidth="1"/>
    <col min="650" max="650" width="20.33203125" bestFit="1" customWidth="1"/>
    <col min="651" max="651" width="24.1640625" bestFit="1" customWidth="1"/>
    <col min="652" max="652" width="29.33203125" bestFit="1" customWidth="1"/>
    <col min="653" max="653" width="38.6640625" bestFit="1" customWidth="1"/>
    <col min="654" max="654" width="30.33203125" bestFit="1" customWidth="1"/>
    <col min="655" max="655" width="46.33203125" bestFit="1" customWidth="1"/>
    <col min="656" max="656" width="15.83203125" bestFit="1" customWidth="1"/>
    <col min="657" max="657" width="38.83203125" bestFit="1" customWidth="1"/>
    <col min="658" max="658" width="42.1640625" bestFit="1" customWidth="1"/>
    <col min="659" max="659" width="46.1640625" bestFit="1" customWidth="1"/>
    <col min="660" max="660" width="24" bestFit="1" customWidth="1"/>
    <col min="661" max="661" width="6" bestFit="1" customWidth="1"/>
    <col min="662" max="662" width="39.5" bestFit="1" customWidth="1"/>
    <col min="663" max="663" width="24.33203125" bestFit="1" customWidth="1"/>
    <col min="664" max="664" width="23.5" bestFit="1" customWidth="1"/>
    <col min="665" max="665" width="50.6640625" bestFit="1" customWidth="1"/>
    <col min="666" max="666" width="49.33203125" bestFit="1" customWidth="1"/>
    <col min="667" max="667" width="50.6640625" bestFit="1" customWidth="1"/>
    <col min="668" max="668" width="41.1640625" bestFit="1" customWidth="1"/>
    <col min="669" max="669" width="46" bestFit="1" customWidth="1"/>
    <col min="670" max="670" width="42.83203125" bestFit="1" customWidth="1"/>
    <col min="671" max="671" width="41.33203125" bestFit="1" customWidth="1"/>
    <col min="672" max="672" width="30.1640625" bestFit="1" customWidth="1"/>
    <col min="673" max="673" width="20.5" bestFit="1" customWidth="1"/>
    <col min="674" max="674" width="43.1640625" bestFit="1" customWidth="1"/>
    <col min="675" max="675" width="39.6640625" bestFit="1" customWidth="1"/>
    <col min="676" max="676" width="43.83203125" bestFit="1" customWidth="1"/>
    <col min="677" max="677" width="39.33203125" bestFit="1" customWidth="1"/>
    <col min="678" max="678" width="42.5" bestFit="1" customWidth="1"/>
    <col min="679" max="679" width="46.6640625" bestFit="1" customWidth="1"/>
    <col min="680" max="680" width="38" bestFit="1" customWidth="1"/>
    <col min="681" max="681" width="37.33203125" bestFit="1" customWidth="1"/>
    <col min="682" max="682" width="20.1640625" bestFit="1" customWidth="1"/>
    <col min="683" max="683" width="48" bestFit="1" customWidth="1"/>
    <col min="684" max="684" width="32.83203125" bestFit="1" customWidth="1"/>
    <col min="685" max="685" width="7.1640625" bestFit="1" customWidth="1"/>
    <col min="686" max="686" width="50.83203125" bestFit="1" customWidth="1"/>
    <col min="687" max="687" width="40.5" bestFit="1" customWidth="1"/>
    <col min="688" max="688" width="38" bestFit="1" customWidth="1"/>
    <col min="689" max="689" width="14.5" bestFit="1" customWidth="1"/>
    <col min="690" max="690" width="31.83203125" bestFit="1" customWidth="1"/>
    <col min="691" max="691" width="46.1640625" bestFit="1" customWidth="1"/>
    <col min="692" max="692" width="10" bestFit="1" customWidth="1"/>
    <col min="693" max="693" width="13" bestFit="1" customWidth="1"/>
    <col min="694" max="694" width="31.33203125" bestFit="1" customWidth="1"/>
    <col min="695" max="695" width="43.5" bestFit="1" customWidth="1"/>
    <col min="696" max="696" width="33.1640625" bestFit="1" customWidth="1"/>
    <col min="697" max="697" width="40.1640625" bestFit="1" customWidth="1"/>
    <col min="698" max="698" width="28.1640625" bestFit="1" customWidth="1"/>
    <col min="699" max="699" width="40.1640625" bestFit="1" customWidth="1"/>
    <col min="700" max="700" width="28" bestFit="1" customWidth="1"/>
    <col min="701" max="701" width="18" bestFit="1" customWidth="1"/>
    <col min="702" max="702" width="24.5" bestFit="1" customWidth="1"/>
    <col min="703" max="703" width="27.6640625" bestFit="1" customWidth="1"/>
    <col min="704" max="704" width="36.1640625" bestFit="1" customWidth="1"/>
    <col min="705" max="705" width="31.1640625" bestFit="1" customWidth="1"/>
    <col min="706" max="706" width="37.5" bestFit="1" customWidth="1"/>
    <col min="707" max="707" width="31.33203125" bestFit="1" customWidth="1"/>
    <col min="708" max="708" width="49" bestFit="1" customWidth="1"/>
    <col min="709" max="709" width="13" bestFit="1" customWidth="1"/>
    <col min="710" max="710" width="12.6640625" bestFit="1" customWidth="1"/>
    <col min="711" max="711" width="17" bestFit="1" customWidth="1"/>
    <col min="712" max="712" width="39.1640625" bestFit="1" customWidth="1"/>
    <col min="713" max="713" width="25.1640625" bestFit="1" customWidth="1"/>
    <col min="714" max="714" width="34" bestFit="1" customWidth="1"/>
    <col min="715" max="715" width="26.1640625" bestFit="1" customWidth="1"/>
    <col min="716" max="716" width="15.83203125" bestFit="1" customWidth="1"/>
    <col min="717" max="717" width="31.33203125" bestFit="1" customWidth="1"/>
    <col min="718" max="718" width="47.83203125" bestFit="1" customWidth="1"/>
    <col min="719" max="719" width="20.1640625" bestFit="1" customWidth="1"/>
    <col min="720" max="720" width="49.1640625" bestFit="1" customWidth="1"/>
    <col min="721" max="721" width="14.5" bestFit="1" customWidth="1"/>
    <col min="722" max="722" width="40.83203125" bestFit="1" customWidth="1"/>
    <col min="723" max="723" width="23.6640625" bestFit="1" customWidth="1"/>
    <col min="724" max="724" width="45.5" bestFit="1" customWidth="1"/>
    <col min="725" max="725" width="53.33203125" bestFit="1" customWidth="1"/>
    <col min="726" max="726" width="22.6640625" bestFit="1" customWidth="1"/>
    <col min="727" max="727" width="33" bestFit="1" customWidth="1"/>
    <col min="728" max="728" width="34" bestFit="1" customWidth="1"/>
    <col min="729" max="729" width="44.83203125" bestFit="1" customWidth="1"/>
    <col min="730" max="730" width="32" bestFit="1" customWidth="1"/>
    <col min="731" max="731" width="39" bestFit="1" customWidth="1"/>
    <col min="732" max="732" width="9.1640625" bestFit="1" customWidth="1"/>
    <col min="733" max="733" width="34" bestFit="1" customWidth="1"/>
    <col min="734" max="734" width="15.6640625" bestFit="1" customWidth="1"/>
    <col min="735" max="735" width="30.6640625" bestFit="1" customWidth="1"/>
    <col min="736" max="736" width="37.5" bestFit="1" customWidth="1"/>
    <col min="737" max="737" width="48" bestFit="1" customWidth="1"/>
    <col min="738" max="738" width="42.83203125" bestFit="1" customWidth="1"/>
    <col min="739" max="739" width="37.83203125" bestFit="1" customWidth="1"/>
    <col min="740" max="740" width="38.1640625" bestFit="1" customWidth="1"/>
    <col min="741" max="741" width="19" bestFit="1" customWidth="1"/>
    <col min="742" max="742" width="13.83203125" bestFit="1" customWidth="1"/>
    <col min="743" max="743" width="14.6640625" bestFit="1" customWidth="1"/>
    <col min="744" max="744" width="6.1640625" bestFit="1" customWidth="1"/>
    <col min="745" max="745" width="48" bestFit="1" customWidth="1"/>
    <col min="746" max="746" width="32.1640625" bestFit="1" customWidth="1"/>
    <col min="747" max="747" width="50.83203125" bestFit="1" customWidth="1"/>
    <col min="748" max="748" width="37" bestFit="1" customWidth="1"/>
    <col min="749" max="749" width="46.6640625" bestFit="1" customWidth="1"/>
    <col min="750" max="750" width="33.5" bestFit="1" customWidth="1"/>
    <col min="751" max="751" width="49.5" bestFit="1" customWidth="1"/>
    <col min="752" max="752" width="42.6640625" bestFit="1" customWidth="1"/>
    <col min="753" max="753" width="14.33203125" bestFit="1" customWidth="1"/>
    <col min="754" max="754" width="25.6640625" bestFit="1" customWidth="1"/>
    <col min="755" max="755" width="35.5" bestFit="1" customWidth="1"/>
    <col min="756" max="756" width="26.33203125" bestFit="1" customWidth="1"/>
    <col min="757" max="757" width="17.33203125" bestFit="1" customWidth="1"/>
    <col min="758" max="758" width="44.5" bestFit="1" customWidth="1"/>
    <col min="759" max="759" width="50.83203125" bestFit="1" customWidth="1"/>
    <col min="760" max="760" width="12.83203125" bestFit="1" customWidth="1"/>
    <col min="761" max="761" width="14.1640625" bestFit="1" customWidth="1"/>
    <col min="762" max="762" width="21.5" bestFit="1" customWidth="1"/>
    <col min="763" max="763" width="21" bestFit="1" customWidth="1"/>
    <col min="764" max="764" width="28" bestFit="1" customWidth="1"/>
    <col min="765" max="765" width="16" bestFit="1" customWidth="1"/>
    <col min="766" max="766" width="18.83203125" bestFit="1" customWidth="1"/>
    <col min="767" max="767" width="16.33203125" bestFit="1" customWidth="1"/>
    <col min="768" max="768" width="12.33203125" bestFit="1" customWidth="1"/>
    <col min="769" max="769" width="17" bestFit="1" customWidth="1"/>
    <col min="770" max="770" width="42.5" bestFit="1" customWidth="1"/>
    <col min="771" max="771" width="33.83203125" bestFit="1" customWidth="1"/>
    <col min="772" max="772" width="14.6640625" bestFit="1" customWidth="1"/>
    <col min="773" max="773" width="7" bestFit="1" customWidth="1"/>
    <col min="774" max="774" width="31.83203125" bestFit="1" customWidth="1"/>
    <col min="775" max="775" width="47.6640625" bestFit="1" customWidth="1"/>
    <col min="776" max="776" width="34.5" bestFit="1" customWidth="1"/>
    <col min="777" max="777" width="7.83203125" bestFit="1" customWidth="1"/>
    <col min="778" max="778" width="29.83203125" bestFit="1" customWidth="1"/>
    <col min="779" max="779" width="43.6640625" bestFit="1" customWidth="1"/>
    <col min="780" max="780" width="25.5" bestFit="1" customWidth="1"/>
    <col min="781" max="781" width="20.5" bestFit="1" customWidth="1"/>
    <col min="782" max="782" width="9.5" bestFit="1" customWidth="1"/>
    <col min="783" max="783" width="24.5" bestFit="1" customWidth="1"/>
    <col min="784" max="784" width="19" bestFit="1" customWidth="1"/>
    <col min="785" max="785" width="21.5" bestFit="1" customWidth="1"/>
    <col min="786" max="786" width="30" bestFit="1" customWidth="1"/>
    <col min="787" max="787" width="46.33203125" bestFit="1" customWidth="1"/>
    <col min="788" max="788" width="27.33203125" bestFit="1" customWidth="1"/>
    <col min="789" max="789" width="21.83203125" bestFit="1" customWidth="1"/>
    <col min="790" max="790" width="41.5" bestFit="1" customWidth="1"/>
    <col min="791" max="791" width="50.33203125" bestFit="1" customWidth="1"/>
    <col min="792" max="792" width="30.5" bestFit="1" customWidth="1"/>
    <col min="793" max="793" width="29.6640625" bestFit="1" customWidth="1"/>
    <col min="794" max="794" width="25.5" bestFit="1" customWidth="1"/>
    <col min="795" max="795" width="8.33203125" bestFit="1" customWidth="1"/>
    <col min="796" max="796" width="9.1640625" bestFit="1" customWidth="1"/>
    <col min="797" max="797" width="35.5" bestFit="1" customWidth="1"/>
    <col min="798" max="798" width="41.5" bestFit="1" customWidth="1"/>
    <col min="799" max="799" width="40.5" bestFit="1" customWidth="1"/>
    <col min="800" max="800" width="29.83203125" bestFit="1" customWidth="1"/>
    <col min="801" max="801" width="33" bestFit="1" customWidth="1"/>
    <col min="802" max="802" width="8.83203125" bestFit="1" customWidth="1"/>
    <col min="803" max="803" width="33" bestFit="1" customWidth="1"/>
    <col min="804" max="804" width="20.6640625" bestFit="1" customWidth="1"/>
    <col min="805" max="805" width="10.33203125" bestFit="1" customWidth="1"/>
    <col min="806" max="806" width="24.1640625" bestFit="1" customWidth="1"/>
    <col min="807" max="807" width="40.5" bestFit="1" customWidth="1"/>
    <col min="808" max="808" width="35.83203125" bestFit="1" customWidth="1"/>
    <col min="809" max="809" width="48.33203125" bestFit="1" customWidth="1"/>
    <col min="810" max="810" width="25.33203125" bestFit="1" customWidth="1"/>
    <col min="811" max="811" width="22.5" bestFit="1" customWidth="1"/>
    <col min="812" max="812" width="28.5" bestFit="1" customWidth="1"/>
    <col min="813" max="813" width="10.5" bestFit="1" customWidth="1"/>
    <col min="814" max="814" width="43.5" bestFit="1" customWidth="1"/>
    <col min="815" max="815" width="9.6640625" bestFit="1" customWidth="1"/>
    <col min="816" max="816" width="29.1640625" bestFit="1" customWidth="1"/>
    <col min="817" max="817" width="46.5" bestFit="1" customWidth="1"/>
    <col min="818" max="818" width="47" bestFit="1" customWidth="1"/>
    <col min="819" max="819" width="18.5" bestFit="1" customWidth="1"/>
    <col min="820" max="820" width="12.5" bestFit="1" customWidth="1"/>
    <col min="821" max="821" width="22.33203125" bestFit="1" customWidth="1"/>
    <col min="822" max="822" width="39.83203125" bestFit="1" customWidth="1"/>
    <col min="823" max="823" width="15.6640625" bestFit="1" customWidth="1"/>
    <col min="824" max="824" width="32.6640625" bestFit="1" customWidth="1"/>
    <col min="825" max="825" width="13.5" bestFit="1" customWidth="1"/>
    <col min="826" max="826" width="9.1640625" bestFit="1" customWidth="1"/>
    <col min="827" max="827" width="27" bestFit="1" customWidth="1"/>
    <col min="828" max="828" width="19.33203125" bestFit="1" customWidth="1"/>
    <col min="829" max="829" width="18" bestFit="1" customWidth="1"/>
    <col min="830" max="830" width="16.6640625" bestFit="1" customWidth="1"/>
    <col min="831" max="831" width="40.83203125" bestFit="1" customWidth="1"/>
    <col min="832" max="832" width="33" bestFit="1" customWidth="1"/>
    <col min="833" max="833" width="12" bestFit="1" customWidth="1"/>
    <col min="834" max="834" width="42.83203125" bestFit="1" customWidth="1"/>
    <col min="835" max="835" width="24" bestFit="1" customWidth="1"/>
    <col min="836" max="836" width="15.83203125" bestFit="1" customWidth="1"/>
    <col min="837" max="837" width="41.5" bestFit="1" customWidth="1"/>
    <col min="838" max="838" width="22.5" bestFit="1" customWidth="1"/>
    <col min="839" max="839" width="48.6640625" bestFit="1" customWidth="1"/>
    <col min="840" max="840" width="34.33203125" bestFit="1" customWidth="1"/>
    <col min="841" max="841" width="50" bestFit="1" customWidth="1"/>
    <col min="842" max="842" width="39.5" bestFit="1" customWidth="1"/>
    <col min="843" max="843" width="29.5" bestFit="1" customWidth="1"/>
    <col min="844" max="844" width="32.33203125" bestFit="1" customWidth="1"/>
    <col min="845" max="845" width="48.6640625" bestFit="1" customWidth="1"/>
    <col min="846" max="846" width="9.33203125" bestFit="1" customWidth="1"/>
    <col min="847" max="847" width="26.6640625" bestFit="1" customWidth="1"/>
    <col min="848" max="849" width="19.1640625" bestFit="1" customWidth="1"/>
    <col min="850" max="850" width="32.5" bestFit="1" customWidth="1"/>
    <col min="851" max="851" width="5" bestFit="1" customWidth="1"/>
    <col min="852" max="852" width="26.1640625" bestFit="1" customWidth="1"/>
    <col min="853" max="853" width="10.33203125" bestFit="1" customWidth="1"/>
    <col min="854" max="854" width="34.6640625" bestFit="1" customWidth="1"/>
    <col min="855" max="855" width="43.83203125" bestFit="1" customWidth="1"/>
    <col min="856" max="856" width="19.33203125" bestFit="1" customWidth="1"/>
    <col min="857" max="857" width="13.83203125" bestFit="1" customWidth="1"/>
    <col min="858" max="858" width="43.6640625" bestFit="1" customWidth="1"/>
    <col min="859" max="859" width="6.83203125" bestFit="1" customWidth="1"/>
    <col min="860" max="860" width="12.1640625" bestFit="1" customWidth="1"/>
    <col min="861" max="861" width="6.1640625" bestFit="1" customWidth="1"/>
    <col min="862" max="862" width="28" bestFit="1" customWidth="1"/>
    <col min="863" max="863" width="47.6640625" bestFit="1" customWidth="1"/>
    <col min="864" max="864" width="12.83203125" bestFit="1" customWidth="1"/>
    <col min="865" max="865" width="11.1640625" bestFit="1" customWidth="1"/>
    <col min="866" max="866" width="67.5" bestFit="1" customWidth="1"/>
    <col min="867" max="867" width="38.1640625" bestFit="1" customWidth="1"/>
    <col min="868" max="868" width="12.1640625" bestFit="1" customWidth="1"/>
    <col min="869" max="869" width="50.5" bestFit="1" customWidth="1"/>
    <col min="870" max="870" width="22.6640625" bestFit="1" customWidth="1"/>
    <col min="871" max="871" width="30.1640625" bestFit="1" customWidth="1"/>
    <col min="872" max="872" width="27.1640625" bestFit="1" customWidth="1"/>
    <col min="873" max="873" width="30.5" bestFit="1" customWidth="1"/>
    <col min="874" max="874" width="15.5" bestFit="1" customWidth="1"/>
    <col min="875" max="875" width="28" bestFit="1" customWidth="1"/>
    <col min="876" max="876" width="18.33203125" bestFit="1" customWidth="1"/>
    <col min="877" max="877" width="36" bestFit="1" customWidth="1"/>
    <col min="878" max="878" width="26.33203125" bestFit="1" customWidth="1"/>
    <col min="879" max="879" width="46.5" bestFit="1" customWidth="1"/>
    <col min="880" max="880" width="14" bestFit="1" customWidth="1"/>
    <col min="881" max="881" width="29.33203125" bestFit="1" customWidth="1"/>
    <col min="882" max="882" width="18" bestFit="1" customWidth="1"/>
    <col min="883" max="883" width="45.33203125" bestFit="1" customWidth="1"/>
    <col min="884" max="884" width="31.33203125" bestFit="1" customWidth="1"/>
    <col min="885" max="885" width="35.5" bestFit="1" customWidth="1"/>
    <col min="886" max="886" width="28.33203125" bestFit="1" customWidth="1"/>
    <col min="887" max="887" width="42.5" bestFit="1" customWidth="1"/>
    <col min="888" max="888" width="46.6640625" bestFit="1" customWidth="1"/>
    <col min="889" max="889" width="15.5" bestFit="1" customWidth="1"/>
    <col min="890" max="890" width="27.1640625" bestFit="1" customWidth="1"/>
    <col min="891" max="891" width="28.33203125" bestFit="1" customWidth="1"/>
    <col min="892" max="892" width="7.83203125" bestFit="1" customWidth="1"/>
    <col min="893" max="893" width="50.33203125" bestFit="1" customWidth="1"/>
    <col min="894" max="894" width="38" bestFit="1" customWidth="1"/>
    <col min="895" max="895" width="18.5" bestFit="1" customWidth="1"/>
    <col min="896" max="896" width="46.33203125" bestFit="1" customWidth="1"/>
    <col min="897" max="897" width="45.6640625" bestFit="1" customWidth="1"/>
    <col min="898" max="898" width="24.1640625" bestFit="1" customWidth="1"/>
    <col min="899" max="899" width="16.5" bestFit="1" customWidth="1"/>
    <col min="900" max="900" width="12.5" bestFit="1" customWidth="1"/>
    <col min="901" max="901" width="17" bestFit="1" customWidth="1"/>
    <col min="902" max="902" width="45.5" bestFit="1" customWidth="1"/>
    <col min="903" max="903" width="12.6640625" bestFit="1" customWidth="1"/>
    <col min="904" max="904" width="48.33203125" bestFit="1" customWidth="1"/>
    <col min="905" max="905" width="30.6640625" bestFit="1" customWidth="1"/>
    <col min="906" max="906" width="28.5" bestFit="1" customWidth="1"/>
    <col min="907" max="907" width="49.33203125" bestFit="1" customWidth="1"/>
    <col min="908" max="908" width="7.6640625" bestFit="1" customWidth="1"/>
    <col min="909" max="909" width="32.5" bestFit="1" customWidth="1"/>
    <col min="910" max="910" width="17.33203125" bestFit="1" customWidth="1"/>
    <col min="911" max="911" width="50.83203125" bestFit="1" customWidth="1"/>
    <col min="912" max="912" width="18.5" bestFit="1" customWidth="1"/>
    <col min="913" max="913" width="10.33203125" bestFit="1" customWidth="1"/>
    <col min="914" max="914" width="47.5" bestFit="1" customWidth="1"/>
    <col min="915" max="915" width="23.83203125" bestFit="1" customWidth="1"/>
    <col min="916" max="916" width="42.6640625" bestFit="1" customWidth="1"/>
    <col min="917" max="917" width="35" bestFit="1" customWidth="1"/>
    <col min="918" max="918" width="32.1640625" bestFit="1" customWidth="1"/>
    <col min="919" max="919" width="33.5" bestFit="1" customWidth="1"/>
    <col min="920" max="920" width="44.5" bestFit="1" customWidth="1"/>
    <col min="921" max="921" width="6" bestFit="1" customWidth="1"/>
    <col min="922" max="922" width="35.1640625" bestFit="1" customWidth="1"/>
    <col min="923" max="923" width="30.83203125" bestFit="1" customWidth="1"/>
    <col min="924" max="924" width="48.33203125" bestFit="1" customWidth="1"/>
    <col min="925" max="925" width="24.33203125" bestFit="1" customWidth="1"/>
    <col min="926" max="926" width="42.6640625" bestFit="1" customWidth="1"/>
    <col min="927" max="927" width="29.83203125" bestFit="1" customWidth="1"/>
    <col min="928" max="928" width="34.5" bestFit="1" customWidth="1"/>
    <col min="929" max="929" width="23.33203125" bestFit="1" customWidth="1"/>
    <col min="930" max="930" width="11.5" bestFit="1" customWidth="1"/>
    <col min="931" max="931" width="15" bestFit="1" customWidth="1"/>
    <col min="932" max="932" width="24.5" bestFit="1" customWidth="1"/>
    <col min="933" max="933" width="47.33203125" bestFit="1" customWidth="1"/>
    <col min="934" max="934" width="11" bestFit="1" customWidth="1"/>
    <col min="935" max="935" width="28.1640625" bestFit="1" customWidth="1"/>
    <col min="936" max="936" width="29" bestFit="1" customWidth="1"/>
    <col min="937" max="937" width="29.5" bestFit="1" customWidth="1"/>
    <col min="938" max="938" width="48.33203125" bestFit="1" customWidth="1"/>
    <col min="939" max="939" width="22.33203125" bestFit="1" customWidth="1"/>
    <col min="940" max="940" width="17" bestFit="1" customWidth="1"/>
    <col min="941" max="941" width="41.1640625" bestFit="1" customWidth="1"/>
    <col min="942" max="942" width="37.6640625" bestFit="1" customWidth="1"/>
    <col min="943" max="943" width="37.1640625" bestFit="1" customWidth="1"/>
    <col min="944" max="944" width="21" bestFit="1" customWidth="1"/>
    <col min="945" max="945" width="48.1640625" bestFit="1" customWidth="1"/>
    <col min="946" max="946" width="33.83203125" bestFit="1" customWidth="1"/>
    <col min="947" max="947" width="42.6640625" bestFit="1" customWidth="1"/>
    <col min="948" max="948" width="34.33203125" bestFit="1" customWidth="1"/>
    <col min="949" max="949" width="11.5" bestFit="1" customWidth="1"/>
    <col min="950" max="950" width="20" bestFit="1" customWidth="1"/>
    <col min="951" max="951" width="11" bestFit="1" customWidth="1"/>
    <col min="952" max="952" width="29.6640625" bestFit="1" customWidth="1"/>
    <col min="953" max="953" width="11.5" bestFit="1" customWidth="1"/>
    <col min="954" max="954" width="25.83203125" bestFit="1" customWidth="1"/>
    <col min="955" max="955" width="14.33203125" bestFit="1" customWidth="1"/>
    <col min="956" max="956" width="22.83203125" bestFit="1" customWidth="1"/>
    <col min="957" max="957" width="12.83203125" bestFit="1" customWidth="1"/>
    <col min="958" max="958" width="16.5" bestFit="1" customWidth="1"/>
    <col min="959" max="959" width="14.83203125" bestFit="1" customWidth="1"/>
    <col min="960" max="960" width="24.1640625" bestFit="1" customWidth="1"/>
    <col min="961" max="961" width="38.83203125" bestFit="1" customWidth="1"/>
    <col min="962" max="962" width="34" bestFit="1" customWidth="1"/>
    <col min="963" max="963" width="32.1640625" bestFit="1" customWidth="1"/>
    <col min="964" max="964" width="38" bestFit="1" customWidth="1"/>
    <col min="965" max="965" width="35.83203125" bestFit="1" customWidth="1"/>
    <col min="966" max="966" width="22.83203125" bestFit="1" customWidth="1"/>
    <col min="967" max="967" width="21.6640625" bestFit="1" customWidth="1"/>
    <col min="968" max="968" width="27" bestFit="1" customWidth="1"/>
    <col min="969" max="969" width="19" bestFit="1" customWidth="1"/>
    <col min="970" max="970" width="45.5" bestFit="1" customWidth="1"/>
    <col min="971" max="971" width="49.33203125" bestFit="1" customWidth="1"/>
    <col min="972" max="972" width="38" bestFit="1" customWidth="1"/>
    <col min="973" max="973" width="18" bestFit="1" customWidth="1"/>
    <col min="974" max="974" width="23" bestFit="1" customWidth="1"/>
    <col min="975" max="975" width="9.33203125" bestFit="1" customWidth="1"/>
    <col min="976" max="976" width="14.1640625" bestFit="1" customWidth="1"/>
    <col min="977" max="977" width="37" bestFit="1" customWidth="1"/>
    <col min="978" max="978" width="22.83203125" bestFit="1" customWidth="1"/>
    <col min="979" max="979" width="9.1640625" bestFit="1" customWidth="1"/>
    <col min="980" max="980" width="36.5" bestFit="1" customWidth="1"/>
    <col min="981" max="981" width="32.6640625" bestFit="1" customWidth="1"/>
    <col min="982" max="982" width="39" bestFit="1" customWidth="1"/>
    <col min="983" max="983" width="18.33203125" bestFit="1" customWidth="1"/>
    <col min="984" max="984" width="42.6640625" bestFit="1" customWidth="1"/>
    <col min="985" max="985" width="8.33203125" bestFit="1" customWidth="1"/>
    <col min="986" max="986" width="31.83203125" bestFit="1" customWidth="1"/>
    <col min="987" max="987" width="40.33203125" bestFit="1" customWidth="1"/>
    <col min="988" max="988" width="18.33203125" bestFit="1" customWidth="1"/>
    <col min="989" max="989" width="34.33203125" bestFit="1" customWidth="1"/>
    <col min="990" max="990" width="33.33203125" bestFit="1" customWidth="1"/>
    <col min="991" max="991" width="44.6640625" bestFit="1" customWidth="1"/>
    <col min="992" max="992" width="19.5" bestFit="1" customWidth="1"/>
    <col min="993" max="993" width="28.33203125" bestFit="1" customWidth="1"/>
    <col min="994" max="994" width="14.1640625" bestFit="1" customWidth="1"/>
    <col min="995" max="995" width="30.5" bestFit="1" customWidth="1"/>
    <col min="996" max="996" width="41.33203125" bestFit="1" customWidth="1"/>
    <col min="997" max="997" width="17.83203125" bestFit="1" customWidth="1"/>
    <col min="998" max="998" width="15.6640625" bestFit="1" customWidth="1"/>
    <col min="999" max="999" width="48.33203125" bestFit="1" customWidth="1"/>
    <col min="1000" max="1000" width="8.1640625" bestFit="1" customWidth="1"/>
    <col min="1001" max="1001" width="13.6640625" bestFit="1" customWidth="1"/>
    <col min="1002" max="1002" width="24.6640625" bestFit="1" customWidth="1"/>
    <col min="1003" max="1003" width="33.6640625" bestFit="1" customWidth="1"/>
    <col min="1004" max="1004" width="19.1640625" bestFit="1" customWidth="1"/>
    <col min="1005" max="1005" width="44.6640625" bestFit="1" customWidth="1"/>
    <col min="1006" max="1006" width="9.5" bestFit="1" customWidth="1"/>
    <col min="1007" max="1007" width="8.33203125" bestFit="1" customWidth="1"/>
    <col min="1008" max="1008" width="40.1640625" bestFit="1" customWidth="1"/>
    <col min="1009" max="1009" width="64.1640625" bestFit="1" customWidth="1"/>
    <col min="1010" max="1010" width="50.1640625" bestFit="1" customWidth="1"/>
    <col min="1011" max="1011" width="12.6640625" bestFit="1" customWidth="1"/>
    <col min="1012" max="1012" width="34.6640625" bestFit="1" customWidth="1"/>
    <col min="1013" max="1013" width="27.6640625" bestFit="1" customWidth="1"/>
    <col min="1014" max="1014" width="29.33203125" bestFit="1" customWidth="1"/>
    <col min="1015" max="1015" width="41" bestFit="1" customWidth="1"/>
    <col min="1016" max="1016" width="8.6640625" bestFit="1" customWidth="1"/>
    <col min="1017" max="1017" width="29.6640625" bestFit="1" customWidth="1"/>
    <col min="1018" max="1018" width="31" bestFit="1" customWidth="1"/>
    <col min="1019" max="1019" width="35.83203125" bestFit="1" customWidth="1"/>
    <col min="1020" max="1020" width="31.33203125" bestFit="1" customWidth="1"/>
    <col min="1021" max="1021" width="15.5" bestFit="1" customWidth="1"/>
    <col min="1022" max="1022" width="48" bestFit="1" customWidth="1"/>
    <col min="1023" max="1023" width="37.33203125" bestFit="1" customWidth="1"/>
    <col min="1024" max="1024" width="17.5" bestFit="1" customWidth="1"/>
    <col min="1025" max="1025" width="18.1640625" bestFit="1" customWidth="1"/>
    <col min="1026" max="1026" width="24.1640625" bestFit="1" customWidth="1"/>
    <col min="1027" max="1027" width="45.33203125" bestFit="1" customWidth="1"/>
    <col min="1028" max="1028" width="34.5" bestFit="1" customWidth="1"/>
    <col min="1029" max="1029" width="32.83203125" bestFit="1" customWidth="1"/>
    <col min="1030" max="1030" width="46.1640625" bestFit="1" customWidth="1"/>
    <col min="1031" max="1031" width="27" bestFit="1" customWidth="1"/>
    <col min="1032" max="1032" width="23.33203125" bestFit="1" customWidth="1"/>
    <col min="1034" max="1034" width="33.83203125" bestFit="1" customWidth="1"/>
    <col min="1035" max="1035" width="39" bestFit="1" customWidth="1"/>
    <col min="1036" max="1036" width="50.1640625" bestFit="1" customWidth="1"/>
    <col min="1037" max="1037" width="16.33203125" bestFit="1" customWidth="1"/>
    <col min="1038" max="1038" width="22.1640625" bestFit="1" customWidth="1"/>
    <col min="1039" max="1039" width="7.83203125" bestFit="1" customWidth="1"/>
    <col min="1040" max="1040" width="25.33203125" bestFit="1" customWidth="1"/>
    <col min="1041" max="1041" width="12.83203125" bestFit="1" customWidth="1"/>
    <col min="1042" max="1042" width="38.33203125" bestFit="1" customWidth="1"/>
    <col min="1043" max="1043" width="36.6640625" bestFit="1" customWidth="1"/>
    <col min="1044" max="1044" width="12" bestFit="1" customWidth="1"/>
    <col min="1045" max="1045" width="42.6640625" bestFit="1" customWidth="1"/>
    <col min="1046" max="1046" width="18.6640625" bestFit="1" customWidth="1"/>
    <col min="1047" max="1047" width="8" bestFit="1" customWidth="1"/>
    <col min="1048" max="1048" width="45.1640625" bestFit="1" customWidth="1"/>
    <col min="1049" max="1049" width="37.33203125" bestFit="1" customWidth="1"/>
    <col min="1050" max="1050" width="49.33203125" bestFit="1" customWidth="1"/>
    <col min="1051" max="1051" width="52" bestFit="1" customWidth="1"/>
    <col min="1052" max="1052" width="49" bestFit="1" customWidth="1"/>
    <col min="1053" max="1053" width="23.6640625" bestFit="1" customWidth="1"/>
    <col min="1054" max="1054" width="35.6640625" bestFit="1" customWidth="1"/>
    <col min="1055" max="1055" width="6.1640625" bestFit="1" customWidth="1"/>
    <col min="1056" max="1056" width="8.5" bestFit="1" customWidth="1"/>
    <col min="1057" max="1057" width="53.1640625" bestFit="1" customWidth="1"/>
    <col min="1058" max="1058" width="11.6640625" bestFit="1" customWidth="1"/>
    <col min="1059" max="1059" width="27.1640625" bestFit="1" customWidth="1"/>
    <col min="1060" max="1060" width="18.33203125" bestFit="1" customWidth="1"/>
    <col min="1061" max="1061" width="27.5" bestFit="1" customWidth="1"/>
    <col min="1062" max="1062" width="23.6640625" bestFit="1" customWidth="1"/>
    <col min="1063" max="1063" width="35.33203125" bestFit="1" customWidth="1"/>
    <col min="1064" max="1064" width="28.33203125" bestFit="1" customWidth="1"/>
    <col min="1065" max="1065" width="34.33203125" bestFit="1" customWidth="1"/>
    <col min="1066" max="1066" width="42.6640625" bestFit="1" customWidth="1"/>
    <col min="1067" max="1067" width="34.83203125" bestFit="1" customWidth="1"/>
    <col min="1068" max="1068" width="40" bestFit="1" customWidth="1"/>
    <col min="1069" max="1069" width="47" bestFit="1" customWidth="1"/>
    <col min="1070" max="1070" width="13.5" bestFit="1" customWidth="1"/>
    <col min="1071" max="1071" width="12.33203125" bestFit="1" customWidth="1"/>
    <col min="1072" max="1072" width="39.33203125" bestFit="1" customWidth="1"/>
    <col min="1073" max="1073" width="10.33203125" bestFit="1" customWidth="1"/>
    <col min="1074" max="1074" width="20.5" bestFit="1" customWidth="1"/>
    <col min="1075" max="1075" width="48.5" bestFit="1" customWidth="1"/>
    <col min="1076" max="1076" width="14.33203125" bestFit="1" customWidth="1"/>
    <col min="1077" max="1077" width="43.83203125" bestFit="1" customWidth="1"/>
    <col min="1078" max="1078" width="48.83203125" bestFit="1" customWidth="1"/>
    <col min="1079" max="1079" width="30.83203125" bestFit="1" customWidth="1"/>
    <col min="1080" max="1080" width="19.1640625" bestFit="1" customWidth="1"/>
    <col min="1081" max="1081" width="42.33203125" bestFit="1" customWidth="1"/>
    <col min="1082" max="1082" width="12.33203125" bestFit="1" customWidth="1"/>
    <col min="1083" max="1083" width="47.6640625" bestFit="1" customWidth="1"/>
    <col min="1084" max="1084" width="52.6640625" bestFit="1" customWidth="1"/>
    <col min="1085" max="1085" width="12.6640625" bestFit="1" customWidth="1"/>
    <col min="1086" max="1086" width="31.1640625" bestFit="1" customWidth="1"/>
    <col min="1087" max="1087" width="34.33203125" bestFit="1" customWidth="1"/>
    <col min="1088" max="1088" width="24" bestFit="1" customWidth="1"/>
    <col min="1089" max="1089" width="34.6640625" bestFit="1" customWidth="1"/>
    <col min="1090" max="1090" width="24.33203125" bestFit="1" customWidth="1"/>
    <col min="1091" max="1091" width="14.6640625" bestFit="1" customWidth="1"/>
    <col min="1092" max="1092" width="15.33203125" bestFit="1" customWidth="1"/>
    <col min="1093" max="1093" width="26" bestFit="1" customWidth="1"/>
    <col min="1094" max="1094" width="19" bestFit="1" customWidth="1"/>
    <col min="1095" max="1095" width="14.83203125" bestFit="1" customWidth="1"/>
    <col min="1096" max="1096" width="14" bestFit="1" customWidth="1"/>
    <col min="1097" max="1097" width="37.83203125" bestFit="1" customWidth="1"/>
    <col min="1098" max="1098" width="36.33203125" bestFit="1" customWidth="1"/>
    <col min="1099" max="1099" width="13.83203125" bestFit="1" customWidth="1"/>
    <col min="1100" max="1100" width="13.6640625" bestFit="1" customWidth="1"/>
    <col min="1101" max="1101" width="40.5" bestFit="1" customWidth="1"/>
    <col min="1102" max="1102" width="20.83203125" bestFit="1" customWidth="1"/>
    <col min="1103" max="1103" width="4.1640625" bestFit="1" customWidth="1"/>
    <col min="1104" max="1104" width="30.6640625" bestFit="1" customWidth="1"/>
    <col min="1105" max="1105" width="40" bestFit="1" customWidth="1"/>
    <col min="1106" max="1106" width="36.6640625" bestFit="1" customWidth="1"/>
    <col min="1107" max="1107" width="47" bestFit="1" customWidth="1"/>
    <col min="1108" max="1108" width="24.33203125" bestFit="1" customWidth="1"/>
    <col min="1109" max="1109" width="35" bestFit="1" customWidth="1"/>
    <col min="1110" max="1110" width="36.33203125" bestFit="1" customWidth="1"/>
    <col min="1111" max="1111" width="13.83203125" bestFit="1" customWidth="1"/>
    <col min="1112" max="1112" width="8" bestFit="1" customWidth="1"/>
    <col min="1113" max="1113" width="33.6640625" bestFit="1" customWidth="1"/>
    <col min="1114" max="1114" width="25.6640625" bestFit="1" customWidth="1"/>
    <col min="1115" max="1115" width="12.33203125" bestFit="1" customWidth="1"/>
    <col min="1116" max="1116" width="40.33203125" bestFit="1" customWidth="1"/>
    <col min="1117" max="1117" width="18.1640625" bestFit="1" customWidth="1"/>
    <col min="1118" max="1118" width="9" bestFit="1" customWidth="1"/>
    <col min="1119" max="1119" width="12" bestFit="1" customWidth="1"/>
    <col min="1120" max="1120" width="32.33203125" bestFit="1" customWidth="1"/>
    <col min="1121" max="1121" width="22.5" bestFit="1" customWidth="1"/>
    <col min="1122" max="1122" width="37.5" bestFit="1" customWidth="1"/>
    <col min="1123" max="1123" width="38.83203125" bestFit="1" customWidth="1"/>
    <col min="1124" max="1124" width="28.33203125" bestFit="1" customWidth="1"/>
    <col min="1125" max="1125" width="16" bestFit="1" customWidth="1"/>
    <col min="1126" max="1126" width="45.33203125" bestFit="1" customWidth="1"/>
    <col min="1127" max="1127" width="32.6640625" bestFit="1" customWidth="1"/>
    <col min="1128" max="1128" width="26" bestFit="1" customWidth="1"/>
    <col min="1129" max="1129" width="15.83203125" bestFit="1" customWidth="1"/>
    <col min="1130" max="1130" width="41.33203125" bestFit="1" customWidth="1"/>
    <col min="1131" max="1131" width="43.33203125" bestFit="1" customWidth="1"/>
    <col min="1132" max="1132" width="22.83203125" bestFit="1" customWidth="1"/>
    <col min="1133" max="1133" width="12.1640625" bestFit="1" customWidth="1"/>
    <col min="1134" max="1134" width="41.83203125" bestFit="1" customWidth="1"/>
    <col min="1135" max="1135" width="27" bestFit="1" customWidth="1"/>
    <col min="1136" max="1136" width="49" bestFit="1" customWidth="1"/>
    <col min="1137" max="1137" width="44" bestFit="1" customWidth="1"/>
    <col min="1138" max="1138" width="41.83203125" bestFit="1" customWidth="1"/>
    <col min="1139" max="1139" width="35.33203125" bestFit="1" customWidth="1"/>
    <col min="1140" max="1140" width="32.83203125" bestFit="1" customWidth="1"/>
    <col min="1141" max="1141" width="16.33203125" bestFit="1" customWidth="1"/>
    <col min="1142" max="1142" width="43.1640625" bestFit="1" customWidth="1"/>
    <col min="1143" max="1143" width="7.5" bestFit="1" customWidth="1"/>
    <col min="1144" max="1144" width="35.1640625" bestFit="1" customWidth="1"/>
    <col min="1145" max="1145" width="18" bestFit="1" customWidth="1"/>
    <col min="1146" max="1146" width="39.5" bestFit="1" customWidth="1"/>
    <col min="1147" max="1147" width="32.33203125" bestFit="1" customWidth="1"/>
    <col min="1148" max="1148" width="6.1640625" bestFit="1" customWidth="1"/>
    <col min="1149" max="1149" width="25.33203125" bestFit="1" customWidth="1"/>
    <col min="1150" max="1150" width="23.5" bestFit="1" customWidth="1"/>
    <col min="1151" max="1151" width="26.1640625" bestFit="1" customWidth="1"/>
    <col min="1152" max="1152" width="13.5" bestFit="1" customWidth="1"/>
    <col min="1153" max="1153" width="38.6640625" bestFit="1" customWidth="1"/>
    <col min="1154" max="1154" width="6.83203125" bestFit="1" customWidth="1"/>
    <col min="1155" max="1155" width="33.6640625" bestFit="1" customWidth="1"/>
    <col min="1156" max="1156" width="52.83203125" bestFit="1" customWidth="1"/>
    <col min="1157" max="1157" width="52.5" bestFit="1" customWidth="1"/>
    <col min="1158" max="1158" width="59.5" bestFit="1" customWidth="1"/>
    <col min="1159" max="1159" width="38.6640625" bestFit="1" customWidth="1"/>
    <col min="1160" max="1160" width="20.33203125" bestFit="1" customWidth="1"/>
    <col min="1161" max="1161" width="14" bestFit="1" customWidth="1"/>
    <col min="1162" max="1162" width="27.6640625" bestFit="1" customWidth="1"/>
    <col min="1163" max="1163" width="35.1640625" bestFit="1" customWidth="1"/>
    <col min="1164" max="1164" width="17" bestFit="1" customWidth="1"/>
    <col min="1165" max="1165" width="6.83203125" bestFit="1" customWidth="1"/>
    <col min="1166" max="1166" width="46.6640625" bestFit="1" customWidth="1"/>
    <col min="1167" max="1167" width="8.5" bestFit="1" customWidth="1"/>
    <col min="1168" max="1168" width="47.83203125" bestFit="1" customWidth="1"/>
    <col min="1169" max="1169" width="20.33203125" bestFit="1" customWidth="1"/>
    <col min="1170" max="1170" width="4.83203125" bestFit="1" customWidth="1"/>
    <col min="1171" max="1171" width="41.5" bestFit="1" customWidth="1"/>
    <col min="1172" max="1172" width="24" bestFit="1" customWidth="1"/>
    <col min="1173" max="1173" width="17" bestFit="1" customWidth="1"/>
    <col min="1174" max="1174" width="28.1640625" bestFit="1" customWidth="1"/>
    <col min="1175" max="1175" width="41.1640625" bestFit="1" customWidth="1"/>
    <col min="1176" max="1176" width="39.33203125" bestFit="1" customWidth="1"/>
    <col min="1177" max="1177" width="24.6640625" bestFit="1" customWidth="1"/>
    <col min="1178" max="1178" width="50.33203125" bestFit="1" customWidth="1"/>
    <col min="1179" max="1179" width="6" bestFit="1" customWidth="1"/>
    <col min="1180" max="1180" width="28.5" bestFit="1" customWidth="1"/>
    <col min="1181" max="1181" width="40.83203125" bestFit="1" customWidth="1"/>
    <col min="1182" max="1182" width="9.6640625" bestFit="1" customWidth="1"/>
    <col min="1183" max="1183" width="47.83203125" bestFit="1" customWidth="1"/>
    <col min="1184" max="1184" width="14.5" bestFit="1" customWidth="1"/>
    <col min="1185" max="1185" width="50.83203125" bestFit="1" customWidth="1"/>
    <col min="1186" max="1186" width="9.33203125" bestFit="1" customWidth="1"/>
    <col min="1187" max="1187" width="29.33203125" bestFit="1" customWidth="1"/>
    <col min="1188" max="1188" width="46.1640625" bestFit="1" customWidth="1"/>
    <col min="1189" max="1189" width="23.5" bestFit="1" customWidth="1"/>
    <col min="1190" max="1190" width="23.6640625" bestFit="1" customWidth="1"/>
    <col min="1191" max="1191" width="39.5" bestFit="1" customWidth="1"/>
    <col min="1192" max="1192" width="13.83203125" bestFit="1" customWidth="1"/>
    <col min="1193" max="1193" width="27.6640625" bestFit="1" customWidth="1"/>
    <col min="1194" max="1194" width="46" bestFit="1" customWidth="1"/>
    <col min="1195" max="1195" width="27.6640625" bestFit="1" customWidth="1"/>
    <col min="1196" max="1196" width="47.5" bestFit="1" customWidth="1"/>
    <col min="1197" max="1197" width="22.1640625" bestFit="1" customWidth="1"/>
    <col min="1198" max="1198" width="36.33203125" bestFit="1" customWidth="1"/>
    <col min="1199" max="1199" width="46.83203125" bestFit="1" customWidth="1"/>
    <col min="1200" max="1200" width="37.5" bestFit="1" customWidth="1"/>
    <col min="1201" max="1201" width="15" bestFit="1" customWidth="1"/>
    <col min="1202" max="1202" width="44.83203125" bestFit="1" customWidth="1"/>
    <col min="1203" max="1203" width="28.83203125" bestFit="1" customWidth="1"/>
    <col min="1204" max="1204" width="20.6640625" bestFit="1" customWidth="1"/>
    <col min="1205" max="1205" width="41.33203125" bestFit="1" customWidth="1"/>
    <col min="1206" max="1206" width="8.33203125" bestFit="1" customWidth="1"/>
    <col min="1207" max="1207" width="44.33203125" bestFit="1" customWidth="1"/>
    <col min="1208" max="1208" width="10" bestFit="1" customWidth="1"/>
    <col min="1209" max="1209" width="38.33203125" bestFit="1" customWidth="1"/>
    <col min="1210" max="1210" width="33.33203125" bestFit="1" customWidth="1"/>
    <col min="1211" max="1211" width="38.5" bestFit="1" customWidth="1"/>
    <col min="1212" max="1212" width="39.83203125" bestFit="1" customWidth="1"/>
    <col min="1213" max="1213" width="7.83203125" bestFit="1" customWidth="1"/>
    <col min="1214" max="1214" width="10.1640625" bestFit="1" customWidth="1"/>
    <col min="1215" max="1215" width="49.5" bestFit="1" customWidth="1"/>
    <col min="1216" max="1216" width="26.33203125" bestFit="1" customWidth="1"/>
    <col min="1217" max="1217" width="34.6640625" bestFit="1" customWidth="1"/>
    <col min="1218" max="1218" width="38.83203125" bestFit="1" customWidth="1"/>
    <col min="1219" max="1219" width="14.5" bestFit="1" customWidth="1"/>
    <col min="1220" max="1220" width="39.6640625" bestFit="1" customWidth="1"/>
    <col min="1221" max="1221" width="41.33203125" bestFit="1" customWidth="1"/>
    <col min="1222" max="1222" width="25.33203125" bestFit="1" customWidth="1"/>
    <col min="1223" max="1223" width="16" bestFit="1" customWidth="1"/>
    <col min="1224" max="1224" width="40.83203125" bestFit="1" customWidth="1"/>
    <col min="1225" max="1225" width="8.83203125" bestFit="1" customWidth="1"/>
    <col min="1226" max="1226" width="42.1640625" bestFit="1" customWidth="1"/>
    <col min="1227" max="1227" width="43.33203125" bestFit="1" customWidth="1"/>
    <col min="1228" max="1228" width="26.1640625" bestFit="1" customWidth="1"/>
    <col min="1229" max="1229" width="43.83203125" bestFit="1" customWidth="1"/>
    <col min="1230" max="1230" width="7.6640625" bestFit="1" customWidth="1"/>
    <col min="1231" max="1231" width="14.1640625" bestFit="1" customWidth="1"/>
    <col min="1232" max="1232" width="46.5" bestFit="1" customWidth="1"/>
    <col min="1233" max="1233" width="8.33203125" bestFit="1" customWidth="1"/>
    <col min="1234" max="1234" width="28.6640625" bestFit="1" customWidth="1"/>
    <col min="1235" max="1235" width="51" bestFit="1" customWidth="1"/>
    <col min="1236" max="1236" width="13.83203125" bestFit="1" customWidth="1"/>
    <col min="1237" max="1237" width="22.83203125" bestFit="1" customWidth="1"/>
    <col min="1238" max="1238" width="40.1640625" bestFit="1" customWidth="1"/>
    <col min="1239" max="1239" width="24.6640625" bestFit="1" customWidth="1"/>
    <col min="1240" max="1240" width="21" bestFit="1" customWidth="1"/>
    <col min="1241" max="1241" width="43.33203125" bestFit="1" customWidth="1"/>
    <col min="1242" max="1242" width="22" bestFit="1" customWidth="1"/>
    <col min="1243" max="1243" width="41.1640625" bestFit="1" customWidth="1"/>
    <col min="1244" max="1244" width="29.83203125" bestFit="1" customWidth="1"/>
    <col min="1245" max="1245" width="37.5" bestFit="1" customWidth="1"/>
    <col min="1246" max="1246" width="31.83203125" bestFit="1" customWidth="1"/>
    <col min="1247" max="1247" width="12.33203125" bestFit="1" customWidth="1"/>
    <col min="1248" max="1248" width="20.83203125" bestFit="1" customWidth="1"/>
    <col min="1249" max="1249" width="38.33203125" bestFit="1" customWidth="1"/>
    <col min="1250" max="1250" width="29.1640625" bestFit="1" customWidth="1"/>
    <col min="1251" max="1251" width="46.33203125" bestFit="1" customWidth="1"/>
    <col min="1252" max="1252" width="23.6640625" bestFit="1" customWidth="1"/>
    <col min="1253" max="1253" width="21.5" bestFit="1" customWidth="1"/>
    <col min="1254" max="1254" width="26.33203125" bestFit="1" customWidth="1"/>
    <col min="1255" max="1255" width="34.6640625" bestFit="1" customWidth="1"/>
    <col min="1256" max="1256" width="41.1640625" bestFit="1" customWidth="1"/>
    <col min="1257" max="1257" width="42.5" bestFit="1" customWidth="1"/>
    <col min="1258" max="1258" width="17.83203125" bestFit="1" customWidth="1"/>
    <col min="1259" max="1259" width="44.83203125" bestFit="1" customWidth="1"/>
    <col min="1260" max="1260" width="22.6640625" bestFit="1" customWidth="1"/>
    <col min="1261" max="1261" width="24.83203125" bestFit="1" customWidth="1"/>
    <col min="1262" max="1262" width="46.83203125" bestFit="1" customWidth="1"/>
    <col min="1263" max="1263" width="37.83203125" bestFit="1" customWidth="1"/>
    <col min="1264" max="1264" width="19" bestFit="1" customWidth="1"/>
    <col min="1265" max="1265" width="15.83203125" bestFit="1" customWidth="1"/>
    <col min="1266" max="1266" width="29.1640625" bestFit="1" customWidth="1"/>
    <col min="1267" max="1267" width="41.1640625" bestFit="1" customWidth="1"/>
    <col min="1268" max="1268" width="34" bestFit="1" customWidth="1"/>
    <col min="1269" max="1269" width="46.33203125" bestFit="1" customWidth="1"/>
    <col min="1270" max="1270" width="46.5" bestFit="1" customWidth="1"/>
    <col min="1271" max="1271" width="43.6640625" bestFit="1" customWidth="1"/>
    <col min="1272" max="1272" width="18.1640625" bestFit="1" customWidth="1"/>
    <col min="1273" max="1273" width="43.5" bestFit="1" customWidth="1"/>
    <col min="1274" max="1274" width="22.5" bestFit="1" customWidth="1"/>
    <col min="1275" max="1275" width="48.6640625" bestFit="1" customWidth="1"/>
    <col min="1276" max="1276" width="24.33203125" bestFit="1" customWidth="1"/>
    <col min="1277" max="1277" width="25.6640625" bestFit="1" customWidth="1"/>
    <col min="1278" max="1278" width="27.6640625" bestFit="1" customWidth="1"/>
    <col min="1279" max="1279" width="25.83203125" bestFit="1" customWidth="1"/>
    <col min="1280" max="1280" width="18.5" bestFit="1" customWidth="1"/>
    <col min="1281" max="1281" width="33.6640625" bestFit="1" customWidth="1"/>
    <col min="1282" max="1282" width="24.83203125" bestFit="1" customWidth="1"/>
    <col min="1283" max="1283" width="19.83203125" bestFit="1" customWidth="1"/>
    <col min="1284" max="1284" width="14.6640625" bestFit="1" customWidth="1"/>
    <col min="1285" max="1285" width="28.5" bestFit="1" customWidth="1"/>
    <col min="1286" max="1286" width="40.1640625" bestFit="1" customWidth="1"/>
    <col min="1287" max="1287" width="21.5" bestFit="1" customWidth="1"/>
    <col min="1288" max="1288" width="15.6640625" bestFit="1" customWidth="1"/>
    <col min="1289" max="1289" width="47.6640625" bestFit="1" customWidth="1"/>
    <col min="1290" max="1290" width="40.6640625" bestFit="1" customWidth="1"/>
    <col min="1291" max="1291" width="44.1640625" bestFit="1" customWidth="1"/>
    <col min="1292" max="1292" width="41.6640625" bestFit="1" customWidth="1"/>
    <col min="1293" max="1293" width="34.33203125" bestFit="1" customWidth="1"/>
    <col min="1294" max="1294" width="26.1640625" bestFit="1" customWidth="1"/>
    <col min="1295" max="1295" width="25.83203125" bestFit="1" customWidth="1"/>
    <col min="1296" max="1296" width="30.1640625" bestFit="1" customWidth="1"/>
    <col min="1297" max="1297" width="30.5" bestFit="1" customWidth="1"/>
    <col min="1298" max="1298" width="29.6640625" bestFit="1" customWidth="1"/>
    <col min="1299" max="1299" width="37.33203125" bestFit="1" customWidth="1"/>
    <col min="1300" max="1300" width="20.83203125" bestFit="1" customWidth="1"/>
    <col min="1301" max="1301" width="17.83203125" bestFit="1" customWidth="1"/>
    <col min="1302" max="1302" width="45.5" bestFit="1" customWidth="1"/>
    <col min="1303" max="1303" width="23.33203125" bestFit="1" customWidth="1"/>
    <col min="1304" max="1304" width="40.5" bestFit="1" customWidth="1"/>
    <col min="1305" max="1305" width="33.33203125" bestFit="1" customWidth="1"/>
    <col min="1306" max="1306" width="26.6640625" bestFit="1" customWidth="1"/>
    <col min="1307" max="1307" width="20.83203125" bestFit="1" customWidth="1"/>
    <col min="1308" max="1308" width="46.1640625" bestFit="1" customWidth="1"/>
    <col min="1309" max="1309" width="23" bestFit="1" customWidth="1"/>
    <col min="1310" max="1310" width="47.5" bestFit="1" customWidth="1"/>
    <col min="1311" max="1311" width="28" bestFit="1" customWidth="1"/>
    <col min="1312" max="1312" width="51.1640625" bestFit="1" customWidth="1"/>
    <col min="1313" max="1313" width="33.83203125" bestFit="1" customWidth="1"/>
    <col min="1314" max="1314" width="12.83203125" bestFit="1" customWidth="1"/>
    <col min="1315" max="1315" width="47" bestFit="1" customWidth="1"/>
    <col min="1316" max="1316" width="46" bestFit="1" customWidth="1"/>
    <col min="1317" max="1317" width="46.33203125" bestFit="1" customWidth="1"/>
    <col min="1318" max="1318" width="15.6640625" bestFit="1" customWidth="1"/>
    <col min="1319" max="1319" width="15" bestFit="1" customWidth="1"/>
    <col min="1320" max="1320" width="41.83203125" bestFit="1" customWidth="1"/>
    <col min="1321" max="1321" width="46" bestFit="1" customWidth="1"/>
    <col min="1322" max="1322" width="18.6640625" bestFit="1" customWidth="1"/>
    <col min="1323" max="1323" width="17.5" bestFit="1" customWidth="1"/>
    <col min="1324" max="1324" width="35.33203125" bestFit="1" customWidth="1"/>
    <col min="1325" max="1325" width="33.5" bestFit="1" customWidth="1"/>
    <col min="1326" max="1326" width="27.5" bestFit="1" customWidth="1"/>
    <col min="1327" max="1327" width="10" bestFit="1" customWidth="1"/>
    <col min="1328" max="1328" width="39.5" bestFit="1" customWidth="1"/>
    <col min="1329" max="1329" width="32.1640625" bestFit="1" customWidth="1"/>
    <col min="1330" max="1330" width="18.33203125" bestFit="1" customWidth="1"/>
    <col min="1331" max="1331" width="20.83203125" bestFit="1" customWidth="1"/>
    <col min="1332" max="1332" width="37" bestFit="1" customWidth="1"/>
    <col min="1333" max="1333" width="34" bestFit="1" customWidth="1"/>
    <col min="1334" max="1334" width="17.5" bestFit="1" customWidth="1"/>
    <col min="1335" max="1335" width="33.33203125" bestFit="1" customWidth="1"/>
    <col min="1336" max="1336" width="19" bestFit="1" customWidth="1"/>
    <col min="1337" max="1337" width="28.83203125" bestFit="1" customWidth="1"/>
    <col min="1338" max="1338" width="38.5" bestFit="1" customWidth="1"/>
    <col min="1339" max="1340" width="19.83203125" bestFit="1" customWidth="1"/>
    <col min="1341" max="1341" width="29.83203125" bestFit="1" customWidth="1"/>
    <col min="1342" max="1342" width="16.5" bestFit="1" customWidth="1"/>
    <col min="1343" max="1343" width="36" bestFit="1" customWidth="1"/>
    <col min="1344" max="1344" width="23.83203125" bestFit="1" customWidth="1"/>
    <col min="1345" max="1345" width="48.33203125" bestFit="1" customWidth="1"/>
    <col min="1346" max="1346" width="8.5" bestFit="1" customWidth="1"/>
    <col min="1347" max="1347" width="26.1640625" bestFit="1" customWidth="1"/>
    <col min="1348" max="1348" width="48.33203125" bestFit="1" customWidth="1"/>
    <col min="1349" max="1349" width="44" bestFit="1" customWidth="1"/>
    <col min="1350" max="1350" width="31.1640625" bestFit="1" customWidth="1"/>
    <col min="1351" max="1351" width="26.1640625" bestFit="1" customWidth="1"/>
    <col min="1352" max="1352" width="11.33203125" bestFit="1" customWidth="1"/>
    <col min="1353" max="1353" width="13.83203125" bestFit="1" customWidth="1"/>
    <col min="1354" max="1354" width="11.33203125" bestFit="1" customWidth="1"/>
    <col min="1355" max="1355" width="7.33203125" bestFit="1" customWidth="1"/>
    <col min="1356" max="1356" width="44.6640625" bestFit="1" customWidth="1"/>
    <col min="1357" max="1357" width="13.83203125" bestFit="1" customWidth="1"/>
    <col min="1358" max="1358" width="17.83203125" bestFit="1" customWidth="1"/>
    <col min="1359" max="1359" width="23.83203125" bestFit="1" customWidth="1"/>
    <col min="1360" max="1360" width="32.6640625" bestFit="1" customWidth="1"/>
    <col min="1361" max="1361" width="24.5" bestFit="1" customWidth="1"/>
    <col min="1362" max="1362" width="38.33203125" bestFit="1" customWidth="1"/>
    <col min="1363" max="1363" width="14.83203125" bestFit="1" customWidth="1"/>
    <col min="1364" max="1364" width="14.5" bestFit="1" customWidth="1"/>
    <col min="1365" max="1365" width="27.1640625" bestFit="1" customWidth="1"/>
    <col min="1366" max="1366" width="37.6640625" bestFit="1" customWidth="1"/>
    <col min="1367" max="1367" width="55.33203125" bestFit="1" customWidth="1"/>
    <col min="1368" max="1368" width="25" bestFit="1" customWidth="1"/>
    <col min="1369" max="1369" width="36.6640625" bestFit="1" customWidth="1"/>
    <col min="1370" max="1370" width="17.1640625" bestFit="1" customWidth="1"/>
    <col min="1371" max="1371" width="33.83203125" bestFit="1" customWidth="1"/>
    <col min="1372" max="1372" width="49.83203125" bestFit="1" customWidth="1"/>
    <col min="1373" max="1373" width="29.6640625" bestFit="1" customWidth="1"/>
    <col min="1374" max="1374" width="25" bestFit="1" customWidth="1"/>
    <col min="1375" max="1375" width="48.33203125" bestFit="1" customWidth="1"/>
    <col min="1376" max="1376" width="36.6640625" bestFit="1" customWidth="1"/>
    <col min="1377" max="1377" width="26.1640625" bestFit="1" customWidth="1"/>
    <col min="1378" max="1378" width="37.6640625" bestFit="1" customWidth="1"/>
    <col min="1379" max="1379" width="40.6640625" bestFit="1" customWidth="1"/>
    <col min="1380" max="1380" width="14.6640625" bestFit="1" customWidth="1"/>
    <col min="1381" max="1381" width="23.6640625" bestFit="1" customWidth="1"/>
    <col min="1382" max="1382" width="17.33203125" bestFit="1" customWidth="1"/>
    <col min="1383" max="1383" width="28" bestFit="1" customWidth="1"/>
    <col min="1384" max="1384" width="31.1640625" bestFit="1" customWidth="1"/>
    <col min="1385" max="1385" width="33.83203125" bestFit="1" customWidth="1"/>
    <col min="1386" max="1386" width="37.33203125" bestFit="1" customWidth="1"/>
    <col min="1387" max="1387" width="48.5" bestFit="1" customWidth="1"/>
    <col min="1388" max="1388" width="31.1640625" bestFit="1" customWidth="1"/>
    <col min="1389" max="1389" width="49.33203125" bestFit="1" customWidth="1"/>
    <col min="1390" max="1390" width="46.6640625" bestFit="1" customWidth="1"/>
    <col min="1391" max="1391" width="34" bestFit="1" customWidth="1"/>
    <col min="1392" max="1392" width="48.6640625" bestFit="1" customWidth="1"/>
    <col min="1393" max="1393" width="24.5" bestFit="1" customWidth="1"/>
    <col min="1394" max="1394" width="12.83203125" bestFit="1" customWidth="1"/>
    <col min="1395" max="1395" width="47.5" bestFit="1" customWidth="1"/>
    <col min="1396" max="1396" width="23.83203125" bestFit="1" customWidth="1"/>
    <col min="1397" max="1397" width="17.83203125" bestFit="1" customWidth="1"/>
    <col min="1398" max="1398" width="25" bestFit="1" customWidth="1"/>
    <col min="1399" max="1399" width="46.1640625" bestFit="1" customWidth="1"/>
    <col min="1400" max="1400" width="24.6640625" bestFit="1" customWidth="1"/>
    <col min="1401" max="1401" width="20.6640625" bestFit="1" customWidth="1"/>
    <col min="1402" max="1402" width="35.33203125" bestFit="1" customWidth="1"/>
    <col min="1403" max="1403" width="14.1640625" bestFit="1" customWidth="1"/>
    <col min="1404" max="1404" width="25.33203125" bestFit="1" customWidth="1"/>
    <col min="1405" max="1405" width="16.83203125" bestFit="1" customWidth="1"/>
    <col min="1406" max="1406" width="44.83203125" bestFit="1" customWidth="1"/>
    <col min="1407" max="1407" width="52.5" bestFit="1" customWidth="1"/>
    <col min="1408" max="1408" width="28.33203125" bestFit="1" customWidth="1"/>
    <col min="1409" max="1409" width="17.1640625" bestFit="1" customWidth="1"/>
    <col min="1410" max="1410" width="43.83203125" bestFit="1" customWidth="1"/>
    <col min="1411" max="1411" width="27.1640625" bestFit="1" customWidth="1"/>
    <col min="1412" max="1412" width="27.83203125" bestFit="1" customWidth="1"/>
    <col min="1413" max="1413" width="19.6640625" bestFit="1" customWidth="1"/>
    <col min="1414" max="1414" width="15" bestFit="1" customWidth="1"/>
    <col min="1415" max="1415" width="63" bestFit="1" customWidth="1"/>
    <col min="1416" max="1416" width="34.1640625" bestFit="1" customWidth="1"/>
    <col min="1417" max="1417" width="35.5" bestFit="1" customWidth="1"/>
    <col min="1418" max="1418" width="27.6640625" bestFit="1" customWidth="1"/>
    <col min="1419" max="1419" width="45.1640625" bestFit="1" customWidth="1"/>
    <col min="1420" max="1420" width="30.83203125" bestFit="1" customWidth="1"/>
    <col min="1421" max="1421" width="47.83203125" bestFit="1" customWidth="1"/>
    <col min="1422" max="1422" width="30.83203125" bestFit="1" customWidth="1"/>
    <col min="1423" max="1423" width="38.5" bestFit="1" customWidth="1"/>
    <col min="1424" max="1424" width="47.5" bestFit="1" customWidth="1"/>
    <col min="1425" max="1425" width="21.83203125" bestFit="1" customWidth="1"/>
    <col min="1426" max="1426" width="35.5" bestFit="1" customWidth="1"/>
    <col min="1427" max="1427" width="47.6640625" bestFit="1" customWidth="1"/>
    <col min="1428" max="1428" width="25.1640625" bestFit="1" customWidth="1"/>
    <col min="1429" max="1429" width="8.6640625" bestFit="1" customWidth="1"/>
    <col min="1430" max="1430" width="23" bestFit="1" customWidth="1"/>
    <col min="1431" max="1431" width="26.6640625" bestFit="1" customWidth="1"/>
    <col min="1432" max="1432" width="9.33203125" bestFit="1" customWidth="1"/>
    <col min="1433" max="1433" width="18" bestFit="1" customWidth="1"/>
    <col min="1434" max="1434" width="26" bestFit="1" customWidth="1"/>
    <col min="1435" max="1435" width="33.83203125" bestFit="1" customWidth="1"/>
    <col min="1436" max="1436" width="42.83203125" bestFit="1" customWidth="1"/>
    <col min="1437" max="1437" width="47.33203125" bestFit="1" customWidth="1"/>
    <col min="1438" max="1438" width="15.5" bestFit="1" customWidth="1"/>
    <col min="1439" max="1439" width="22.33203125" bestFit="1" customWidth="1"/>
    <col min="1440" max="1440" width="20.5" bestFit="1" customWidth="1"/>
    <col min="1441" max="1441" width="64.33203125" bestFit="1" customWidth="1"/>
    <col min="1442" max="1442" width="44.6640625" bestFit="1" customWidth="1"/>
    <col min="1443" max="1443" width="44" bestFit="1" customWidth="1"/>
    <col min="1444" max="1444" width="48.33203125" bestFit="1" customWidth="1"/>
    <col min="1445" max="1445" width="44.5" bestFit="1" customWidth="1"/>
    <col min="1446" max="1446" width="7" bestFit="1" customWidth="1"/>
    <col min="1447" max="1447" width="35.6640625" bestFit="1" customWidth="1"/>
    <col min="1448" max="1448" width="50" bestFit="1" customWidth="1"/>
    <col min="1449" max="1449" width="24" bestFit="1" customWidth="1"/>
    <col min="1450" max="1450" width="12.33203125" bestFit="1" customWidth="1"/>
    <col min="1451" max="1451" width="46.6640625" bestFit="1" customWidth="1"/>
    <col min="1452" max="1452" width="35.83203125" bestFit="1" customWidth="1"/>
    <col min="1453" max="1453" width="6.6640625" bestFit="1" customWidth="1"/>
    <col min="1454" max="1454" width="25.5" bestFit="1" customWidth="1"/>
    <col min="1455" max="1455" width="38.5" bestFit="1" customWidth="1"/>
    <col min="1456" max="1456" width="57.33203125" bestFit="1" customWidth="1"/>
    <col min="1457" max="1457" width="46.33203125" bestFit="1" customWidth="1"/>
    <col min="1458" max="1458" width="35" bestFit="1" customWidth="1"/>
    <col min="1459" max="1459" width="29.33203125" bestFit="1" customWidth="1"/>
    <col min="1460" max="1460" width="28.83203125" bestFit="1" customWidth="1"/>
    <col min="1461" max="1461" width="12.33203125" bestFit="1" customWidth="1"/>
    <col min="1462" max="1462" width="29.83203125" bestFit="1" customWidth="1"/>
    <col min="1463" max="1463" width="36" bestFit="1" customWidth="1"/>
    <col min="1464" max="1464" width="44.5" bestFit="1" customWidth="1"/>
    <col min="1465" max="1465" width="37.6640625" bestFit="1" customWidth="1"/>
    <col min="1466" max="1466" width="36" bestFit="1" customWidth="1"/>
    <col min="1467" max="1467" width="20.83203125" bestFit="1" customWidth="1"/>
    <col min="1468" max="1468" width="27.6640625" bestFit="1" customWidth="1"/>
    <col min="1469" max="1469" width="27.5" bestFit="1" customWidth="1"/>
    <col min="1470" max="1470" width="30.5" bestFit="1" customWidth="1"/>
    <col min="1471" max="1471" width="42.1640625" bestFit="1" customWidth="1"/>
    <col min="1472" max="1472" width="41.6640625" bestFit="1" customWidth="1"/>
    <col min="1473" max="1473" width="35.33203125" bestFit="1" customWidth="1"/>
    <col min="1474" max="1474" width="50.1640625" bestFit="1" customWidth="1"/>
    <col min="1475" max="1475" width="35.1640625" bestFit="1" customWidth="1"/>
    <col min="1476" max="1476" width="41.33203125" bestFit="1" customWidth="1"/>
    <col min="1477" max="1477" width="41.5" bestFit="1" customWidth="1"/>
    <col min="1478" max="1478" width="47" bestFit="1" customWidth="1"/>
    <col min="1479" max="1479" width="19.83203125" bestFit="1" customWidth="1"/>
    <col min="1480" max="1480" width="33.5" bestFit="1" customWidth="1"/>
    <col min="1481" max="1481" width="47.6640625" bestFit="1" customWidth="1"/>
    <col min="1482" max="1482" width="38.83203125" bestFit="1" customWidth="1"/>
    <col min="1483" max="1483" width="44" bestFit="1" customWidth="1"/>
    <col min="1484" max="1484" width="48.83203125" bestFit="1" customWidth="1"/>
    <col min="1485" max="1485" width="45.5" bestFit="1" customWidth="1"/>
    <col min="1486" max="1486" width="35.5" bestFit="1" customWidth="1"/>
    <col min="1487" max="1487" width="46.6640625" bestFit="1" customWidth="1"/>
    <col min="1488" max="1488" width="36.33203125" bestFit="1" customWidth="1"/>
    <col min="1489" max="1489" width="36" bestFit="1" customWidth="1"/>
    <col min="1490" max="1490" width="23.33203125" bestFit="1" customWidth="1"/>
    <col min="1491" max="1491" width="32" bestFit="1" customWidth="1"/>
    <col min="1492" max="1492" width="35.33203125" bestFit="1" customWidth="1"/>
    <col min="1493" max="1493" width="47.6640625" bestFit="1" customWidth="1"/>
    <col min="1494" max="1494" width="50.6640625" bestFit="1" customWidth="1"/>
    <col min="1495" max="1495" width="49" bestFit="1" customWidth="1"/>
    <col min="1496" max="1496" width="31.83203125" bestFit="1" customWidth="1"/>
    <col min="1497" max="1497" width="43.6640625" bestFit="1" customWidth="1"/>
    <col min="1498" max="1498" width="28.83203125" bestFit="1" customWidth="1"/>
    <col min="1499" max="1499" width="36.1640625" bestFit="1" customWidth="1"/>
    <col min="1500" max="1500" width="43.83203125" bestFit="1" customWidth="1"/>
    <col min="1501" max="1501" width="28.83203125" bestFit="1" customWidth="1"/>
    <col min="1502" max="1502" width="52.6640625" bestFit="1" customWidth="1"/>
    <col min="1503" max="1503" width="29.1640625" bestFit="1" customWidth="1"/>
    <col min="1504" max="1504" width="29.6640625" bestFit="1" customWidth="1"/>
    <col min="1505" max="1505" width="45.5" bestFit="1" customWidth="1"/>
    <col min="1506" max="1506" width="24.6640625" bestFit="1" customWidth="1"/>
    <col min="1507" max="1507" width="23.1640625" bestFit="1" customWidth="1"/>
    <col min="1508" max="1508" width="45.6640625" bestFit="1" customWidth="1"/>
    <col min="1509" max="1509" width="66.1640625" bestFit="1" customWidth="1"/>
    <col min="1510" max="1510" width="45.1640625" bestFit="1" customWidth="1"/>
    <col min="1511" max="1511" width="31.5" bestFit="1" customWidth="1"/>
    <col min="1512" max="1512" width="27.33203125" bestFit="1" customWidth="1"/>
    <col min="1513" max="1513" width="49.1640625" bestFit="1" customWidth="1"/>
    <col min="1514" max="1514" width="35" bestFit="1" customWidth="1"/>
    <col min="1515" max="1515" width="45.83203125" bestFit="1" customWidth="1"/>
    <col min="1516" max="1516" width="38.33203125" bestFit="1" customWidth="1"/>
    <col min="1517" max="1517" width="50" bestFit="1" customWidth="1"/>
    <col min="1518" max="1518" width="20.33203125" bestFit="1" customWidth="1"/>
    <col min="1519" max="1519" width="34.6640625" bestFit="1" customWidth="1"/>
    <col min="1520" max="1520" width="38.5" bestFit="1" customWidth="1"/>
    <col min="1521" max="1521" width="16.5" bestFit="1" customWidth="1"/>
    <col min="1522" max="1522" width="25.1640625" bestFit="1" customWidth="1"/>
    <col min="1523" max="1523" width="43.1640625" bestFit="1" customWidth="1"/>
    <col min="1524" max="1524" width="50.1640625" bestFit="1" customWidth="1"/>
    <col min="1525" max="1525" width="28.5" bestFit="1" customWidth="1"/>
    <col min="1526" max="1526" width="45.6640625" bestFit="1" customWidth="1"/>
    <col min="1527" max="1527" width="44" bestFit="1" customWidth="1"/>
    <col min="1528" max="1528" width="38.1640625" bestFit="1" customWidth="1"/>
    <col min="1529" max="1529" width="24.83203125" bestFit="1" customWidth="1"/>
    <col min="1530" max="1530" width="7.33203125" bestFit="1" customWidth="1"/>
    <col min="1531" max="1531" width="24.83203125" bestFit="1" customWidth="1"/>
    <col min="1532" max="1532" width="50.1640625" bestFit="1" customWidth="1"/>
    <col min="1533" max="1533" width="15.83203125" bestFit="1" customWidth="1"/>
    <col min="1534" max="1534" width="48.6640625" bestFit="1" customWidth="1"/>
    <col min="1535" max="1535" width="15.5" bestFit="1" customWidth="1"/>
    <col min="1536" max="1536" width="39" bestFit="1" customWidth="1"/>
    <col min="1537" max="1537" width="26.33203125" bestFit="1" customWidth="1"/>
    <col min="1538" max="1538" width="8.1640625" bestFit="1" customWidth="1"/>
    <col min="1539" max="1539" width="52.5" bestFit="1" customWidth="1"/>
    <col min="1540" max="1540" width="37.83203125" bestFit="1" customWidth="1"/>
    <col min="1541" max="1541" width="29.6640625" bestFit="1" customWidth="1"/>
    <col min="1542" max="1542" width="30" bestFit="1" customWidth="1"/>
    <col min="1543" max="1543" width="13.1640625" bestFit="1" customWidth="1"/>
    <col min="1544" max="1544" width="18.5" bestFit="1" customWidth="1"/>
    <col min="1545" max="1545" width="29.6640625" bestFit="1" customWidth="1"/>
    <col min="1546" max="1546" width="23" bestFit="1" customWidth="1"/>
    <col min="1547" max="1547" width="14.33203125" bestFit="1" customWidth="1"/>
    <col min="1548" max="1548" width="35.33203125" bestFit="1" customWidth="1"/>
    <col min="1549" max="1549" width="23.83203125" bestFit="1" customWidth="1"/>
    <col min="1550" max="1550" width="19.33203125" bestFit="1" customWidth="1"/>
    <col min="1551" max="1551" width="26.83203125" bestFit="1" customWidth="1"/>
    <col min="1552" max="1552" width="32.83203125" bestFit="1" customWidth="1"/>
    <col min="1553" max="1553" width="36.33203125" bestFit="1" customWidth="1"/>
    <col min="1554" max="1554" width="24.1640625" bestFit="1" customWidth="1"/>
    <col min="1555" max="1555" width="51.1640625" bestFit="1" customWidth="1"/>
    <col min="1556" max="1556" width="31" bestFit="1" customWidth="1"/>
    <col min="1557" max="1557" width="29.5" bestFit="1" customWidth="1"/>
    <col min="1558" max="1558" width="29.33203125" bestFit="1" customWidth="1"/>
    <col min="1559" max="1559" width="13.33203125" bestFit="1" customWidth="1"/>
    <col min="1560" max="1560" width="8.6640625" bestFit="1" customWidth="1"/>
    <col min="1561" max="1561" width="45.83203125" bestFit="1" customWidth="1"/>
    <col min="1562" max="1562" width="31.1640625" bestFit="1" customWidth="1"/>
    <col min="1563" max="1563" width="5.83203125" bestFit="1" customWidth="1"/>
    <col min="1564" max="1564" width="33.6640625" bestFit="1" customWidth="1"/>
    <col min="1565" max="1565" width="6.6640625" bestFit="1" customWidth="1"/>
    <col min="1566" max="1566" width="35.6640625" bestFit="1" customWidth="1"/>
    <col min="1567" max="1567" width="39.5" bestFit="1" customWidth="1"/>
    <col min="1568" max="1568" width="40.83203125" bestFit="1" customWidth="1"/>
    <col min="1569" max="1569" width="31.83203125" bestFit="1" customWidth="1"/>
    <col min="1570" max="1570" width="41.1640625" bestFit="1" customWidth="1"/>
    <col min="1571" max="1571" width="27.6640625" bestFit="1" customWidth="1"/>
    <col min="1572" max="1572" width="26.33203125" bestFit="1" customWidth="1"/>
    <col min="1573" max="1573" width="24.1640625" bestFit="1" customWidth="1"/>
    <col min="1574" max="1574" width="31.1640625" bestFit="1" customWidth="1"/>
    <col min="1575" max="1575" width="10.33203125" bestFit="1" customWidth="1"/>
    <col min="1576" max="1576" width="32.6640625" bestFit="1" customWidth="1"/>
    <col min="1577" max="1577" width="26.1640625" bestFit="1" customWidth="1"/>
    <col min="1578" max="1578" width="17.1640625" bestFit="1" customWidth="1"/>
    <col min="1579" max="1579" width="51.6640625" bestFit="1" customWidth="1"/>
    <col min="1580" max="1580" width="35.5" bestFit="1" customWidth="1"/>
    <col min="1581" max="1581" width="47.83203125" bestFit="1" customWidth="1"/>
    <col min="1582" max="1582" width="30.83203125" bestFit="1" customWidth="1"/>
    <col min="1584" max="1584" width="36.6640625" bestFit="1" customWidth="1"/>
    <col min="1585" max="1585" width="27" bestFit="1" customWidth="1"/>
    <col min="1586" max="1586" width="45.83203125" bestFit="1" customWidth="1"/>
    <col min="1587" max="1587" width="46.6640625" bestFit="1" customWidth="1"/>
    <col min="1588" max="1588" width="44" bestFit="1" customWidth="1"/>
    <col min="1589" max="1589" width="30.6640625" bestFit="1" customWidth="1"/>
    <col min="1590" max="1590" width="42.6640625" bestFit="1" customWidth="1"/>
    <col min="1591" max="1591" width="14.33203125" bestFit="1" customWidth="1"/>
    <col min="1592" max="1592" width="51.5" bestFit="1" customWidth="1"/>
    <col min="1593" max="1593" width="37.1640625" bestFit="1" customWidth="1"/>
    <col min="1594" max="1594" width="46.1640625" bestFit="1" customWidth="1"/>
    <col min="1595" max="1595" width="14.6640625" bestFit="1" customWidth="1"/>
    <col min="1596" max="1596" width="46.33203125" bestFit="1" customWidth="1"/>
    <col min="1597" max="1597" width="23.1640625" bestFit="1" customWidth="1"/>
    <col min="1598" max="1598" width="23.6640625" bestFit="1" customWidth="1"/>
    <col min="1599" max="1599" width="10.1640625" bestFit="1" customWidth="1"/>
    <col min="1600" max="1600" width="49.33203125" bestFit="1" customWidth="1"/>
    <col min="1601" max="1601" width="50" bestFit="1" customWidth="1"/>
    <col min="1602" max="1602" width="42.6640625" bestFit="1" customWidth="1"/>
    <col min="1603" max="1603" width="44" bestFit="1" customWidth="1"/>
    <col min="1604" max="1604" width="17.83203125" bestFit="1" customWidth="1"/>
    <col min="1605" max="1605" width="47.83203125" bestFit="1" customWidth="1"/>
    <col min="1606" max="1606" width="47" bestFit="1" customWidth="1"/>
    <col min="1607" max="1607" width="49.5" bestFit="1" customWidth="1"/>
    <col min="1608" max="1608" width="12" bestFit="1" customWidth="1"/>
    <col min="1609" max="1609" width="10.1640625" bestFit="1" customWidth="1"/>
    <col min="1610" max="1610" width="12.6640625" bestFit="1" customWidth="1"/>
    <col min="1611" max="1611" width="15" bestFit="1" customWidth="1"/>
    <col min="1612" max="1612" width="35" bestFit="1" customWidth="1"/>
    <col min="1613" max="1613" width="27.33203125" bestFit="1" customWidth="1"/>
    <col min="1615" max="1615" width="31" bestFit="1" customWidth="1"/>
    <col min="1616" max="1616" width="20.33203125" bestFit="1" customWidth="1"/>
    <col min="1617" max="1617" width="31.1640625" bestFit="1" customWidth="1"/>
    <col min="1618" max="1618" width="18.6640625" bestFit="1" customWidth="1"/>
    <col min="1619" max="1619" width="41.5" bestFit="1" customWidth="1"/>
    <col min="1620" max="1620" width="45.6640625" bestFit="1" customWidth="1"/>
    <col min="1621" max="1621" width="18.1640625" bestFit="1" customWidth="1"/>
    <col min="1622" max="1622" width="20.33203125" bestFit="1" customWidth="1"/>
    <col min="1623" max="1623" width="31.5" bestFit="1" customWidth="1"/>
    <col min="1624" max="1624" width="9.5" bestFit="1" customWidth="1"/>
    <col min="1625" max="1625" width="44.1640625" bestFit="1" customWidth="1"/>
    <col min="1626" max="1626" width="47.5" bestFit="1" customWidth="1"/>
    <col min="1627" max="1627" width="5.83203125" bestFit="1" customWidth="1"/>
    <col min="1628" max="1628" width="46.6640625" bestFit="1" customWidth="1"/>
    <col min="1629" max="1629" width="30.1640625" bestFit="1" customWidth="1"/>
    <col min="1630" max="1630" width="10.33203125" bestFit="1" customWidth="1"/>
    <col min="1631" max="1631" width="27.1640625" bestFit="1" customWidth="1"/>
    <col min="1632" max="1632" width="12.33203125" bestFit="1" customWidth="1"/>
    <col min="1633" max="1633" width="38.83203125" bestFit="1" customWidth="1"/>
    <col min="1634" max="1634" width="11.1640625" bestFit="1" customWidth="1"/>
    <col min="1635" max="1635" width="41.33203125" bestFit="1" customWidth="1"/>
    <col min="1636" max="1636" width="40.5" bestFit="1" customWidth="1"/>
    <col min="1637" max="1637" width="49.6640625" bestFit="1" customWidth="1"/>
    <col min="1638" max="1638" width="16.5" bestFit="1" customWidth="1"/>
    <col min="1639" max="1639" width="50.1640625" bestFit="1" customWidth="1"/>
    <col min="1640" max="1640" width="25.5" bestFit="1" customWidth="1"/>
    <col min="1641" max="1641" width="10.6640625" bestFit="1" customWidth="1"/>
    <col min="1642" max="1642" width="8.33203125" bestFit="1" customWidth="1"/>
    <col min="1643" max="1643" width="49.83203125" bestFit="1" customWidth="1"/>
    <col min="1644" max="1644" width="40.1640625" bestFit="1" customWidth="1"/>
    <col min="1645" max="1645" width="47" bestFit="1" customWidth="1"/>
    <col min="1646" max="1646" width="14.83203125" bestFit="1" customWidth="1"/>
    <col min="1647" max="1647" width="26.1640625" bestFit="1" customWidth="1"/>
    <col min="1648" max="1648" width="41.83203125" bestFit="1" customWidth="1"/>
    <col min="1649" max="1649" width="24.5" bestFit="1" customWidth="1"/>
    <col min="1650" max="1650" width="19" bestFit="1" customWidth="1"/>
    <col min="1651" max="1651" width="12.83203125" bestFit="1" customWidth="1"/>
    <col min="1652" max="1652" width="16.33203125" bestFit="1" customWidth="1"/>
    <col min="1653" max="1653" width="40" bestFit="1" customWidth="1"/>
    <col min="1654" max="1654" width="31.1640625" bestFit="1" customWidth="1"/>
    <col min="1655" max="1655" width="47.33203125" bestFit="1" customWidth="1"/>
    <col min="1656" max="1656" width="43.1640625" bestFit="1" customWidth="1"/>
    <col min="1657" max="1657" width="47.33203125" bestFit="1" customWidth="1"/>
    <col min="1658" max="1658" width="15.5" bestFit="1" customWidth="1"/>
    <col min="1659" max="1659" width="36" bestFit="1" customWidth="1"/>
    <col min="1660" max="1660" width="19.6640625" bestFit="1" customWidth="1"/>
    <col min="1661" max="1661" width="26.1640625" bestFit="1" customWidth="1"/>
    <col min="1662" max="1662" width="32.83203125" bestFit="1" customWidth="1"/>
    <col min="1663" max="1663" width="5.83203125" bestFit="1" customWidth="1"/>
    <col min="1664" max="1664" width="16.5" bestFit="1" customWidth="1"/>
    <col min="1665" max="1665" width="41" bestFit="1" customWidth="1"/>
    <col min="1666" max="1666" width="22" bestFit="1" customWidth="1"/>
    <col min="1667" max="1667" width="18.5" bestFit="1" customWidth="1"/>
    <col min="1668" max="1668" width="32.5" bestFit="1" customWidth="1"/>
    <col min="1669" max="1669" width="22.1640625" bestFit="1" customWidth="1"/>
    <col min="1670" max="1670" width="28.6640625" bestFit="1" customWidth="1"/>
    <col min="1671" max="1671" width="37.5" bestFit="1" customWidth="1"/>
    <col min="1672" max="1672" width="35.5" bestFit="1" customWidth="1"/>
    <col min="1673" max="1673" width="36.1640625" bestFit="1" customWidth="1"/>
    <col min="1674" max="1674" width="39.6640625" bestFit="1" customWidth="1"/>
    <col min="1675" max="1675" width="23.5" bestFit="1" customWidth="1"/>
    <col min="1676" max="1676" width="33.5" bestFit="1" customWidth="1"/>
    <col min="1677" max="1677" width="36.33203125" bestFit="1" customWidth="1"/>
    <col min="1678" max="1678" width="18" bestFit="1" customWidth="1"/>
    <col min="1679" max="1679" width="48" bestFit="1" customWidth="1"/>
    <col min="1680" max="1680" width="18.6640625" bestFit="1" customWidth="1"/>
    <col min="1681" max="1681" width="35.6640625" bestFit="1" customWidth="1"/>
    <col min="1682" max="1682" width="46.5" bestFit="1" customWidth="1"/>
    <col min="1683" max="1683" width="37.83203125" bestFit="1" customWidth="1"/>
    <col min="1684" max="1684" width="38.33203125" bestFit="1" customWidth="1"/>
    <col min="1685" max="1685" width="46.5" bestFit="1" customWidth="1"/>
    <col min="1686" max="1686" width="22.33203125" bestFit="1" customWidth="1"/>
    <col min="1687" max="1687" width="52" bestFit="1" customWidth="1"/>
    <col min="1688" max="1688" width="18" bestFit="1" customWidth="1"/>
    <col min="1689" max="1689" width="32.33203125" bestFit="1" customWidth="1"/>
    <col min="1690" max="1690" width="34.83203125" bestFit="1" customWidth="1"/>
    <col min="1691" max="1691" width="45" bestFit="1" customWidth="1"/>
    <col min="1692" max="1692" width="21.6640625" bestFit="1" customWidth="1"/>
    <col min="1693" max="1693" width="43.83203125" bestFit="1" customWidth="1"/>
    <col min="1694" max="1694" width="11.83203125" bestFit="1" customWidth="1"/>
    <col min="1695" max="1695" width="14.5" bestFit="1" customWidth="1"/>
    <col min="1696" max="1696" width="50" bestFit="1" customWidth="1"/>
    <col min="1697" max="1697" width="7.33203125" bestFit="1" customWidth="1"/>
    <col min="1698" max="1698" width="49.83203125" bestFit="1" customWidth="1"/>
    <col min="1699" max="1699" width="46.83203125" bestFit="1" customWidth="1"/>
    <col min="1700" max="1700" width="38.5" bestFit="1" customWidth="1"/>
    <col min="1701" max="1701" width="14.83203125" bestFit="1" customWidth="1"/>
    <col min="1702" max="1702" width="41" bestFit="1" customWidth="1"/>
    <col min="1703" max="1703" width="47.33203125" bestFit="1" customWidth="1"/>
    <col min="1704" max="1704" width="36.33203125" bestFit="1" customWidth="1"/>
    <col min="1705" max="1705" width="34.1640625" bestFit="1" customWidth="1"/>
    <col min="1706" max="1706" width="42.33203125" bestFit="1" customWidth="1"/>
    <col min="1707" max="1707" width="35.5" bestFit="1" customWidth="1"/>
    <col min="1708" max="1708" width="43.33203125" bestFit="1" customWidth="1"/>
    <col min="1709" max="1709" width="8.83203125" bestFit="1" customWidth="1"/>
    <col min="1710" max="1710" width="41.83203125" bestFit="1" customWidth="1"/>
    <col min="1711" max="1711" width="14" bestFit="1" customWidth="1"/>
    <col min="1712" max="1712" width="35.6640625" bestFit="1" customWidth="1"/>
    <col min="1713" max="1713" width="37.1640625" bestFit="1" customWidth="1"/>
    <col min="1714" max="1714" width="13.6640625" bestFit="1" customWidth="1"/>
    <col min="1715" max="1715" width="20.1640625" bestFit="1" customWidth="1"/>
    <col min="1716" max="1716" width="17.83203125" bestFit="1" customWidth="1"/>
    <col min="1717" max="1717" width="46.5" bestFit="1" customWidth="1"/>
    <col min="1718" max="1718" width="45.83203125" bestFit="1" customWidth="1"/>
    <col min="1719" max="1719" width="8.5" bestFit="1" customWidth="1"/>
    <col min="1720" max="1720" width="30.6640625" bestFit="1" customWidth="1"/>
    <col min="1721" max="1721" width="29.1640625" bestFit="1" customWidth="1"/>
    <col min="1722" max="1722" width="11.83203125" bestFit="1" customWidth="1"/>
    <col min="1723" max="1723" width="42.33203125" bestFit="1" customWidth="1"/>
    <col min="1724" max="1724" width="28.5" bestFit="1" customWidth="1"/>
    <col min="1725" max="1725" width="34.1640625" bestFit="1" customWidth="1"/>
    <col min="1726" max="1726" width="20.5" bestFit="1" customWidth="1"/>
    <col min="1727" max="1727" width="11.33203125" bestFit="1" customWidth="1"/>
    <col min="1728" max="1728" width="50.5" bestFit="1" customWidth="1"/>
    <col min="1729" max="1729" width="38.83203125" bestFit="1" customWidth="1"/>
    <col min="1730" max="1730" width="10.33203125" bestFit="1" customWidth="1"/>
    <col min="1731" max="1731" width="19.83203125" bestFit="1" customWidth="1"/>
    <col min="1732" max="1732" width="22.83203125" bestFit="1" customWidth="1"/>
    <col min="1733" max="1733" width="45.33203125" bestFit="1" customWidth="1"/>
    <col min="1734" max="1734" width="6.6640625" bestFit="1" customWidth="1"/>
    <col min="1735" max="1735" width="23" bestFit="1" customWidth="1"/>
    <col min="1736" max="1736" width="25.83203125" bestFit="1" customWidth="1"/>
    <col min="1737" max="1737" width="27.5" bestFit="1" customWidth="1"/>
    <col min="1738" max="1738" width="42.83203125" bestFit="1" customWidth="1"/>
    <col min="1739" max="1739" width="15.5" bestFit="1" customWidth="1"/>
    <col min="1740" max="1740" width="33.83203125" bestFit="1" customWidth="1"/>
    <col min="1741" max="1741" width="28.83203125" bestFit="1" customWidth="1"/>
    <col min="1742" max="1742" width="22.6640625" bestFit="1" customWidth="1"/>
    <col min="1743" max="1743" width="32.33203125" bestFit="1" customWidth="1"/>
    <col min="1744" max="1744" width="15.6640625" bestFit="1" customWidth="1"/>
    <col min="1745" max="1745" width="48.6640625" bestFit="1" customWidth="1"/>
    <col min="1746" max="1746" width="47.33203125" bestFit="1" customWidth="1"/>
    <col min="1747" max="1747" width="41.83203125" bestFit="1" customWidth="1"/>
    <col min="1748" max="1748" width="19.5" bestFit="1" customWidth="1"/>
    <col min="1749" max="1749" width="15" bestFit="1" customWidth="1"/>
    <col min="1750" max="1750" width="43.33203125" bestFit="1" customWidth="1"/>
    <col min="1751" max="1751" width="20.83203125" bestFit="1" customWidth="1"/>
    <col min="1752" max="1752" width="40.6640625" bestFit="1" customWidth="1"/>
    <col min="1753" max="1753" width="28.5" bestFit="1" customWidth="1"/>
    <col min="1754" max="1754" width="53.6640625" bestFit="1" customWidth="1"/>
    <col min="1755" max="1755" width="19.33203125" bestFit="1" customWidth="1"/>
    <col min="1756" max="1756" width="11.6640625" bestFit="1" customWidth="1"/>
    <col min="1757" max="1757" width="24.33203125" bestFit="1" customWidth="1"/>
    <col min="1758" max="1758" width="36.5" bestFit="1" customWidth="1"/>
    <col min="1759" max="1759" width="14.83203125" bestFit="1" customWidth="1"/>
    <col min="1760" max="1760" width="18.5" bestFit="1" customWidth="1"/>
    <col min="1761" max="1761" width="24.83203125" bestFit="1" customWidth="1"/>
    <col min="1762" max="1762" width="50.1640625" bestFit="1" customWidth="1"/>
    <col min="1763" max="1763" width="45.83203125" bestFit="1" customWidth="1"/>
    <col min="1764" max="1764" width="39" bestFit="1" customWidth="1"/>
    <col min="1765" max="1765" width="60.1640625" bestFit="1" customWidth="1"/>
    <col min="1766" max="1766" width="28.5" bestFit="1" customWidth="1"/>
    <col min="1767" max="1767" width="21.1640625" bestFit="1" customWidth="1"/>
    <col min="1768" max="1768" width="24.5" bestFit="1" customWidth="1"/>
    <col min="1769" max="1769" width="36.5" bestFit="1" customWidth="1"/>
    <col min="1770" max="1770" width="26.83203125" bestFit="1" customWidth="1"/>
    <col min="1771" max="1771" width="48.83203125" bestFit="1" customWidth="1"/>
    <col min="1772" max="1772" width="42.6640625" bestFit="1" customWidth="1"/>
    <col min="1773" max="1773" width="41.33203125" bestFit="1" customWidth="1"/>
    <col min="1774" max="1774" width="34" bestFit="1" customWidth="1"/>
    <col min="1775" max="1775" width="41.6640625" bestFit="1" customWidth="1"/>
    <col min="1776" max="1776" width="31.1640625" bestFit="1" customWidth="1"/>
    <col min="1777" max="1777" width="19" bestFit="1" customWidth="1"/>
    <col min="1778" max="1778" width="44.6640625" bestFit="1" customWidth="1"/>
    <col min="1779" max="1779" width="42.1640625" bestFit="1" customWidth="1"/>
    <col min="1780" max="1780" width="45.1640625" bestFit="1" customWidth="1"/>
    <col min="1781" max="1781" width="31" bestFit="1" customWidth="1"/>
    <col min="1782" max="1782" width="39" bestFit="1" customWidth="1"/>
    <col min="1783" max="1783" width="15.33203125" bestFit="1" customWidth="1"/>
    <col min="1784" max="1784" width="31" bestFit="1" customWidth="1"/>
    <col min="1785" max="1785" width="46" bestFit="1" customWidth="1"/>
    <col min="1786" max="1786" width="35.83203125" bestFit="1" customWidth="1"/>
    <col min="1787" max="1787" width="16.5" bestFit="1" customWidth="1"/>
    <col min="1788" max="1788" width="15.6640625" bestFit="1" customWidth="1"/>
    <col min="1789" max="1789" width="35.5" bestFit="1" customWidth="1"/>
    <col min="1790" max="1790" width="28.5" bestFit="1" customWidth="1"/>
    <col min="1791" max="1791" width="51.6640625" bestFit="1" customWidth="1"/>
    <col min="1792" max="1792" width="14" bestFit="1" customWidth="1"/>
    <col min="1793" max="1793" width="12.1640625" bestFit="1" customWidth="1"/>
    <col min="1794" max="1794" width="17.1640625" bestFit="1" customWidth="1"/>
    <col min="1795" max="1795" width="22.83203125" bestFit="1" customWidth="1"/>
    <col min="1797" max="1797" width="34.1640625" bestFit="1" customWidth="1"/>
    <col min="1798" max="1798" width="29.5" bestFit="1" customWidth="1"/>
    <col min="1799" max="1799" width="45.83203125" bestFit="1" customWidth="1"/>
    <col min="1800" max="1800" width="31.1640625" bestFit="1" customWidth="1"/>
    <col min="1801" max="1801" width="20.1640625" bestFit="1" customWidth="1"/>
    <col min="1802" max="1802" width="24.83203125" bestFit="1" customWidth="1"/>
    <col min="1803" max="1803" width="48" bestFit="1" customWidth="1"/>
    <col min="1804" max="1804" width="29" bestFit="1" customWidth="1"/>
    <col min="1805" max="1805" width="28.6640625" bestFit="1" customWidth="1"/>
    <col min="1806" max="1806" width="24.6640625" bestFit="1" customWidth="1"/>
    <col min="1807" max="1807" width="20.6640625" bestFit="1" customWidth="1"/>
    <col min="1808" max="1808" width="34.33203125" bestFit="1" customWidth="1"/>
    <col min="1809" max="1809" width="15.33203125" bestFit="1" customWidth="1"/>
    <col min="1810" max="1810" width="37.83203125" bestFit="1" customWidth="1"/>
    <col min="1811" max="1811" width="43" bestFit="1" customWidth="1"/>
    <col min="1812" max="1812" width="19.83203125" bestFit="1" customWidth="1"/>
    <col min="1813" max="1813" width="27.5" bestFit="1" customWidth="1"/>
    <col min="1814" max="1814" width="51.5" bestFit="1" customWidth="1"/>
    <col min="1815" max="1815" width="35.6640625" bestFit="1" customWidth="1"/>
    <col min="1816" max="1816" width="22.5" bestFit="1" customWidth="1"/>
    <col min="1817" max="1817" width="16" bestFit="1" customWidth="1"/>
    <col min="1818" max="1818" width="19" bestFit="1" customWidth="1"/>
    <col min="1819" max="1819" width="14.1640625" bestFit="1" customWidth="1"/>
    <col min="1820" max="1820" width="21.6640625" bestFit="1" customWidth="1"/>
    <col min="1821" max="1821" width="36.33203125" bestFit="1" customWidth="1"/>
    <col min="1822" max="1822" width="44.83203125" bestFit="1" customWidth="1"/>
    <col min="1823" max="1823" width="54.6640625" bestFit="1" customWidth="1"/>
    <col min="1824" max="1824" width="22.83203125" bestFit="1" customWidth="1"/>
    <col min="1825" max="1825" width="48.5" bestFit="1" customWidth="1"/>
    <col min="1826" max="1826" width="18.6640625" bestFit="1" customWidth="1"/>
    <col min="1827" max="1827" width="12.1640625" bestFit="1" customWidth="1"/>
    <col min="1828" max="1828" width="7.5" bestFit="1" customWidth="1"/>
    <col min="1829" max="1829" width="19.1640625" bestFit="1" customWidth="1"/>
    <col min="1830" max="1830" width="30" bestFit="1" customWidth="1"/>
    <col min="1831" max="1831" width="39.83203125" bestFit="1" customWidth="1"/>
    <col min="1832" max="1832" width="42.6640625" bestFit="1" customWidth="1"/>
    <col min="1833" max="1833" width="39.5" bestFit="1" customWidth="1"/>
    <col min="1834" max="1834" width="23.5" bestFit="1" customWidth="1"/>
    <col min="1835" max="1835" width="49.1640625" bestFit="1" customWidth="1"/>
    <col min="1836" max="1836" width="14.5" bestFit="1" customWidth="1"/>
    <col min="1837" max="1837" width="42.33203125" bestFit="1" customWidth="1"/>
    <col min="1838" max="1838" width="17.83203125" bestFit="1" customWidth="1"/>
    <col min="1839" max="1839" width="30" bestFit="1" customWidth="1"/>
    <col min="1840" max="1840" width="36.5" bestFit="1" customWidth="1"/>
    <col min="1841" max="1841" width="42.1640625" bestFit="1" customWidth="1"/>
    <col min="1842" max="1842" width="31.5" bestFit="1" customWidth="1"/>
    <col min="1843" max="1843" width="16" bestFit="1" customWidth="1"/>
    <col min="1844" max="1844" width="29.1640625" bestFit="1" customWidth="1"/>
    <col min="1845" max="1845" width="28.1640625" bestFit="1" customWidth="1"/>
    <col min="1846" max="1846" width="44.1640625" bestFit="1" customWidth="1"/>
    <col min="1847" max="1847" width="41.83203125" bestFit="1" customWidth="1"/>
    <col min="1848" max="1848" width="36.33203125" bestFit="1" customWidth="1"/>
    <col min="1849" max="1849" width="33.33203125" bestFit="1" customWidth="1"/>
    <col min="1850" max="1850" width="14.6640625" bestFit="1" customWidth="1"/>
    <col min="1851" max="1851" width="10.6640625" bestFit="1" customWidth="1"/>
    <col min="1852" max="1852" width="12.1640625" bestFit="1" customWidth="1"/>
    <col min="1853" max="1853" width="19.33203125" bestFit="1" customWidth="1"/>
    <col min="1854" max="1854" width="17.6640625" bestFit="1" customWidth="1"/>
    <col min="1855" max="1855" width="44.6640625" bestFit="1" customWidth="1"/>
    <col min="1856" max="1856" width="8.1640625" bestFit="1" customWidth="1"/>
    <col min="1857" max="1857" width="13.5" bestFit="1" customWidth="1"/>
    <col min="1858" max="1858" width="11.33203125" bestFit="1" customWidth="1"/>
    <col min="1859" max="1859" width="8" bestFit="1" customWidth="1"/>
    <col min="1860" max="1860" width="16" bestFit="1" customWidth="1"/>
    <col min="1861" max="1861" width="50.5" bestFit="1" customWidth="1"/>
    <col min="1862" max="1862" width="16.6640625" bestFit="1" customWidth="1"/>
    <col min="1863" max="1863" width="7.6640625" bestFit="1" customWidth="1"/>
    <col min="1864" max="1864" width="8.33203125" bestFit="1" customWidth="1"/>
    <col min="1865" max="1865" width="11.83203125" bestFit="1" customWidth="1"/>
    <col min="1866" max="1866" width="39.1640625" bestFit="1" customWidth="1"/>
    <col min="1867" max="1867" width="23.33203125" bestFit="1" customWidth="1"/>
    <col min="1868" max="1868" width="22.6640625" bestFit="1" customWidth="1"/>
    <col min="1869" max="1869" width="34" bestFit="1" customWidth="1"/>
    <col min="1870" max="1870" width="32.83203125" bestFit="1" customWidth="1"/>
    <col min="1871" max="1871" width="5.6640625" bestFit="1" customWidth="1"/>
    <col min="1872" max="1872" width="27.33203125" bestFit="1" customWidth="1"/>
    <col min="1873" max="1873" width="15.33203125" bestFit="1" customWidth="1"/>
    <col min="1874" max="1874" width="18.5" bestFit="1" customWidth="1"/>
    <col min="1875" max="1875" width="28.33203125" bestFit="1" customWidth="1"/>
    <col min="1876" max="1876" width="44" bestFit="1" customWidth="1"/>
    <col min="1877" max="1877" width="24.6640625" bestFit="1" customWidth="1"/>
    <col min="1878" max="1878" width="27.33203125" bestFit="1" customWidth="1"/>
    <col min="1879" max="1879" width="19" bestFit="1" customWidth="1"/>
    <col min="1880" max="1880" width="6" bestFit="1" customWidth="1"/>
    <col min="1881" max="1881" width="30.1640625" bestFit="1" customWidth="1"/>
    <col min="1882" max="1882" width="15.83203125" bestFit="1" customWidth="1"/>
    <col min="1883" max="1883" width="27.6640625" bestFit="1" customWidth="1"/>
    <col min="1884" max="1884" width="13.33203125" bestFit="1" customWidth="1"/>
    <col min="1885" max="1885" width="20.5" bestFit="1" customWidth="1"/>
    <col min="1886" max="1886" width="44.1640625" bestFit="1" customWidth="1"/>
    <col min="1887" max="1887" width="38.33203125" bestFit="1" customWidth="1"/>
    <col min="1888" max="1888" width="51.5" bestFit="1" customWidth="1"/>
    <col min="1889" max="1889" width="17.83203125" bestFit="1" customWidth="1"/>
    <col min="1890" max="1890" width="42.6640625" bestFit="1" customWidth="1"/>
    <col min="1891" max="1891" width="46.5" bestFit="1" customWidth="1"/>
    <col min="1892" max="1892" width="45.5" bestFit="1" customWidth="1"/>
    <col min="1893" max="1893" width="20.83203125" bestFit="1" customWidth="1"/>
    <col min="1894" max="1894" width="17" bestFit="1" customWidth="1"/>
    <col min="1895" max="1895" width="23" bestFit="1" customWidth="1"/>
    <col min="1896" max="1896" width="23.33203125" bestFit="1" customWidth="1"/>
    <col min="1897" max="1897" width="47.83203125" bestFit="1" customWidth="1"/>
    <col min="1898" max="1898" width="46.1640625" bestFit="1" customWidth="1"/>
    <col min="1899" max="1899" width="27.1640625" bestFit="1" customWidth="1"/>
    <col min="1900" max="1900" width="10.1640625" bestFit="1" customWidth="1"/>
    <col min="1901" max="1901" width="24.5" bestFit="1" customWidth="1"/>
    <col min="1902" max="1902" width="33.33203125" bestFit="1" customWidth="1"/>
    <col min="1903" max="1903" width="22.83203125" bestFit="1" customWidth="1"/>
    <col min="1904" max="1904" width="24.83203125" bestFit="1" customWidth="1"/>
    <col min="1905" max="1905" width="47" bestFit="1" customWidth="1"/>
    <col min="1906" max="1906" width="44.33203125" bestFit="1" customWidth="1"/>
    <col min="1907" max="1907" width="23.1640625" bestFit="1" customWidth="1"/>
    <col min="1908" max="1908" width="46.6640625" bestFit="1" customWidth="1"/>
    <col min="1909" max="1909" width="21.6640625" bestFit="1" customWidth="1"/>
    <col min="1910" max="1910" width="57" bestFit="1" customWidth="1"/>
    <col min="1911" max="1911" width="48.1640625" bestFit="1" customWidth="1"/>
    <col min="1912" max="1912" width="13.6640625" bestFit="1" customWidth="1"/>
    <col min="1913" max="1913" width="37" bestFit="1" customWidth="1"/>
    <col min="1914" max="1914" width="34.83203125" bestFit="1" customWidth="1"/>
    <col min="1915" max="1915" width="45.83203125" bestFit="1" customWidth="1"/>
    <col min="1916" max="1916" width="21.1640625" bestFit="1" customWidth="1"/>
    <col min="1917" max="1917" width="30.33203125" bestFit="1" customWidth="1"/>
    <col min="1918" max="1918" width="40.1640625" bestFit="1" customWidth="1"/>
    <col min="1919" max="1919" width="20.6640625" bestFit="1" customWidth="1"/>
    <col min="1920" max="1920" width="24.33203125" bestFit="1" customWidth="1"/>
    <col min="1921" max="1921" width="29.1640625" bestFit="1" customWidth="1"/>
    <col min="1922" max="1922" width="19.6640625" bestFit="1" customWidth="1"/>
    <col min="1923" max="1923" width="23.6640625" bestFit="1" customWidth="1"/>
    <col min="1924" max="1924" width="22.6640625" bestFit="1" customWidth="1"/>
    <col min="1925" max="1925" width="16.83203125" bestFit="1" customWidth="1"/>
    <col min="1926" max="1926" width="42.83203125" bestFit="1" customWidth="1"/>
    <col min="1927" max="1927" width="46.83203125" bestFit="1" customWidth="1"/>
    <col min="1928" max="1928" width="27.5" bestFit="1" customWidth="1"/>
    <col min="1929" max="1929" width="56.6640625" bestFit="1" customWidth="1"/>
    <col min="1930" max="1930" width="30.33203125" bestFit="1" customWidth="1"/>
    <col min="1931" max="1931" width="44.1640625" bestFit="1" customWidth="1"/>
    <col min="1932" max="1932" width="19.5" bestFit="1" customWidth="1"/>
    <col min="1933" max="1933" width="35.1640625" bestFit="1" customWidth="1"/>
    <col min="1934" max="1934" width="47.5" bestFit="1" customWidth="1"/>
    <col min="1935" max="1935" width="20.83203125" bestFit="1" customWidth="1"/>
    <col min="1936" max="1936" width="24.6640625" bestFit="1" customWidth="1"/>
    <col min="1937" max="1937" width="37" bestFit="1" customWidth="1"/>
    <col min="1938" max="1938" width="20.6640625" bestFit="1" customWidth="1"/>
    <col min="1939" max="1939" width="14" bestFit="1" customWidth="1"/>
    <col min="1940" max="1940" width="21" bestFit="1" customWidth="1"/>
    <col min="1942" max="1942" width="16.33203125" bestFit="1" customWidth="1"/>
    <col min="1943" max="1943" width="46.33203125" bestFit="1" customWidth="1"/>
    <col min="1944" max="1944" width="16.6640625" bestFit="1" customWidth="1"/>
    <col min="1945" max="1945" width="12" bestFit="1" customWidth="1"/>
    <col min="1946" max="1946" width="11" bestFit="1" customWidth="1"/>
    <col min="1947" max="1947" width="35" bestFit="1" customWidth="1"/>
    <col min="1948" max="1948" width="31" bestFit="1" customWidth="1"/>
    <col min="1949" max="1949" width="11.83203125" bestFit="1" customWidth="1"/>
    <col min="1950" max="1950" width="30.83203125" bestFit="1" customWidth="1"/>
    <col min="1951" max="1951" width="49.6640625" bestFit="1" customWidth="1"/>
    <col min="1952" max="1952" width="24.6640625" bestFit="1" customWidth="1"/>
    <col min="1953" max="1953" width="33.6640625" bestFit="1" customWidth="1"/>
    <col min="1954" max="1954" width="40.1640625" bestFit="1" customWidth="1"/>
    <col min="1955" max="1955" width="41.6640625" bestFit="1" customWidth="1"/>
    <col min="1956" max="1956" width="47.5" bestFit="1" customWidth="1"/>
    <col min="1957" max="1957" width="39.5" bestFit="1" customWidth="1"/>
    <col min="1958" max="1958" width="6.33203125" bestFit="1" customWidth="1"/>
    <col min="1959" max="1959" width="23.6640625" bestFit="1" customWidth="1"/>
    <col min="1960" max="1960" width="17" bestFit="1" customWidth="1"/>
    <col min="1961" max="1961" width="24.6640625" bestFit="1" customWidth="1"/>
    <col min="1962" max="1962" width="14.1640625" bestFit="1" customWidth="1"/>
    <col min="1963" max="1963" width="41.1640625" bestFit="1" customWidth="1"/>
    <col min="1964" max="1964" width="73.83203125" bestFit="1" customWidth="1"/>
    <col min="1965" max="1965" width="8.1640625" bestFit="1" customWidth="1"/>
    <col min="1966" max="1966" width="37.5" bestFit="1" customWidth="1"/>
    <col min="1967" max="1967" width="14.83203125" bestFit="1" customWidth="1"/>
    <col min="1968" max="1968" width="35.1640625" bestFit="1" customWidth="1"/>
    <col min="1969" max="1969" width="20.1640625" bestFit="1" customWidth="1"/>
    <col min="1970" max="1970" width="20.6640625" bestFit="1" customWidth="1"/>
    <col min="1972" max="1973" width="22.5" bestFit="1" customWidth="1"/>
    <col min="1974" max="1974" width="44.5" bestFit="1" customWidth="1"/>
    <col min="1975" max="1975" width="12.83203125" bestFit="1" customWidth="1"/>
    <col min="1976" max="1976" width="15.5" bestFit="1" customWidth="1"/>
    <col min="1977" max="1977" width="43.5" bestFit="1" customWidth="1"/>
    <col min="1978" max="1978" width="18.1640625" bestFit="1" customWidth="1"/>
    <col min="1979" max="1979" width="17.6640625" bestFit="1" customWidth="1"/>
    <col min="1980" max="1980" width="8.83203125" bestFit="1" customWidth="1"/>
    <col min="1981" max="1981" width="23.1640625" bestFit="1" customWidth="1"/>
    <col min="1982" max="1982" width="33.6640625" bestFit="1" customWidth="1"/>
    <col min="1983" max="1983" width="28.83203125" bestFit="1" customWidth="1"/>
    <col min="1984" max="1984" width="42.33203125" bestFit="1" customWidth="1"/>
    <col min="1985" max="1985" width="28.33203125" bestFit="1" customWidth="1"/>
    <col min="1986" max="1986" width="35" bestFit="1" customWidth="1"/>
    <col min="1987" max="1987" width="48.33203125" bestFit="1" customWidth="1"/>
    <col min="1988" max="1988" width="25.83203125" bestFit="1" customWidth="1"/>
    <col min="1989" max="1989" width="44.6640625" bestFit="1" customWidth="1"/>
    <col min="1990" max="1990" width="36" bestFit="1" customWidth="1"/>
    <col min="1991" max="1991" width="33" bestFit="1" customWidth="1"/>
    <col min="1992" max="1992" width="51.1640625" bestFit="1" customWidth="1"/>
    <col min="1993" max="1993" width="6.33203125" bestFit="1" customWidth="1"/>
    <col min="1994" max="1994" width="44.1640625" bestFit="1" customWidth="1"/>
    <col min="1995" max="1995" width="21.1640625" bestFit="1" customWidth="1"/>
    <col min="1996" max="1996" width="42.1640625" bestFit="1" customWidth="1"/>
    <col min="1997" max="1997" width="42.83203125" bestFit="1" customWidth="1"/>
    <col min="1998" max="1998" width="46.33203125" bestFit="1" customWidth="1"/>
    <col min="1999" max="1999" width="15.83203125" bestFit="1" customWidth="1"/>
    <col min="2000" max="2000" width="29.83203125" bestFit="1" customWidth="1"/>
    <col min="2001" max="2001" width="48.5" bestFit="1" customWidth="1"/>
    <col min="2002" max="2002" width="14.1640625" bestFit="1" customWidth="1"/>
    <col min="2003" max="2003" width="32.5" bestFit="1" customWidth="1"/>
    <col min="2004" max="2004" width="16.33203125" bestFit="1" customWidth="1"/>
    <col min="2005" max="2005" width="12.6640625" bestFit="1" customWidth="1"/>
    <col min="2006" max="2006" width="8.5" bestFit="1" customWidth="1"/>
    <col min="2007" max="2007" width="10.6640625" bestFit="1" customWidth="1"/>
    <col min="2008" max="2008" width="50.83203125" bestFit="1" customWidth="1"/>
    <col min="2009" max="2009" width="45.1640625" bestFit="1" customWidth="1"/>
    <col min="2010" max="2010" width="28.83203125" bestFit="1" customWidth="1"/>
    <col min="2011" max="2011" width="13.83203125" bestFit="1" customWidth="1"/>
    <col min="2012" max="2012" width="40.33203125" bestFit="1" customWidth="1"/>
    <col min="2013" max="2013" width="30.6640625" bestFit="1" customWidth="1"/>
    <col min="2014" max="2014" width="33.5" bestFit="1" customWidth="1"/>
    <col min="2015" max="2015" width="24.33203125" bestFit="1" customWidth="1"/>
    <col min="2016" max="2016" width="47.6640625" bestFit="1" customWidth="1"/>
    <col min="2017" max="2017" width="24.5" bestFit="1" customWidth="1"/>
    <col min="2018" max="2018" width="43.83203125" bestFit="1" customWidth="1"/>
    <col min="2019" max="2019" width="44" bestFit="1" customWidth="1"/>
    <col min="2020" max="2020" width="39.33203125" bestFit="1" customWidth="1"/>
    <col min="2021" max="2021" width="11.1640625" bestFit="1" customWidth="1"/>
    <col min="2022" max="2022" width="11.5" bestFit="1" customWidth="1"/>
    <col min="2023" max="2023" width="21" bestFit="1" customWidth="1"/>
    <col min="2024" max="2024" width="27.6640625" bestFit="1" customWidth="1"/>
    <col min="2025" max="2025" width="8.83203125" bestFit="1" customWidth="1"/>
    <col min="2026" max="2026" width="10" bestFit="1" customWidth="1"/>
    <col min="2027" max="2027" width="18.6640625" bestFit="1" customWidth="1"/>
    <col min="2028" max="2028" width="12.1640625" bestFit="1" customWidth="1"/>
    <col min="2029" max="2029" width="19.1640625" bestFit="1" customWidth="1"/>
    <col min="2030" max="2030" width="36" bestFit="1" customWidth="1"/>
    <col min="2031" max="2031" width="38.1640625" bestFit="1" customWidth="1"/>
    <col min="2032" max="2032" width="42.6640625" bestFit="1" customWidth="1"/>
    <col min="2033" max="2033" width="32" bestFit="1" customWidth="1"/>
    <col min="2034" max="2034" width="27.33203125" bestFit="1" customWidth="1"/>
    <col min="2035" max="2035" width="37.33203125" bestFit="1" customWidth="1"/>
    <col min="2036" max="2036" width="27.33203125" bestFit="1" customWidth="1"/>
    <col min="2037" max="2037" width="21.1640625" bestFit="1" customWidth="1"/>
    <col min="2038" max="2038" width="28" bestFit="1" customWidth="1"/>
    <col min="2039" max="2039" width="22.6640625" bestFit="1" customWidth="1"/>
    <col min="2040" max="2040" width="19.83203125" bestFit="1" customWidth="1"/>
    <col min="2041" max="2041" width="8.1640625" bestFit="1" customWidth="1"/>
    <col min="2042" max="2042" width="23.5" bestFit="1" customWidth="1"/>
    <col min="2043" max="2043" width="21.1640625" bestFit="1" customWidth="1"/>
    <col min="2044" max="2044" width="50.6640625" bestFit="1" customWidth="1"/>
    <col min="2045" max="2045" width="29.1640625" bestFit="1" customWidth="1"/>
    <col min="2046" max="2046" width="13.5" bestFit="1" customWidth="1"/>
    <col min="2047" max="2047" width="9.33203125" bestFit="1" customWidth="1"/>
    <col min="2048" max="2048" width="42.5" bestFit="1" customWidth="1"/>
    <col min="2049" max="2049" width="29" bestFit="1" customWidth="1"/>
    <col min="2050" max="2050" width="41.5" bestFit="1" customWidth="1"/>
    <col min="2051" max="2051" width="25.33203125" bestFit="1" customWidth="1"/>
    <col min="2052" max="2052" width="26.1640625" bestFit="1" customWidth="1"/>
    <col min="2053" max="2053" width="11.33203125" bestFit="1" customWidth="1"/>
    <col min="2054" max="2054" width="48.33203125" bestFit="1" customWidth="1"/>
    <col min="2055" max="2055" width="37" bestFit="1" customWidth="1"/>
    <col min="2056" max="2056" width="50.33203125" bestFit="1" customWidth="1"/>
    <col min="2057" max="2057" width="45.6640625" bestFit="1" customWidth="1"/>
    <col min="2058" max="2058" width="31.83203125" bestFit="1" customWidth="1"/>
    <col min="2059" max="2059" width="38.1640625" bestFit="1" customWidth="1"/>
    <col min="2060" max="2060" width="11.6640625" bestFit="1" customWidth="1"/>
    <col min="2061" max="2061" width="39.1640625" bestFit="1" customWidth="1"/>
    <col min="2062" max="2062" width="17" bestFit="1" customWidth="1"/>
    <col min="2063" max="2063" width="32.33203125" bestFit="1" customWidth="1"/>
    <col min="2064" max="2064" width="8.83203125" bestFit="1" customWidth="1"/>
    <col min="2065" max="2065" width="13.6640625" bestFit="1" customWidth="1"/>
    <col min="2066" max="2066" width="31.5" bestFit="1" customWidth="1"/>
    <col min="2067" max="2067" width="37.6640625" bestFit="1" customWidth="1"/>
    <col min="2068" max="2068" width="41.1640625" bestFit="1" customWidth="1"/>
    <col min="2069" max="2069" width="38.1640625" bestFit="1" customWidth="1"/>
    <col min="2070" max="2070" width="51.83203125" bestFit="1" customWidth="1"/>
    <col min="2071" max="2071" width="23.83203125" bestFit="1" customWidth="1"/>
    <col min="2072" max="2072" width="15.6640625" bestFit="1" customWidth="1"/>
    <col min="2073" max="2073" width="33.6640625" bestFit="1" customWidth="1"/>
    <col min="2074" max="2074" width="34" bestFit="1" customWidth="1"/>
    <col min="2075" max="2075" width="26.6640625" bestFit="1" customWidth="1"/>
    <col min="2076" max="2076" width="22.83203125" bestFit="1" customWidth="1"/>
    <col min="2077" max="2077" width="34.5" bestFit="1" customWidth="1"/>
    <col min="2078" max="2078" width="23.83203125" bestFit="1" customWidth="1"/>
    <col min="2079" max="2079" width="50.6640625" bestFit="1" customWidth="1"/>
    <col min="2080" max="2080" width="45.83203125" bestFit="1" customWidth="1"/>
    <col min="2081" max="2081" width="30.33203125" bestFit="1" customWidth="1"/>
    <col min="2082" max="2082" width="33.1640625" bestFit="1" customWidth="1"/>
    <col min="2083" max="2083" width="25.33203125" bestFit="1" customWidth="1"/>
    <col min="2084" max="2084" width="31.33203125" bestFit="1" customWidth="1"/>
    <col min="2085" max="2085" width="25.83203125" bestFit="1" customWidth="1"/>
    <col min="2086" max="2086" width="41.83203125" bestFit="1" customWidth="1"/>
    <col min="2087" max="2087" width="23.1640625" bestFit="1" customWidth="1"/>
    <col min="2088" max="2088" width="48.6640625" bestFit="1" customWidth="1"/>
    <col min="2089" max="2089" width="9.83203125" bestFit="1" customWidth="1"/>
    <col min="2090" max="2090" width="49.5" bestFit="1" customWidth="1"/>
    <col min="2091" max="2091" width="38.5" bestFit="1" customWidth="1"/>
    <col min="2092" max="2092" width="43.6640625" bestFit="1" customWidth="1"/>
    <col min="2093" max="2094" width="19.1640625" bestFit="1" customWidth="1"/>
    <col min="2095" max="2095" width="25.83203125" bestFit="1" customWidth="1"/>
    <col min="2096" max="2096" width="39.5" bestFit="1" customWidth="1"/>
    <col min="2097" max="2097" width="38" bestFit="1" customWidth="1"/>
    <col min="2098" max="2098" width="45.33203125" bestFit="1" customWidth="1"/>
    <col min="2099" max="2099" width="26" bestFit="1" customWidth="1"/>
    <col min="2100" max="2100" width="29.33203125" bestFit="1" customWidth="1"/>
    <col min="2101" max="2101" width="45.5" bestFit="1" customWidth="1"/>
    <col min="2102" max="2102" width="20.33203125" bestFit="1" customWidth="1"/>
    <col min="2103" max="2103" width="9.5" bestFit="1" customWidth="1"/>
    <col min="2104" max="2104" width="29.6640625" bestFit="1" customWidth="1"/>
    <col min="2105" max="2105" width="23.1640625" bestFit="1" customWidth="1"/>
    <col min="2106" max="2107" width="44" bestFit="1" customWidth="1"/>
    <col min="2108" max="2108" width="49.1640625" bestFit="1" customWidth="1"/>
    <col min="2109" max="2109" width="29" bestFit="1" customWidth="1"/>
    <col min="2110" max="2110" width="34.6640625" bestFit="1" customWidth="1"/>
    <col min="2111" max="2111" width="24.1640625" bestFit="1" customWidth="1"/>
    <col min="2112" max="2112" width="41.83203125" bestFit="1" customWidth="1"/>
    <col min="2113" max="2113" width="31.5" bestFit="1" customWidth="1"/>
    <col min="2114" max="2114" width="19.33203125" bestFit="1" customWidth="1"/>
    <col min="2115" max="2115" width="46.6640625" bestFit="1" customWidth="1"/>
    <col min="2116" max="2116" width="30.1640625" bestFit="1" customWidth="1"/>
    <col min="2117" max="2117" width="37" bestFit="1" customWidth="1"/>
    <col min="2118" max="2118" width="20.1640625" bestFit="1" customWidth="1"/>
    <col min="2119" max="2119" width="14.6640625" bestFit="1" customWidth="1"/>
    <col min="2120" max="2120" width="20.33203125" bestFit="1" customWidth="1"/>
    <col min="2121" max="2121" width="17.83203125" bestFit="1" customWidth="1"/>
    <col min="2122" max="2122" width="40" bestFit="1" customWidth="1"/>
    <col min="2123" max="2123" width="50.6640625" bestFit="1" customWidth="1"/>
    <col min="2124" max="2124" width="44.1640625" bestFit="1" customWidth="1"/>
    <col min="2125" max="2125" width="18.6640625" bestFit="1" customWidth="1"/>
    <col min="2126" max="2126" width="45.33203125" bestFit="1" customWidth="1"/>
    <col min="2127" max="2127" width="26.1640625" bestFit="1" customWidth="1"/>
    <col min="2128" max="2128" width="14.1640625" bestFit="1" customWidth="1"/>
    <col min="2129" max="2129" width="37.1640625" bestFit="1" customWidth="1"/>
    <col min="2130" max="2130" width="51" bestFit="1" customWidth="1"/>
    <col min="2131" max="2131" width="18.1640625" bestFit="1" customWidth="1"/>
    <col min="2132" max="2132" width="49.5" bestFit="1" customWidth="1"/>
    <col min="2133" max="2133" width="18.6640625" bestFit="1" customWidth="1"/>
    <col min="2134" max="2134" width="28.1640625" bestFit="1" customWidth="1"/>
    <col min="2135" max="2135" width="44.5" bestFit="1" customWidth="1"/>
    <col min="2136" max="2136" width="19" bestFit="1" customWidth="1"/>
    <col min="2137" max="2137" width="22.33203125" bestFit="1" customWidth="1"/>
    <col min="2138" max="2138" width="23.5" bestFit="1" customWidth="1"/>
    <col min="2139" max="2139" width="11.1640625" bestFit="1" customWidth="1"/>
    <col min="2140" max="2140" width="24.6640625" bestFit="1" customWidth="1"/>
    <col min="2141" max="2141" width="41.33203125" bestFit="1" customWidth="1"/>
    <col min="2142" max="2142" width="37.83203125" bestFit="1" customWidth="1"/>
    <col min="2143" max="2143" width="34.5" bestFit="1" customWidth="1"/>
    <col min="2144" max="2144" width="8.5" bestFit="1" customWidth="1"/>
    <col min="2145" max="2145" width="31.1640625" bestFit="1" customWidth="1"/>
    <col min="2146" max="2146" width="30.1640625" bestFit="1" customWidth="1"/>
    <col min="2147" max="2147" width="16" bestFit="1" customWidth="1"/>
    <col min="2148" max="2148" width="38.1640625" bestFit="1" customWidth="1"/>
    <col min="2149" max="2149" width="42.33203125" bestFit="1" customWidth="1"/>
    <col min="2150" max="2150" width="40.6640625" bestFit="1" customWidth="1"/>
    <col min="2151" max="2151" width="49.33203125" bestFit="1" customWidth="1"/>
    <col min="2152" max="2152" width="54.33203125" bestFit="1" customWidth="1"/>
    <col min="2153" max="2153" width="32.5" bestFit="1" customWidth="1"/>
    <col min="2154" max="2154" width="21.5" bestFit="1" customWidth="1"/>
    <col min="2155" max="2155" width="40.33203125" bestFit="1" customWidth="1"/>
    <col min="2156" max="2156" width="13.6640625" bestFit="1" customWidth="1"/>
    <col min="2157" max="2157" width="22.5" bestFit="1" customWidth="1"/>
    <col min="2158" max="2158" width="33.33203125" bestFit="1" customWidth="1"/>
    <col min="2159" max="2159" width="22" bestFit="1" customWidth="1"/>
    <col min="2160" max="2160" width="23" bestFit="1" customWidth="1"/>
    <col min="2161" max="2161" width="47" bestFit="1" customWidth="1"/>
    <col min="2162" max="2162" width="14.83203125" bestFit="1" customWidth="1"/>
    <col min="2163" max="2163" width="24" bestFit="1" customWidth="1"/>
    <col min="2164" max="2164" width="25.5" bestFit="1" customWidth="1"/>
    <col min="2165" max="2165" width="31.83203125" bestFit="1" customWidth="1"/>
    <col min="2166" max="2166" width="46.83203125" bestFit="1" customWidth="1"/>
    <col min="2167" max="2167" width="18.33203125" bestFit="1" customWidth="1"/>
    <col min="2168" max="2168" width="37.5" bestFit="1" customWidth="1"/>
    <col min="2169" max="2169" width="41.1640625" bestFit="1" customWidth="1"/>
    <col min="2170" max="2170" width="46" bestFit="1" customWidth="1"/>
    <col min="2171" max="2171" width="26.83203125" bestFit="1" customWidth="1"/>
    <col min="2172" max="2172" width="49.5" bestFit="1" customWidth="1"/>
    <col min="2173" max="2173" width="15.1640625" bestFit="1" customWidth="1"/>
    <col min="2174" max="2174" width="13.83203125" bestFit="1" customWidth="1"/>
    <col min="2175" max="2175" width="41" bestFit="1" customWidth="1"/>
    <col min="2176" max="2176" width="5.5" bestFit="1" customWidth="1"/>
    <col min="2177" max="2177" width="9.1640625" bestFit="1" customWidth="1"/>
    <col min="2178" max="2178" width="9.33203125" bestFit="1" customWidth="1"/>
    <col min="2179" max="2179" width="11.5" bestFit="1" customWidth="1"/>
    <col min="2180" max="2180" width="27.83203125" bestFit="1" customWidth="1"/>
    <col min="2181" max="2181" width="21.1640625" bestFit="1" customWidth="1"/>
    <col min="2182" max="2182" width="43.83203125" bestFit="1" customWidth="1"/>
    <col min="2183" max="2183" width="30" bestFit="1" customWidth="1"/>
    <col min="2184" max="2184" width="29.1640625" bestFit="1" customWidth="1"/>
    <col min="2185" max="2185" width="12" bestFit="1" customWidth="1"/>
    <col min="2186" max="2186" width="16.5" bestFit="1" customWidth="1"/>
    <col min="2187" max="2187" width="32.5" bestFit="1" customWidth="1"/>
    <col min="2188" max="2188" width="13.1640625" bestFit="1" customWidth="1"/>
    <col min="2189" max="2189" width="17.6640625" bestFit="1" customWidth="1"/>
    <col min="2190" max="2190" width="27.83203125" bestFit="1" customWidth="1"/>
    <col min="2191" max="2191" width="30.5" bestFit="1" customWidth="1"/>
    <col min="2192" max="2192" width="20" bestFit="1" customWidth="1"/>
    <col min="2193" max="2193" width="15.33203125" bestFit="1" customWidth="1"/>
    <col min="2194" max="2194" width="40.5" bestFit="1" customWidth="1"/>
    <col min="2195" max="2195" width="35.5" bestFit="1" customWidth="1"/>
    <col min="2196" max="2196" width="33.83203125" bestFit="1" customWidth="1"/>
    <col min="2197" max="2197" width="11.5" bestFit="1" customWidth="1"/>
    <col min="2198" max="2198" width="14" bestFit="1" customWidth="1"/>
    <col min="2199" max="2199" width="29.83203125" bestFit="1" customWidth="1"/>
    <col min="2200" max="2200" width="17.6640625" bestFit="1" customWidth="1"/>
    <col min="2201" max="2201" width="16.6640625" bestFit="1" customWidth="1"/>
    <col min="2202" max="2202" width="14.6640625" bestFit="1" customWidth="1"/>
    <col min="2203" max="2203" width="5.6640625" bestFit="1" customWidth="1"/>
    <col min="2204" max="2204" width="20" bestFit="1" customWidth="1"/>
    <col min="2205" max="2205" width="7.83203125" bestFit="1" customWidth="1"/>
    <col min="2207" max="2207" width="14.83203125" bestFit="1" customWidth="1"/>
    <col min="2208" max="2208" width="18.83203125" bestFit="1" customWidth="1"/>
    <col min="2209" max="2209" width="24.1640625" bestFit="1" customWidth="1"/>
    <col min="2210" max="2210" width="48" bestFit="1" customWidth="1"/>
    <col min="2211" max="2211" width="51" bestFit="1" customWidth="1"/>
    <col min="2212" max="2212" width="18.83203125" bestFit="1" customWidth="1"/>
    <col min="2213" max="2213" width="43.83203125" bestFit="1" customWidth="1"/>
    <col min="2214" max="2214" width="10.1640625" bestFit="1" customWidth="1"/>
    <col min="2215" max="2215" width="56.83203125" bestFit="1" customWidth="1"/>
    <col min="2216" max="2216" width="15.5" bestFit="1" customWidth="1"/>
    <col min="2217" max="2217" width="34.33203125" bestFit="1" customWidth="1"/>
    <col min="2218" max="2218" width="12.33203125" bestFit="1" customWidth="1"/>
    <col min="2219" max="2219" width="26.83203125" bestFit="1" customWidth="1"/>
    <col min="2220" max="2220" width="50.83203125" bestFit="1" customWidth="1"/>
    <col min="2221" max="2221" width="15.83203125" bestFit="1" customWidth="1"/>
    <col min="2222" max="2222" width="50.33203125" bestFit="1" customWidth="1"/>
    <col min="2223" max="2223" width="16" bestFit="1" customWidth="1"/>
    <col min="2224" max="2224" width="50.6640625" bestFit="1" customWidth="1"/>
    <col min="2225" max="2225" width="50.83203125" bestFit="1" customWidth="1"/>
    <col min="2226" max="2226" width="20.1640625" bestFit="1" customWidth="1"/>
    <col min="2227" max="2227" width="43.1640625" bestFit="1" customWidth="1"/>
    <col min="2228" max="2228" width="49.5" bestFit="1" customWidth="1"/>
    <col min="2229" max="2229" width="11.83203125" bestFit="1" customWidth="1"/>
    <col min="2230" max="2230" width="44.6640625" bestFit="1" customWidth="1"/>
    <col min="2231" max="2231" width="8.33203125" bestFit="1" customWidth="1"/>
    <col min="2232" max="2232" width="27.83203125" bestFit="1" customWidth="1"/>
    <col min="2233" max="2233" width="29.1640625" bestFit="1" customWidth="1"/>
    <col min="2234" max="2234" width="32.83203125" bestFit="1" customWidth="1"/>
    <col min="2235" max="2235" width="9.5" bestFit="1" customWidth="1"/>
    <col min="2236" max="2236" width="46.33203125" bestFit="1" customWidth="1"/>
    <col min="2237" max="2237" width="34.33203125" bestFit="1" customWidth="1"/>
    <col min="2238" max="2238" width="48.33203125" bestFit="1" customWidth="1"/>
    <col min="2239" max="2239" width="20.83203125" bestFit="1" customWidth="1"/>
    <col min="2240" max="2240" width="13.1640625" bestFit="1" customWidth="1"/>
    <col min="2241" max="2241" width="30.83203125" bestFit="1" customWidth="1"/>
    <col min="2242" max="2242" width="25.83203125" bestFit="1" customWidth="1"/>
    <col min="2243" max="2243" width="35" bestFit="1" customWidth="1"/>
    <col min="2244" max="2244" width="21" bestFit="1" customWidth="1"/>
    <col min="2245" max="2245" width="49.83203125" bestFit="1" customWidth="1"/>
    <col min="2246" max="2246" width="25.6640625" bestFit="1" customWidth="1"/>
    <col min="2247" max="2247" width="38.6640625" bestFit="1" customWidth="1"/>
    <col min="2248" max="2248" width="23.33203125" bestFit="1" customWidth="1"/>
    <col min="2249" max="2249" width="12.33203125" bestFit="1" customWidth="1"/>
    <col min="2250" max="2250" width="17.6640625" bestFit="1" customWidth="1"/>
    <col min="2251" max="2251" width="47" bestFit="1" customWidth="1"/>
    <col min="2252" max="2252" width="47.6640625" bestFit="1" customWidth="1"/>
    <col min="2253" max="2253" width="44.83203125" bestFit="1" customWidth="1"/>
    <col min="2254" max="2254" width="22" bestFit="1" customWidth="1"/>
    <col min="2255" max="2255" width="13.33203125" bestFit="1" customWidth="1"/>
    <col min="2256" max="2256" width="18" bestFit="1" customWidth="1"/>
    <col min="2257" max="2257" width="14.83203125" bestFit="1" customWidth="1"/>
    <col min="2258" max="2258" width="17.33203125" bestFit="1" customWidth="1"/>
    <col min="2259" max="2259" width="26.33203125" bestFit="1" customWidth="1"/>
    <col min="2260" max="2260" width="15.1640625" bestFit="1" customWidth="1"/>
    <col min="2261" max="2261" width="19.1640625" bestFit="1" customWidth="1"/>
    <col min="2262" max="2262" width="33.5" bestFit="1" customWidth="1"/>
    <col min="2263" max="2263" width="13.83203125" bestFit="1" customWidth="1"/>
    <col min="2264" max="2264" width="13.5" bestFit="1" customWidth="1"/>
    <col min="2265" max="2265" width="21" bestFit="1" customWidth="1"/>
    <col min="2266" max="2266" width="31.83203125" bestFit="1" customWidth="1"/>
    <col min="2267" max="2267" width="44.83203125" bestFit="1" customWidth="1"/>
    <col min="2268" max="2268" width="27.6640625" bestFit="1" customWidth="1"/>
    <col min="2269" max="2269" width="16.33203125" bestFit="1" customWidth="1"/>
    <col min="2270" max="2270" width="33.6640625" bestFit="1" customWidth="1"/>
    <col min="2271" max="2271" width="44.33203125" bestFit="1" customWidth="1"/>
    <col min="2272" max="2272" width="12.83203125" bestFit="1" customWidth="1"/>
    <col min="2273" max="2273" width="18.83203125" bestFit="1" customWidth="1"/>
    <col min="2274" max="2274" width="49.6640625" bestFit="1" customWidth="1"/>
    <col min="2275" max="2275" width="15.83203125" bestFit="1" customWidth="1"/>
    <col min="2276" max="2276" width="66.6640625" bestFit="1" customWidth="1"/>
    <col min="2277" max="2277" width="26.6640625" bestFit="1" customWidth="1"/>
    <col min="2278" max="2278" width="13.1640625" bestFit="1" customWidth="1"/>
    <col min="2279" max="2279" width="9.83203125" bestFit="1" customWidth="1"/>
    <col min="2280" max="2280" width="36.6640625" bestFit="1" customWidth="1"/>
    <col min="2281" max="2281" width="46" bestFit="1" customWidth="1"/>
    <col min="2282" max="2282" width="28.33203125" bestFit="1" customWidth="1"/>
    <col min="2283" max="2283" width="30.83203125" bestFit="1" customWidth="1"/>
    <col min="2284" max="2284" width="35.83203125" bestFit="1" customWidth="1"/>
    <col min="2285" max="2285" width="11.6640625" bestFit="1" customWidth="1"/>
    <col min="2286" max="2286" width="18.83203125" bestFit="1" customWidth="1"/>
    <col min="2287" max="2287" width="18.1640625" bestFit="1" customWidth="1"/>
    <col min="2288" max="2288" width="31.1640625" bestFit="1" customWidth="1"/>
    <col min="2289" max="2289" width="27.1640625" bestFit="1" customWidth="1"/>
    <col min="2290" max="2290" width="39.5" bestFit="1" customWidth="1"/>
    <col min="2291" max="2291" width="42.33203125" bestFit="1" customWidth="1"/>
    <col min="2292" max="2292" width="49.83203125" bestFit="1" customWidth="1"/>
    <col min="2293" max="2293" width="4" bestFit="1" customWidth="1"/>
    <col min="2294" max="2294" width="50.6640625" bestFit="1" customWidth="1"/>
    <col min="2295" max="2295" width="32.5" bestFit="1" customWidth="1"/>
    <col min="2296" max="2296" width="48.1640625" bestFit="1" customWidth="1"/>
    <col min="2297" max="2297" width="18.1640625" bestFit="1" customWidth="1"/>
    <col min="2298" max="2298" width="27.6640625" bestFit="1" customWidth="1"/>
    <col min="2299" max="2299" width="23.1640625" bestFit="1" customWidth="1"/>
    <col min="2300" max="2300" width="36.33203125" bestFit="1" customWidth="1"/>
    <col min="2301" max="2301" width="42.83203125" bestFit="1" customWidth="1"/>
    <col min="2302" max="2302" width="50.6640625" bestFit="1" customWidth="1"/>
    <col min="2303" max="2303" width="21" bestFit="1" customWidth="1"/>
    <col min="2304" max="2304" width="33" bestFit="1" customWidth="1"/>
    <col min="2305" max="2305" width="16.5" bestFit="1" customWidth="1"/>
    <col min="2306" max="2306" width="26.33203125" bestFit="1" customWidth="1"/>
    <col min="2307" max="2307" width="44.33203125" bestFit="1" customWidth="1"/>
    <col min="2308" max="2308" width="28.6640625" bestFit="1" customWidth="1"/>
    <col min="2309" max="2309" width="49.5" bestFit="1" customWidth="1"/>
    <col min="2310" max="2310" width="20.1640625" bestFit="1" customWidth="1"/>
    <col min="2311" max="2311" width="23.33203125" bestFit="1" customWidth="1"/>
    <col min="2312" max="2312" width="42.6640625" bestFit="1" customWidth="1"/>
    <col min="2313" max="2313" width="31.33203125" bestFit="1" customWidth="1"/>
    <col min="2314" max="2314" width="22.33203125" bestFit="1" customWidth="1"/>
    <col min="2315" max="2315" width="38.33203125" bestFit="1" customWidth="1"/>
    <col min="2316" max="2316" width="48.6640625" bestFit="1" customWidth="1"/>
    <col min="2317" max="2317" width="22.1640625" bestFit="1" customWidth="1"/>
    <col min="2318" max="2318" width="13.6640625" bestFit="1" customWidth="1"/>
    <col min="2319" max="2319" width="12" bestFit="1" customWidth="1"/>
    <col min="2320" max="2320" width="16.33203125" bestFit="1" customWidth="1"/>
    <col min="2321" max="2321" width="20.33203125" bestFit="1" customWidth="1"/>
    <col min="2322" max="2322" width="3.83203125" bestFit="1" customWidth="1"/>
    <col min="2323" max="2323" width="9" bestFit="1" customWidth="1"/>
    <col min="2324" max="2324" width="26.6640625" bestFit="1" customWidth="1"/>
    <col min="2325" max="2325" width="46.6640625" bestFit="1" customWidth="1"/>
    <col min="2326" max="2326" width="13.6640625" bestFit="1" customWidth="1"/>
    <col min="2327" max="2327" width="15.6640625" bestFit="1" customWidth="1"/>
    <col min="2328" max="2328" width="16.6640625" bestFit="1" customWidth="1"/>
    <col min="2329" max="2329" width="44.33203125" bestFit="1" customWidth="1"/>
    <col min="2330" max="2330" width="30" bestFit="1" customWidth="1"/>
    <col min="2331" max="2331" width="46" bestFit="1" customWidth="1"/>
    <col min="2332" max="2332" width="41" bestFit="1" customWidth="1"/>
    <col min="2333" max="2333" width="29.6640625" bestFit="1" customWidth="1"/>
    <col min="2334" max="2334" width="35.1640625" bestFit="1" customWidth="1"/>
    <col min="2335" max="2335" width="35.83203125" bestFit="1" customWidth="1"/>
    <col min="2336" max="2336" width="35.1640625" bestFit="1" customWidth="1"/>
    <col min="2337" max="2337" width="33" bestFit="1" customWidth="1"/>
    <col min="2338" max="2338" width="43.33203125" bestFit="1" customWidth="1"/>
    <col min="2339" max="2339" width="24.5" bestFit="1" customWidth="1"/>
    <col min="2340" max="2340" width="48.5" bestFit="1" customWidth="1"/>
    <col min="2341" max="2341" width="26.83203125" bestFit="1" customWidth="1"/>
    <col min="2342" max="2342" width="14" bestFit="1" customWidth="1"/>
    <col min="2343" max="2343" width="22.83203125" bestFit="1" customWidth="1"/>
    <col min="2344" max="2344" width="35" bestFit="1" customWidth="1"/>
    <col min="2345" max="2345" width="47.5" bestFit="1" customWidth="1"/>
    <col min="2346" max="2346" width="28" bestFit="1" customWidth="1"/>
    <col min="2347" max="2347" width="45.33203125" bestFit="1" customWidth="1"/>
    <col min="2348" max="2348" width="18.6640625" bestFit="1" customWidth="1"/>
    <col min="2349" max="2349" width="22.6640625" bestFit="1" customWidth="1"/>
    <col min="2350" max="2350" width="32" bestFit="1" customWidth="1"/>
    <col min="2351" max="2351" width="24.1640625" bestFit="1" customWidth="1"/>
    <col min="2352" max="2352" width="12.83203125" bestFit="1" customWidth="1"/>
    <col min="2353" max="2353" width="48.33203125" bestFit="1" customWidth="1"/>
    <col min="2354" max="2354" width="39.5" bestFit="1" customWidth="1"/>
    <col min="2355" max="2355" width="44" bestFit="1" customWidth="1"/>
    <col min="2356" max="2356" width="16" bestFit="1" customWidth="1"/>
    <col min="2357" max="2357" width="16.33203125" bestFit="1" customWidth="1"/>
    <col min="2358" max="2358" width="30.6640625" bestFit="1" customWidth="1"/>
    <col min="2359" max="2359" width="45" bestFit="1" customWidth="1"/>
    <col min="2360" max="2360" width="50" bestFit="1" customWidth="1"/>
    <col min="2361" max="2361" width="38.6640625" bestFit="1" customWidth="1"/>
    <col min="2362" max="2362" width="44.83203125" bestFit="1" customWidth="1"/>
    <col min="2363" max="2363" width="18" bestFit="1" customWidth="1"/>
    <col min="2364" max="2364" width="50.5" bestFit="1" customWidth="1"/>
    <col min="2365" max="2365" width="24.1640625" bestFit="1" customWidth="1"/>
    <col min="2366" max="2366" width="32.83203125" bestFit="1" customWidth="1"/>
    <col min="2367" max="2367" width="45.1640625" bestFit="1" customWidth="1"/>
    <col min="2368" max="2368" width="36.5" bestFit="1" customWidth="1"/>
    <col min="2369" max="2369" width="46.83203125" bestFit="1" customWidth="1"/>
    <col min="2370" max="2370" width="30" bestFit="1" customWidth="1"/>
    <col min="2371" max="2371" width="30.1640625" bestFit="1" customWidth="1"/>
    <col min="2372" max="2372" width="11.6640625" bestFit="1" customWidth="1"/>
    <col min="2373" max="2373" width="22.1640625" bestFit="1" customWidth="1"/>
    <col min="2374" max="2374" width="6.5" bestFit="1" customWidth="1"/>
    <col min="2375" max="2375" width="31.33203125" bestFit="1" customWidth="1"/>
    <col min="2376" max="2376" width="19.33203125" bestFit="1" customWidth="1"/>
    <col min="2377" max="2377" width="45.33203125" bestFit="1" customWidth="1"/>
    <col min="2378" max="2378" width="14.83203125" bestFit="1" customWidth="1"/>
    <col min="2379" max="2379" width="17.5" bestFit="1" customWidth="1"/>
    <col min="2380" max="2380" width="63.33203125" bestFit="1" customWidth="1"/>
    <col min="2381" max="2381" width="50.5" bestFit="1" customWidth="1"/>
    <col min="2382" max="2382" width="19.6640625" bestFit="1" customWidth="1"/>
    <col min="2383" max="2383" width="19.83203125" bestFit="1" customWidth="1"/>
    <col min="2384" max="2384" width="4.33203125" bestFit="1" customWidth="1"/>
    <col min="2385" max="2385" width="28.33203125" bestFit="1" customWidth="1"/>
    <col min="2386" max="2386" width="27.1640625" bestFit="1" customWidth="1"/>
    <col min="2387" max="2387" width="19.1640625" bestFit="1" customWidth="1"/>
    <col min="2388" max="2388" width="50.5" bestFit="1" customWidth="1"/>
    <col min="2389" max="2389" width="22.33203125" bestFit="1" customWidth="1"/>
    <col min="2390" max="2390" width="37.83203125" bestFit="1" customWidth="1"/>
    <col min="2391" max="2391" width="44.83203125" bestFit="1" customWidth="1"/>
    <col min="2392" max="2392" width="41.5" bestFit="1" customWidth="1"/>
    <col min="2393" max="2393" width="54.5" bestFit="1" customWidth="1"/>
    <col min="2394" max="2394" width="44.83203125" bestFit="1" customWidth="1"/>
    <col min="2395" max="2395" width="27.33203125" bestFit="1" customWidth="1"/>
    <col min="2396" max="2396" width="31.83203125" bestFit="1" customWidth="1"/>
    <col min="2397" max="2397" width="43" bestFit="1" customWidth="1"/>
    <col min="2398" max="2398" width="40.5" bestFit="1" customWidth="1"/>
    <col min="2399" max="2399" width="17" bestFit="1" customWidth="1"/>
    <col min="2400" max="2400" width="41" bestFit="1" customWidth="1"/>
    <col min="2401" max="2401" width="37.33203125" bestFit="1" customWidth="1"/>
    <col min="2402" max="2402" width="51.6640625" bestFit="1" customWidth="1"/>
    <col min="2403" max="2403" width="26.33203125" bestFit="1" customWidth="1"/>
    <col min="2404" max="2404" width="36.6640625" bestFit="1" customWidth="1"/>
    <col min="2405" max="2405" width="28.1640625" bestFit="1" customWidth="1"/>
    <col min="2406" max="2406" width="45.6640625" bestFit="1" customWidth="1"/>
    <col min="2407" max="2407" width="45.1640625" bestFit="1" customWidth="1"/>
    <col min="2408" max="2408" width="52.5" bestFit="1" customWidth="1"/>
    <col min="2409" max="2409" width="20" bestFit="1" customWidth="1"/>
    <col min="2410" max="2410" width="13" bestFit="1" customWidth="1"/>
    <col min="2411" max="2411" width="46.5" bestFit="1" customWidth="1"/>
    <col min="2412" max="2412" width="43.33203125" bestFit="1" customWidth="1"/>
    <col min="2413" max="2413" width="37.83203125" bestFit="1" customWidth="1"/>
    <col min="2414" max="2414" width="32.1640625" bestFit="1" customWidth="1"/>
    <col min="2415" max="2415" width="35.33203125" bestFit="1" customWidth="1"/>
    <col min="2416" max="2416" width="39.1640625" bestFit="1" customWidth="1"/>
    <col min="2417" max="2417" width="28.33203125" bestFit="1" customWidth="1"/>
    <col min="2418" max="2418" width="24.5" bestFit="1" customWidth="1"/>
    <col min="2419" max="2419" width="50.1640625" bestFit="1" customWidth="1"/>
    <col min="2420" max="2420" width="31.1640625" bestFit="1" customWidth="1"/>
    <col min="2421" max="2421" width="16.33203125" bestFit="1" customWidth="1"/>
    <col min="2422" max="2422" width="49.33203125" bestFit="1" customWidth="1"/>
    <col min="2423" max="2423" width="14.83203125" bestFit="1" customWidth="1"/>
    <col min="2424" max="2424" width="45.5" bestFit="1" customWidth="1"/>
    <col min="2425" max="2425" width="14.6640625" bestFit="1" customWidth="1"/>
    <col min="2426" max="2426" width="34.5" bestFit="1" customWidth="1"/>
    <col min="2427" max="2427" width="30.6640625" bestFit="1" customWidth="1"/>
    <col min="2428" max="2428" width="23.6640625" bestFit="1" customWidth="1"/>
    <col min="2429" max="2429" width="13" bestFit="1" customWidth="1"/>
    <col min="2430" max="2430" width="43.6640625" bestFit="1" customWidth="1"/>
    <col min="2431" max="2431" width="28.83203125" bestFit="1" customWidth="1"/>
    <col min="2432" max="2432" width="25" bestFit="1" customWidth="1"/>
    <col min="2433" max="2433" width="9.6640625" bestFit="1" customWidth="1"/>
    <col min="2434" max="2434" width="49.83203125" bestFit="1" customWidth="1"/>
    <col min="2435" max="2435" width="46.1640625" bestFit="1" customWidth="1"/>
    <col min="2436" max="2436" width="23.33203125" bestFit="1" customWidth="1"/>
    <col min="2437" max="2437" width="47" bestFit="1" customWidth="1"/>
    <col min="2438" max="2438" width="12.6640625" bestFit="1" customWidth="1"/>
    <col min="2439" max="2439" width="27" bestFit="1" customWidth="1"/>
    <col min="2440" max="2440" width="46" bestFit="1" customWidth="1"/>
    <col min="2441" max="2441" width="21.6640625" bestFit="1" customWidth="1"/>
    <col min="2442" max="2442" width="31.5" bestFit="1" customWidth="1"/>
    <col min="2443" max="2443" width="48.33203125" bestFit="1" customWidth="1"/>
    <col min="2444" max="2444" width="49.5" bestFit="1" customWidth="1"/>
    <col min="2445" max="2445" width="31" bestFit="1" customWidth="1"/>
    <col min="2446" max="2446" width="22.5" bestFit="1" customWidth="1"/>
    <col min="2447" max="2448" width="21" bestFit="1" customWidth="1"/>
    <col min="2449" max="2449" width="45" bestFit="1" customWidth="1"/>
    <col min="2450" max="2450" width="48.1640625" bestFit="1" customWidth="1"/>
    <col min="2451" max="2451" width="38.33203125" bestFit="1" customWidth="1"/>
    <col min="2452" max="2452" width="44.5" bestFit="1" customWidth="1"/>
    <col min="2453" max="2453" width="29.1640625" bestFit="1" customWidth="1"/>
    <col min="2454" max="2454" width="33" bestFit="1" customWidth="1"/>
    <col min="2455" max="2455" width="48" bestFit="1" customWidth="1"/>
    <col min="2456" max="2456" width="30.5" bestFit="1" customWidth="1"/>
    <col min="2457" max="2457" width="20.33203125" bestFit="1" customWidth="1"/>
    <col min="2458" max="2458" width="40.83203125" bestFit="1" customWidth="1"/>
    <col min="2459" max="2459" width="6" bestFit="1" customWidth="1"/>
    <col min="2460" max="2460" width="21" bestFit="1" customWidth="1"/>
    <col min="2461" max="2461" width="12.83203125" bestFit="1" customWidth="1"/>
    <col min="2462" max="2462" width="25.33203125" bestFit="1" customWidth="1"/>
    <col min="2463" max="2463" width="4.33203125" bestFit="1" customWidth="1"/>
    <col min="2464" max="2464" width="11.83203125" bestFit="1" customWidth="1"/>
    <col min="2465" max="2465" width="41.83203125" bestFit="1" customWidth="1"/>
    <col min="2466" max="2466" width="19.6640625" bestFit="1" customWidth="1"/>
    <col min="2467" max="2467" width="13" bestFit="1" customWidth="1"/>
    <col min="2468" max="2468" width="17" bestFit="1" customWidth="1"/>
    <col min="2469" max="2469" width="25" bestFit="1" customWidth="1"/>
    <col min="2470" max="2470" width="37.1640625" bestFit="1" customWidth="1"/>
    <col min="2471" max="2471" width="39.1640625" bestFit="1" customWidth="1"/>
    <col min="2472" max="2472" width="51.83203125" bestFit="1" customWidth="1"/>
    <col min="2473" max="2473" width="15.5" bestFit="1" customWidth="1"/>
    <col min="2474" max="2474" width="29.83203125" bestFit="1" customWidth="1"/>
    <col min="2475" max="2475" width="15" bestFit="1" customWidth="1"/>
    <col min="2476" max="2476" width="43" bestFit="1" customWidth="1"/>
    <col min="2477" max="2477" width="25.6640625" bestFit="1" customWidth="1"/>
    <col min="2478" max="2478" width="50" bestFit="1" customWidth="1"/>
    <col min="2479" max="2479" width="26.33203125" bestFit="1" customWidth="1"/>
    <col min="2480" max="2480" width="30.5" bestFit="1" customWidth="1"/>
    <col min="2481" max="2481" width="10" bestFit="1" customWidth="1"/>
    <col min="2482" max="2482" width="69.5" bestFit="1" customWidth="1"/>
    <col min="2483" max="2483" width="36.5" bestFit="1" customWidth="1"/>
    <col min="2484" max="2484" width="39.6640625" bestFit="1" customWidth="1"/>
    <col min="2485" max="2485" width="46.83203125" bestFit="1" customWidth="1"/>
    <col min="2486" max="2486" width="20.5" bestFit="1" customWidth="1"/>
    <col min="2487" max="2487" width="31.1640625" bestFit="1" customWidth="1"/>
    <col min="2488" max="2488" width="35" bestFit="1" customWidth="1"/>
    <col min="2489" max="2489" width="46" bestFit="1" customWidth="1"/>
    <col min="2490" max="2490" width="17.5" bestFit="1" customWidth="1"/>
    <col min="2492" max="2492" width="21.6640625" bestFit="1" customWidth="1"/>
    <col min="2493" max="2493" width="33.33203125" bestFit="1" customWidth="1"/>
    <col min="2494" max="2494" width="22" bestFit="1" customWidth="1"/>
    <col min="2495" max="2495" width="23.33203125" bestFit="1" customWidth="1"/>
    <col min="2496" max="2496" width="32.33203125" bestFit="1" customWidth="1"/>
    <col min="2497" max="2497" width="48.33203125" bestFit="1" customWidth="1"/>
    <col min="2498" max="2498" width="32.6640625" bestFit="1" customWidth="1"/>
    <col min="2499" max="2499" width="42.5" bestFit="1" customWidth="1"/>
    <col min="2500" max="2500" width="36.6640625" bestFit="1" customWidth="1"/>
    <col min="2501" max="2501" width="38.83203125" bestFit="1" customWidth="1"/>
    <col min="2502" max="2502" width="40.1640625" bestFit="1" customWidth="1"/>
    <col min="2503" max="2503" width="20.33203125" bestFit="1" customWidth="1"/>
    <col min="2504" max="2504" width="45" bestFit="1" customWidth="1"/>
    <col min="2505" max="2505" width="43.6640625" bestFit="1" customWidth="1"/>
    <col min="2506" max="2506" width="45.33203125" bestFit="1" customWidth="1"/>
    <col min="2507" max="2507" width="41.5" bestFit="1" customWidth="1"/>
    <col min="2508" max="2508" width="26.1640625" bestFit="1" customWidth="1"/>
    <col min="2509" max="2509" width="43.1640625" bestFit="1" customWidth="1"/>
    <col min="2510" max="2510" width="39" bestFit="1" customWidth="1"/>
    <col min="2511" max="2511" width="11.1640625" bestFit="1" customWidth="1"/>
    <col min="2512" max="2512" width="49.1640625" bestFit="1" customWidth="1"/>
    <col min="2513" max="2513" width="45" bestFit="1" customWidth="1"/>
    <col min="2514" max="2514" width="50" bestFit="1" customWidth="1"/>
    <col min="2515" max="2515" width="27.83203125" bestFit="1" customWidth="1"/>
    <col min="2516" max="2516" width="39.33203125" bestFit="1" customWidth="1"/>
    <col min="2517" max="2517" width="11.83203125" bestFit="1" customWidth="1"/>
    <col min="2518" max="2518" width="42.1640625" bestFit="1" customWidth="1"/>
    <col min="2519" max="2519" width="11" bestFit="1" customWidth="1"/>
    <col min="2520" max="2520" width="18.83203125" bestFit="1" customWidth="1"/>
    <col min="2521" max="2521" width="12.5" bestFit="1" customWidth="1"/>
    <col min="2522" max="2522" width="10.6640625" bestFit="1" customWidth="1"/>
    <col min="2523" max="2523" width="25" bestFit="1" customWidth="1"/>
    <col min="2524" max="2524" width="42.6640625" bestFit="1" customWidth="1"/>
    <col min="2525" max="2525" width="19.83203125" bestFit="1" customWidth="1"/>
    <col min="2526" max="2526" width="44.5" bestFit="1" customWidth="1"/>
    <col min="2527" max="2527" width="41.6640625" bestFit="1" customWidth="1"/>
    <col min="2528" max="2528" width="4.5" bestFit="1" customWidth="1"/>
    <col min="2529" max="2529" width="37.83203125" bestFit="1" customWidth="1"/>
    <col min="2530" max="2530" width="18.33203125" bestFit="1" customWidth="1"/>
    <col min="2531" max="2531" width="51.33203125" bestFit="1" customWidth="1"/>
    <col min="2532" max="2532" width="22.33203125" bestFit="1" customWidth="1"/>
    <col min="2533" max="2533" width="28.5" bestFit="1" customWidth="1"/>
    <col min="2534" max="2534" width="43.83203125" bestFit="1" customWidth="1"/>
    <col min="2535" max="2535" width="38.1640625" bestFit="1" customWidth="1"/>
    <col min="2536" max="2536" width="11.33203125" bestFit="1" customWidth="1"/>
    <col min="2537" max="2537" width="44" bestFit="1" customWidth="1"/>
    <col min="2538" max="2538" width="40.1640625" bestFit="1" customWidth="1"/>
    <col min="2539" max="2539" width="20.83203125" bestFit="1" customWidth="1"/>
    <col min="2540" max="2540" width="17.33203125" bestFit="1" customWidth="1"/>
    <col min="2541" max="2541" width="14.5" bestFit="1" customWidth="1"/>
    <col min="2542" max="2542" width="45.1640625" bestFit="1" customWidth="1"/>
    <col min="2543" max="2543" width="11.33203125" bestFit="1" customWidth="1"/>
    <col min="2544" max="2544" width="43.5" bestFit="1" customWidth="1"/>
    <col min="2545" max="2545" width="45" bestFit="1" customWidth="1"/>
    <col min="2546" max="2546" width="37.5" bestFit="1" customWidth="1"/>
    <col min="2547" max="2547" width="41.33203125" bestFit="1" customWidth="1"/>
    <col min="2548" max="2548" width="22" bestFit="1" customWidth="1"/>
    <col min="2549" max="2549" width="4.83203125" bestFit="1" customWidth="1"/>
    <col min="2550" max="2550" width="10.33203125" bestFit="1" customWidth="1"/>
    <col min="2551" max="2551" width="38" bestFit="1" customWidth="1"/>
    <col min="2552" max="2552" width="41.1640625" bestFit="1" customWidth="1"/>
    <col min="2553" max="2553" width="23" bestFit="1" customWidth="1"/>
    <col min="2554" max="2554" width="12.83203125" bestFit="1" customWidth="1"/>
    <col min="2555" max="2555" width="47.33203125" bestFit="1" customWidth="1"/>
    <col min="2556" max="2556" width="48.5" bestFit="1" customWidth="1"/>
    <col min="2557" max="2557" width="32.5" bestFit="1" customWidth="1"/>
    <col min="2558" max="2558" width="29.6640625" bestFit="1" customWidth="1"/>
    <col min="2559" max="2559" width="28.1640625" bestFit="1" customWidth="1"/>
    <col min="2560" max="2560" width="19.33203125" bestFit="1" customWidth="1"/>
    <col min="2561" max="2561" width="21.5" bestFit="1" customWidth="1"/>
    <col min="2562" max="2562" width="36.33203125" bestFit="1" customWidth="1"/>
    <col min="2563" max="2563" width="47.6640625" bestFit="1" customWidth="1"/>
    <col min="2564" max="2564" width="19.6640625" bestFit="1" customWidth="1"/>
    <col min="2565" max="2565" width="18.1640625" bestFit="1" customWidth="1"/>
    <col min="2566" max="2566" width="45.6640625" bestFit="1" customWidth="1"/>
    <col min="2567" max="2567" width="48.83203125" bestFit="1" customWidth="1"/>
    <col min="2568" max="2568" width="38.5" bestFit="1" customWidth="1"/>
    <col min="2569" max="2569" width="42.33203125" bestFit="1" customWidth="1"/>
    <col min="2570" max="2570" width="10.5" bestFit="1" customWidth="1"/>
    <col min="2571" max="2571" width="31.1640625" bestFit="1" customWidth="1"/>
    <col min="2572" max="2572" width="18.33203125" bestFit="1" customWidth="1"/>
    <col min="2573" max="2573" width="28.6640625" bestFit="1" customWidth="1"/>
    <col min="2574" max="2574" width="34.33203125" bestFit="1" customWidth="1"/>
    <col min="2575" max="2575" width="51" bestFit="1" customWidth="1"/>
    <col min="2576" max="2576" width="30.83203125" bestFit="1" customWidth="1"/>
    <col min="2577" max="2577" width="49.1640625" bestFit="1" customWidth="1"/>
    <col min="2578" max="2578" width="27.5" bestFit="1" customWidth="1"/>
    <col min="2579" max="2579" width="16" bestFit="1" customWidth="1"/>
    <col min="2580" max="2580" width="14.5" bestFit="1" customWidth="1"/>
    <col min="2581" max="2581" width="19.33203125" bestFit="1" customWidth="1"/>
    <col min="2582" max="2582" width="45.83203125" bestFit="1" customWidth="1"/>
    <col min="2583" max="2583" width="24.83203125" bestFit="1" customWidth="1"/>
    <col min="2584" max="2584" width="47" bestFit="1" customWidth="1"/>
    <col min="2585" max="2585" width="43.5" bestFit="1" customWidth="1"/>
    <col min="2586" max="2586" width="27" bestFit="1" customWidth="1"/>
    <col min="2587" max="2587" width="7.83203125" bestFit="1" customWidth="1"/>
    <col min="2589" max="2589" width="14.33203125" bestFit="1" customWidth="1"/>
    <col min="2590" max="2590" width="39.5" bestFit="1" customWidth="1"/>
    <col min="2591" max="2591" width="50.33203125" bestFit="1" customWidth="1"/>
    <col min="2592" max="2592" width="40.33203125" bestFit="1" customWidth="1"/>
    <col min="2593" max="2593" width="22.33203125" bestFit="1" customWidth="1"/>
    <col min="2594" max="2594" width="30.6640625" bestFit="1" customWidth="1"/>
    <col min="2595" max="2595" width="42.5" bestFit="1" customWidth="1"/>
    <col min="2596" max="2596" width="44.6640625" bestFit="1" customWidth="1"/>
    <col min="2597" max="2597" width="38.83203125" bestFit="1" customWidth="1"/>
    <col min="2598" max="2598" width="32.1640625" bestFit="1" customWidth="1"/>
    <col min="2599" max="2599" width="33" bestFit="1" customWidth="1"/>
    <col min="2600" max="2600" width="46.1640625" bestFit="1" customWidth="1"/>
    <col min="2601" max="2601" width="30.83203125" bestFit="1" customWidth="1"/>
    <col min="2602" max="2602" width="42.83203125" bestFit="1" customWidth="1"/>
    <col min="2603" max="2603" width="41" bestFit="1" customWidth="1"/>
    <col min="2604" max="2604" width="31" bestFit="1" customWidth="1"/>
    <col min="2605" max="2605" width="37" bestFit="1" customWidth="1"/>
    <col min="2606" max="2606" width="49.83203125" bestFit="1" customWidth="1"/>
    <col min="2607" max="2607" width="41.6640625" bestFit="1" customWidth="1"/>
    <col min="2608" max="2608" width="29.33203125" bestFit="1" customWidth="1"/>
    <col min="2609" max="2609" width="45.6640625" bestFit="1" customWidth="1"/>
    <col min="2610" max="2610" width="44.5" bestFit="1" customWidth="1"/>
    <col min="2611" max="2611" width="20.33203125" bestFit="1" customWidth="1"/>
    <col min="2612" max="2612" width="38.1640625" bestFit="1" customWidth="1"/>
    <col min="2613" max="2613" width="28.83203125" bestFit="1" customWidth="1"/>
    <col min="2614" max="2614" width="52.1640625" bestFit="1" customWidth="1"/>
    <col min="2615" max="2615" width="27.83203125" bestFit="1" customWidth="1"/>
    <col min="2616" max="2616" width="21.1640625" bestFit="1" customWidth="1"/>
    <col min="2617" max="2617" width="28.1640625" bestFit="1" customWidth="1"/>
    <col min="2618" max="2618" width="18.6640625" bestFit="1" customWidth="1"/>
    <col min="2619" max="2619" width="47.6640625" bestFit="1" customWidth="1"/>
    <col min="2620" max="2620" width="12.6640625" bestFit="1" customWidth="1"/>
    <col min="2621" max="2621" width="33" bestFit="1" customWidth="1"/>
    <col min="2622" max="2622" width="38.5" bestFit="1" customWidth="1"/>
    <col min="2623" max="2623" width="15.83203125" bestFit="1" customWidth="1"/>
    <col min="2624" max="2624" width="13.83203125" bestFit="1" customWidth="1"/>
    <col min="2625" max="2625" width="18.5" bestFit="1" customWidth="1"/>
    <col min="2626" max="2626" width="46.33203125" bestFit="1" customWidth="1"/>
    <col min="2627" max="2627" width="37.5" bestFit="1" customWidth="1"/>
    <col min="2628" max="2628" width="14.33203125" bestFit="1" customWidth="1"/>
    <col min="2629" max="2629" width="25.5" bestFit="1" customWidth="1"/>
    <col min="2630" max="2630" width="34.1640625" bestFit="1" customWidth="1"/>
    <col min="2631" max="2631" width="23.5" bestFit="1" customWidth="1"/>
    <col min="2632" max="2632" width="22.83203125" bestFit="1" customWidth="1"/>
    <col min="2633" max="2633" width="12.5" bestFit="1" customWidth="1"/>
    <col min="2634" max="2634" width="37.6640625" bestFit="1" customWidth="1"/>
    <col min="2635" max="2635" width="26.83203125" bestFit="1" customWidth="1"/>
    <col min="2636" max="2636" width="8.5" bestFit="1" customWidth="1"/>
    <col min="2637" max="2637" width="19.6640625" bestFit="1" customWidth="1"/>
    <col min="2638" max="2638" width="50.1640625" bestFit="1" customWidth="1"/>
    <col min="2639" max="2639" width="6.33203125" bestFit="1" customWidth="1"/>
    <col min="2640" max="2640" width="19" bestFit="1" customWidth="1"/>
    <col min="2641" max="2641" width="45.33203125" bestFit="1" customWidth="1"/>
    <col min="2642" max="2642" width="43.5" bestFit="1" customWidth="1"/>
    <col min="2643" max="2643" width="35.83203125" bestFit="1" customWidth="1"/>
    <col min="2644" max="2644" width="17.5" bestFit="1" customWidth="1"/>
    <col min="2645" max="2645" width="25.83203125" bestFit="1" customWidth="1"/>
    <col min="2646" max="2646" width="42.1640625" bestFit="1" customWidth="1"/>
    <col min="2647" max="2647" width="23.83203125" bestFit="1" customWidth="1"/>
    <col min="2648" max="2648" width="40.1640625" bestFit="1" customWidth="1"/>
    <col min="2649" max="2649" width="45.83203125" bestFit="1" customWidth="1"/>
    <col min="2650" max="2650" width="38.33203125" bestFit="1" customWidth="1"/>
    <col min="2651" max="2651" width="32.83203125" bestFit="1" customWidth="1"/>
    <col min="2652" max="2652" width="41.1640625" bestFit="1" customWidth="1"/>
    <col min="2653" max="2653" width="29" bestFit="1" customWidth="1"/>
    <col min="2654" max="2654" width="10" bestFit="1" customWidth="1"/>
    <col min="2655" max="2655" width="35.6640625" bestFit="1" customWidth="1"/>
    <col min="2656" max="2656" width="20.5" bestFit="1" customWidth="1"/>
    <col min="2657" max="2657" width="51" bestFit="1" customWidth="1"/>
    <col min="2658" max="2658" width="44.33203125" bestFit="1" customWidth="1"/>
    <col min="2659" max="2659" width="32.1640625" bestFit="1" customWidth="1"/>
    <col min="2660" max="2660" width="7.1640625" bestFit="1" customWidth="1"/>
    <col min="2661" max="2661" width="37.5" bestFit="1" customWidth="1"/>
    <col min="2662" max="2662" width="28.6640625" bestFit="1" customWidth="1"/>
    <col min="2663" max="2663" width="30.5" bestFit="1" customWidth="1"/>
    <col min="2664" max="2664" width="8.1640625" bestFit="1" customWidth="1"/>
    <col min="2665" max="2665" width="30.5" bestFit="1" customWidth="1"/>
    <col min="2666" max="2666" width="48" bestFit="1" customWidth="1"/>
    <col min="2667" max="2667" width="46.33203125" bestFit="1" customWidth="1"/>
    <col min="2668" max="2668" width="31.83203125" bestFit="1" customWidth="1"/>
    <col min="2669" max="2669" width="11.83203125" bestFit="1" customWidth="1"/>
    <col min="2670" max="2670" width="20.6640625" bestFit="1" customWidth="1"/>
    <col min="2671" max="2671" width="47" bestFit="1" customWidth="1"/>
    <col min="2672" max="2672" width="24.1640625" bestFit="1" customWidth="1"/>
    <col min="2673" max="2673" width="23" bestFit="1" customWidth="1"/>
    <col min="2674" max="2674" width="34.6640625" bestFit="1" customWidth="1"/>
    <col min="2675" max="2675" width="33.5" bestFit="1" customWidth="1"/>
    <col min="2676" max="2676" width="31.1640625" bestFit="1" customWidth="1"/>
    <col min="2677" max="2677" width="26.6640625" bestFit="1" customWidth="1"/>
    <col min="2678" max="2678" width="6.33203125" bestFit="1" customWidth="1"/>
    <col min="2679" max="2679" width="27" bestFit="1" customWidth="1"/>
    <col min="2680" max="2680" width="41.33203125" bestFit="1" customWidth="1"/>
    <col min="2681" max="2681" width="9.5" bestFit="1" customWidth="1"/>
    <col min="2682" max="2682" width="14.5" bestFit="1" customWidth="1"/>
    <col min="2683" max="2683" width="21.6640625" bestFit="1" customWidth="1"/>
    <col min="2684" max="2684" width="11.1640625" bestFit="1" customWidth="1"/>
    <col min="2685" max="2685" width="43" bestFit="1" customWidth="1"/>
    <col min="2686" max="2686" width="46.6640625" bestFit="1" customWidth="1"/>
    <col min="2687" max="2687" width="22.1640625" bestFit="1" customWidth="1"/>
    <col min="2688" max="2688" width="11.83203125" bestFit="1" customWidth="1"/>
    <col min="2689" max="2689" width="15.5" bestFit="1" customWidth="1"/>
    <col min="2690" max="2690" width="47.6640625" bestFit="1" customWidth="1"/>
    <col min="2691" max="2691" width="31.83203125" bestFit="1" customWidth="1"/>
    <col min="2692" max="2692" width="9.6640625" bestFit="1" customWidth="1"/>
    <col min="2693" max="2693" width="50.33203125" bestFit="1" customWidth="1"/>
    <col min="2694" max="2694" width="23.1640625" bestFit="1" customWidth="1"/>
    <col min="2695" max="2695" width="47.83203125" bestFit="1" customWidth="1"/>
    <col min="2696" max="2696" width="18" bestFit="1" customWidth="1"/>
    <col min="2697" max="2697" width="43.6640625" bestFit="1" customWidth="1"/>
    <col min="2698" max="2698" width="19.5" bestFit="1" customWidth="1"/>
    <col min="2699" max="2699" width="48.83203125" bestFit="1" customWidth="1"/>
    <col min="2700" max="2700" width="12.6640625" bestFit="1" customWidth="1"/>
    <col min="2701" max="2701" width="19" bestFit="1" customWidth="1"/>
    <col min="2702" max="2702" width="15.83203125" bestFit="1" customWidth="1"/>
    <col min="2703" max="2703" width="48.6640625" bestFit="1" customWidth="1"/>
    <col min="2704" max="2704" width="33.83203125" bestFit="1" customWidth="1"/>
    <col min="2705" max="2705" width="22.6640625" bestFit="1" customWidth="1"/>
    <col min="2706" max="2706" width="19.1640625" bestFit="1" customWidth="1"/>
    <col min="2707" max="2707" width="20.5" bestFit="1" customWidth="1"/>
    <col min="2708" max="2708" width="31.5" bestFit="1" customWidth="1"/>
    <col min="2709" max="2709" width="24.5" bestFit="1" customWidth="1"/>
    <col min="2710" max="2710" width="12.83203125" bestFit="1" customWidth="1"/>
    <col min="2711" max="2711" width="43.1640625" bestFit="1" customWidth="1"/>
    <col min="2712" max="2712" width="52.6640625" bestFit="1" customWidth="1"/>
    <col min="2713" max="2713" width="41" bestFit="1" customWidth="1"/>
    <col min="2714" max="2714" width="13.6640625" bestFit="1" customWidth="1"/>
    <col min="2715" max="2715" width="18.6640625" bestFit="1" customWidth="1"/>
    <col min="2716" max="2716" width="40" bestFit="1" customWidth="1"/>
    <col min="2717" max="2717" width="40.5" bestFit="1" customWidth="1"/>
    <col min="2718" max="2718" width="9.83203125" bestFit="1" customWidth="1"/>
    <col min="2719" max="2719" width="37.5" bestFit="1" customWidth="1"/>
    <col min="2720" max="2720" width="34" bestFit="1" customWidth="1"/>
    <col min="2721" max="2721" width="41.1640625" bestFit="1" customWidth="1"/>
    <col min="2722" max="2722" width="20" bestFit="1" customWidth="1"/>
    <col min="2723" max="2723" width="20.5" bestFit="1" customWidth="1"/>
    <col min="2724" max="2724" width="24.33203125" bestFit="1" customWidth="1"/>
    <col min="2725" max="2726" width="18.33203125" bestFit="1" customWidth="1"/>
    <col min="2727" max="2727" width="18.83203125" bestFit="1" customWidth="1"/>
    <col min="2728" max="2728" width="20.33203125" bestFit="1" customWidth="1"/>
    <col min="2729" max="2729" width="16.33203125" bestFit="1" customWidth="1"/>
    <col min="2730" max="2730" width="28.6640625" bestFit="1" customWidth="1"/>
    <col min="2731" max="2731" width="21.83203125" bestFit="1" customWidth="1"/>
    <col min="2732" max="2732" width="26.33203125" bestFit="1" customWidth="1"/>
    <col min="2733" max="2733" width="37.5" bestFit="1" customWidth="1"/>
    <col min="2734" max="2734" width="47.33203125" bestFit="1" customWidth="1"/>
    <col min="2735" max="2735" width="37.33203125" bestFit="1" customWidth="1"/>
    <col min="2736" max="2736" width="41.33203125" bestFit="1" customWidth="1"/>
    <col min="2737" max="2737" width="37.33203125" bestFit="1" customWidth="1"/>
    <col min="2738" max="2738" width="45.5" bestFit="1" customWidth="1"/>
    <col min="2739" max="2739" width="18.83203125" bestFit="1" customWidth="1"/>
    <col min="2740" max="2740" width="36.6640625" bestFit="1" customWidth="1"/>
    <col min="2741" max="2741" width="50" bestFit="1" customWidth="1"/>
    <col min="2742" max="2742" width="50.6640625" bestFit="1" customWidth="1"/>
    <col min="2743" max="2743" width="31.1640625" bestFit="1" customWidth="1"/>
    <col min="2744" max="2744" width="26.33203125" bestFit="1" customWidth="1"/>
    <col min="2745" max="2745" width="13.1640625" bestFit="1" customWidth="1"/>
    <col min="2746" max="2746" width="36.1640625" bestFit="1" customWidth="1"/>
    <col min="2747" max="2747" width="23.5" bestFit="1" customWidth="1"/>
    <col min="2748" max="2748" width="14.33203125" bestFit="1" customWidth="1"/>
    <col min="2749" max="2749" width="45.33203125" bestFit="1" customWidth="1"/>
    <col min="2750" max="2750" width="27.1640625" bestFit="1" customWidth="1"/>
    <col min="2751" max="2751" width="25.6640625" bestFit="1" customWidth="1"/>
    <col min="2752" max="2752" width="9" bestFit="1" customWidth="1"/>
    <col min="2753" max="2753" width="43.6640625" bestFit="1" customWidth="1"/>
    <col min="2754" max="2754" width="8.83203125" bestFit="1" customWidth="1"/>
    <col min="2755" max="2755" width="49.5" bestFit="1" customWidth="1"/>
    <col min="2756" max="2756" width="31.83203125" bestFit="1" customWidth="1"/>
    <col min="2757" max="2757" width="30.33203125" bestFit="1" customWidth="1"/>
    <col min="2758" max="2758" width="48" bestFit="1" customWidth="1"/>
    <col min="2759" max="2759" width="34.1640625" bestFit="1" customWidth="1"/>
    <col min="2760" max="2760" width="38.33203125" bestFit="1" customWidth="1"/>
    <col min="2761" max="2761" width="36" bestFit="1" customWidth="1"/>
    <col min="2762" max="2762" width="11.1640625" bestFit="1" customWidth="1"/>
    <col min="2763" max="2763" width="46.83203125" bestFit="1" customWidth="1"/>
    <col min="2764" max="2764" width="47.5" bestFit="1" customWidth="1"/>
    <col min="2765" max="2765" width="18.6640625" bestFit="1" customWidth="1"/>
    <col min="2766" max="2766" width="23.1640625" bestFit="1" customWidth="1"/>
    <col min="2767" max="2767" width="52" bestFit="1" customWidth="1"/>
    <col min="2768" max="2768" width="48" bestFit="1" customWidth="1"/>
    <col min="2769" max="2769" width="22.1640625" bestFit="1" customWidth="1"/>
    <col min="2770" max="2770" width="26.33203125" bestFit="1" customWidth="1"/>
    <col min="2771" max="2771" width="12.5" bestFit="1" customWidth="1"/>
    <col min="2772" max="2772" width="19.5" bestFit="1" customWidth="1"/>
    <col min="2773" max="2773" width="30" bestFit="1" customWidth="1"/>
    <col min="2774" max="2774" width="40.33203125" bestFit="1" customWidth="1"/>
    <col min="2775" max="2775" width="39.5" bestFit="1" customWidth="1"/>
    <col min="2776" max="2776" width="47.6640625" bestFit="1" customWidth="1"/>
    <col min="2777" max="2777" width="51" bestFit="1" customWidth="1"/>
    <col min="2778" max="2778" width="39" bestFit="1" customWidth="1"/>
    <col min="2779" max="2779" width="19.5" bestFit="1" customWidth="1"/>
    <col min="2780" max="2780" width="25.33203125" bestFit="1" customWidth="1"/>
    <col min="2781" max="2781" width="29.83203125" bestFit="1" customWidth="1"/>
    <col min="2782" max="2782" width="34.5" bestFit="1" customWidth="1"/>
    <col min="2783" max="2783" width="19.5" bestFit="1" customWidth="1"/>
    <col min="2784" max="2784" width="23.6640625" bestFit="1" customWidth="1"/>
    <col min="2785" max="2785" width="13" bestFit="1" customWidth="1"/>
    <col min="2786" max="2786" width="27.1640625" bestFit="1" customWidth="1"/>
    <col min="2787" max="2787" width="25.33203125" bestFit="1" customWidth="1"/>
    <col min="2788" max="2788" width="38.6640625" bestFit="1" customWidth="1"/>
    <col min="2789" max="2789" width="35.6640625" bestFit="1" customWidth="1"/>
    <col min="2790" max="2790" width="32.83203125" bestFit="1" customWidth="1"/>
    <col min="2791" max="2791" width="13.33203125" bestFit="1" customWidth="1"/>
    <col min="2792" max="2792" width="18.33203125" bestFit="1" customWidth="1"/>
    <col min="2793" max="2793" width="10.6640625" bestFit="1" customWidth="1"/>
    <col min="2794" max="2794" width="48.5" bestFit="1" customWidth="1"/>
    <col min="2795" max="2795" width="39" bestFit="1" customWidth="1"/>
    <col min="2796" max="2796" width="24" bestFit="1" customWidth="1"/>
    <col min="2797" max="2797" width="42.1640625" bestFit="1" customWidth="1"/>
    <col min="2798" max="2798" width="38.1640625" bestFit="1" customWidth="1"/>
    <col min="2799" max="2799" width="34" bestFit="1" customWidth="1"/>
    <col min="2800" max="2800" width="28" bestFit="1" customWidth="1"/>
    <col min="2801" max="2801" width="50.33203125" bestFit="1" customWidth="1"/>
    <col min="2802" max="2802" width="18" bestFit="1" customWidth="1"/>
    <col min="2803" max="2803" width="29.6640625" bestFit="1" customWidth="1"/>
    <col min="2804" max="2804" width="42.6640625" bestFit="1" customWidth="1"/>
    <col min="2805" max="2805" width="39.5" bestFit="1" customWidth="1"/>
    <col min="2806" max="2806" width="8.6640625" bestFit="1" customWidth="1"/>
    <col min="2807" max="2807" width="36" bestFit="1" customWidth="1"/>
    <col min="2808" max="2808" width="10" bestFit="1" customWidth="1"/>
    <col min="2809" max="2809" width="49.5" bestFit="1" customWidth="1"/>
    <col min="2810" max="2810" width="6.5" bestFit="1" customWidth="1"/>
    <col min="2811" max="2811" width="50.83203125" bestFit="1" customWidth="1"/>
    <col min="2812" max="2812" width="19.1640625" bestFit="1" customWidth="1"/>
    <col min="2813" max="2813" width="13.83203125" bestFit="1" customWidth="1"/>
    <col min="2814" max="2814" width="28.6640625" bestFit="1" customWidth="1"/>
    <col min="2815" max="2815" width="39.6640625" bestFit="1" customWidth="1"/>
    <col min="2816" max="2816" width="40.83203125" bestFit="1" customWidth="1"/>
    <col min="2817" max="2817" width="34" bestFit="1" customWidth="1"/>
    <col min="2818" max="2818" width="45.5" bestFit="1" customWidth="1"/>
    <col min="2819" max="2819" width="8.6640625" bestFit="1" customWidth="1"/>
    <col min="2820" max="2820" width="51.1640625" bestFit="1" customWidth="1"/>
    <col min="2821" max="2821" width="20.83203125" bestFit="1" customWidth="1"/>
    <col min="2822" max="2822" width="48.1640625" bestFit="1" customWidth="1"/>
    <col min="2823" max="2823" width="15.83203125" bestFit="1" customWidth="1"/>
    <col min="2824" max="2824" width="7.6640625" bestFit="1" customWidth="1"/>
    <col min="2825" max="2825" width="36.1640625" bestFit="1" customWidth="1"/>
    <col min="2826" max="2826" width="20.33203125" bestFit="1" customWidth="1"/>
    <col min="2827" max="2827" width="35" bestFit="1" customWidth="1"/>
    <col min="2828" max="2828" width="26.83203125" bestFit="1" customWidth="1"/>
    <col min="2829" max="2829" width="23.83203125" bestFit="1" customWidth="1"/>
    <col min="2830" max="2830" width="27.1640625" bestFit="1" customWidth="1"/>
    <col min="2831" max="2831" width="27.6640625" bestFit="1" customWidth="1"/>
    <col min="2832" max="2832" width="44.33203125" bestFit="1" customWidth="1"/>
    <col min="2833" max="2833" width="25" bestFit="1" customWidth="1"/>
    <col min="2834" max="2834" width="49.1640625" bestFit="1" customWidth="1"/>
    <col min="2835" max="2835" width="8.6640625" bestFit="1" customWidth="1"/>
    <col min="2836" max="2836" width="27" bestFit="1" customWidth="1"/>
    <col min="2837" max="2837" width="29.5" bestFit="1" customWidth="1"/>
    <col min="2838" max="2838" width="23.6640625" bestFit="1" customWidth="1"/>
    <col min="2839" max="2839" width="18.1640625" bestFit="1" customWidth="1"/>
    <col min="2840" max="2840" width="18.33203125" bestFit="1" customWidth="1"/>
    <col min="2841" max="2841" width="23.33203125" bestFit="1" customWidth="1"/>
    <col min="2842" max="2842" width="21.6640625" bestFit="1" customWidth="1"/>
    <col min="2843" max="2843" width="20" bestFit="1" customWidth="1"/>
    <col min="2844" max="2844" width="34.33203125" bestFit="1" customWidth="1"/>
    <col min="2845" max="2845" width="32.5" bestFit="1" customWidth="1"/>
    <col min="2846" max="2846" width="12.1640625" bestFit="1" customWidth="1"/>
    <col min="2847" max="2847" width="13.6640625" bestFit="1" customWidth="1"/>
    <col min="2848" max="2848" width="49.33203125" bestFit="1" customWidth="1"/>
    <col min="2849" max="2849" width="29.33203125" bestFit="1" customWidth="1"/>
    <col min="2850" max="2850" width="35.83203125" bestFit="1" customWidth="1"/>
    <col min="2851" max="2851" width="41" bestFit="1" customWidth="1"/>
    <col min="2852" max="2852" width="26.83203125" bestFit="1" customWidth="1"/>
    <col min="2853" max="2853" width="29.33203125" bestFit="1" customWidth="1"/>
    <col min="2854" max="2854" width="20.6640625" bestFit="1" customWidth="1"/>
    <col min="2855" max="2855" width="12.5" bestFit="1" customWidth="1"/>
    <col min="2856" max="2856" width="22.33203125" bestFit="1" customWidth="1"/>
    <col min="2857" max="2857" width="41.5" bestFit="1" customWidth="1"/>
    <col min="2858" max="2858" width="5.5" bestFit="1" customWidth="1"/>
    <col min="2859" max="2859" width="39.6640625" bestFit="1" customWidth="1"/>
    <col min="2860" max="2860" width="11.83203125" bestFit="1" customWidth="1"/>
    <col min="2861" max="2861" width="41" bestFit="1" customWidth="1"/>
    <col min="2862" max="2862" width="6" bestFit="1" customWidth="1"/>
    <col min="2863" max="2863" width="38.1640625" bestFit="1" customWidth="1"/>
    <col min="2864" max="2864" width="23.6640625" bestFit="1" customWidth="1"/>
    <col min="2865" max="2865" width="37.5" bestFit="1" customWidth="1"/>
    <col min="2866" max="2866" width="37.6640625" bestFit="1" customWidth="1"/>
    <col min="2867" max="2867" width="39" bestFit="1" customWidth="1"/>
    <col min="2868" max="2868" width="42.1640625" bestFit="1" customWidth="1"/>
    <col min="2869" max="2869" width="47.6640625" bestFit="1" customWidth="1"/>
    <col min="2870" max="2870" width="49.33203125" bestFit="1" customWidth="1"/>
    <col min="2871" max="2871" width="39.5" bestFit="1" customWidth="1"/>
    <col min="2872" max="2872" width="40.6640625" bestFit="1" customWidth="1"/>
    <col min="2873" max="2873" width="15.83203125" bestFit="1" customWidth="1"/>
    <col min="2874" max="2874" width="25.83203125" bestFit="1" customWidth="1"/>
    <col min="2875" max="2875" width="32.1640625" bestFit="1" customWidth="1"/>
    <col min="2876" max="2876" width="11.83203125" bestFit="1" customWidth="1"/>
    <col min="2877" max="2877" width="29.33203125" bestFit="1" customWidth="1"/>
    <col min="2878" max="2878" width="29" bestFit="1" customWidth="1"/>
    <col min="2879" max="2879" width="38.6640625" bestFit="1" customWidth="1"/>
    <col min="2880" max="2880" width="19.1640625" bestFit="1" customWidth="1"/>
    <col min="2881" max="2881" width="25.1640625" bestFit="1" customWidth="1"/>
    <col min="2882" max="2882" width="12" bestFit="1" customWidth="1"/>
    <col min="2883" max="2883" width="23.1640625" bestFit="1" customWidth="1"/>
    <col min="2884" max="2884" width="37.33203125" bestFit="1" customWidth="1"/>
    <col min="2885" max="2885" width="15.5" bestFit="1" customWidth="1"/>
    <col min="2886" max="2886" width="9.33203125" bestFit="1" customWidth="1"/>
    <col min="2887" max="2887" width="41.5" bestFit="1" customWidth="1"/>
    <col min="2888" max="2888" width="22.33203125" bestFit="1" customWidth="1"/>
    <col min="2889" max="2889" width="38" bestFit="1" customWidth="1"/>
    <col min="2890" max="2890" width="24.1640625" bestFit="1" customWidth="1"/>
    <col min="2891" max="2891" width="49.83203125" bestFit="1" customWidth="1"/>
    <col min="2892" max="2892" width="51.1640625" bestFit="1" customWidth="1"/>
    <col min="2893" max="2893" width="20.1640625" bestFit="1" customWidth="1"/>
    <col min="2894" max="2894" width="29.83203125" bestFit="1" customWidth="1"/>
    <col min="2895" max="2895" width="29.33203125" bestFit="1" customWidth="1"/>
    <col min="2896" max="2896" width="41.5" bestFit="1" customWidth="1"/>
    <col min="2897" max="2897" width="21.1640625" bestFit="1" customWidth="1"/>
    <col min="2898" max="2898" width="43.33203125" bestFit="1" customWidth="1"/>
    <col min="2899" max="2899" width="34.5" bestFit="1" customWidth="1"/>
    <col min="2900" max="2901" width="43.1640625" bestFit="1" customWidth="1"/>
    <col min="2902" max="2902" width="53.33203125" bestFit="1" customWidth="1"/>
    <col min="2903" max="2903" width="39.5" bestFit="1" customWidth="1"/>
    <col min="2904" max="2904" width="15" bestFit="1" customWidth="1"/>
    <col min="2905" max="2905" width="34.5" bestFit="1" customWidth="1"/>
    <col min="2906" max="2906" width="19.6640625" bestFit="1" customWidth="1"/>
    <col min="2907" max="2907" width="35.33203125" bestFit="1" customWidth="1"/>
    <col min="2908" max="2908" width="19.6640625" bestFit="1" customWidth="1"/>
    <col min="2909" max="2909" width="40.6640625" bestFit="1" customWidth="1"/>
    <col min="2910" max="2910" width="35.5" bestFit="1" customWidth="1"/>
    <col min="2911" max="2911" width="31.33203125" bestFit="1" customWidth="1"/>
    <col min="2912" max="2912" width="41.1640625" bestFit="1" customWidth="1"/>
    <col min="2913" max="2913" width="29.5" bestFit="1" customWidth="1"/>
    <col min="2914" max="2914" width="29.6640625" bestFit="1" customWidth="1"/>
    <col min="2915" max="2915" width="46.83203125" bestFit="1" customWidth="1"/>
    <col min="2916" max="2916" width="30.33203125" bestFit="1" customWidth="1"/>
    <col min="2917" max="2917" width="40.5" bestFit="1" customWidth="1"/>
    <col min="2918" max="2918" width="34" bestFit="1" customWidth="1"/>
    <col min="2919" max="2919" width="39.83203125" bestFit="1" customWidth="1"/>
    <col min="2920" max="2920" width="48.83203125" bestFit="1" customWidth="1"/>
    <col min="2921" max="2921" width="34.83203125" bestFit="1" customWidth="1"/>
    <col min="2922" max="2922" width="45" bestFit="1" customWidth="1"/>
    <col min="2923" max="2923" width="46.33203125" bestFit="1" customWidth="1"/>
    <col min="2924" max="2924" width="15.1640625" bestFit="1" customWidth="1"/>
    <col min="2925" max="2925" width="12.6640625" bestFit="1" customWidth="1"/>
    <col min="2926" max="2926" width="42.83203125" bestFit="1" customWidth="1"/>
    <col min="2927" max="2927" width="11.6640625" bestFit="1" customWidth="1"/>
    <col min="2928" max="2928" width="16.5" bestFit="1" customWidth="1"/>
    <col min="2929" max="2929" width="50.83203125" bestFit="1" customWidth="1"/>
    <col min="2930" max="2930" width="37.5" bestFit="1" customWidth="1"/>
    <col min="2931" max="2931" width="19.5" bestFit="1" customWidth="1"/>
    <col min="2932" max="2932" width="46.5" bestFit="1" customWidth="1"/>
    <col min="2933" max="2933" width="24.83203125" bestFit="1" customWidth="1"/>
    <col min="2934" max="2934" width="9.1640625" bestFit="1" customWidth="1"/>
    <col min="2935" max="2935" width="37.6640625" bestFit="1" customWidth="1"/>
    <col min="2936" max="2936" width="18.1640625" bestFit="1" customWidth="1"/>
    <col min="2937" max="2937" width="9.5" bestFit="1" customWidth="1"/>
    <col min="2938" max="2938" width="41.83203125" bestFit="1" customWidth="1"/>
    <col min="2939" max="2939" width="36" bestFit="1" customWidth="1"/>
    <col min="2940" max="2940" width="50.1640625" bestFit="1" customWidth="1"/>
    <col min="2941" max="2941" width="25.5" bestFit="1" customWidth="1"/>
    <col min="2942" max="2942" width="27.33203125" bestFit="1" customWidth="1"/>
    <col min="2943" max="2943" width="14.5" bestFit="1" customWidth="1"/>
    <col min="2944" max="2944" width="10" bestFit="1" customWidth="1"/>
    <col min="2945" max="2945" width="50.33203125" bestFit="1" customWidth="1"/>
    <col min="2946" max="2946" width="20.5" bestFit="1" customWidth="1"/>
    <col min="2947" max="2947" width="32.5" bestFit="1" customWidth="1"/>
    <col min="2948" max="2948" width="30.83203125" bestFit="1" customWidth="1"/>
    <col min="2949" max="2949" width="12.6640625" bestFit="1" customWidth="1"/>
    <col min="2950" max="2950" width="11" bestFit="1" customWidth="1"/>
    <col min="2951" max="2951" width="20.6640625" bestFit="1" customWidth="1"/>
    <col min="2952" max="2952" width="19" bestFit="1" customWidth="1"/>
    <col min="2953" max="2953" width="47.5" bestFit="1" customWidth="1"/>
    <col min="2954" max="2954" width="33.83203125" bestFit="1" customWidth="1"/>
    <col min="2955" max="2955" width="24.1640625" bestFit="1" customWidth="1"/>
    <col min="2956" max="2956" width="16.83203125" bestFit="1" customWidth="1"/>
    <col min="2957" max="2957" width="20.6640625" bestFit="1" customWidth="1"/>
    <col min="2958" max="2958" width="27.1640625" bestFit="1" customWidth="1"/>
    <col min="2959" max="2959" width="48" bestFit="1" customWidth="1"/>
    <col min="2960" max="2960" width="40.83203125" bestFit="1" customWidth="1"/>
    <col min="2961" max="2961" width="17.1640625" bestFit="1" customWidth="1"/>
    <col min="2962" max="2962" width="24.5" bestFit="1" customWidth="1"/>
    <col min="2963" max="2963" width="23" bestFit="1" customWidth="1"/>
    <col min="2964" max="2964" width="37.6640625" bestFit="1" customWidth="1"/>
    <col min="2965" max="2965" width="28" bestFit="1" customWidth="1"/>
    <col min="2966" max="2966" width="32.6640625" bestFit="1" customWidth="1"/>
    <col min="2967" max="2967" width="46.1640625" bestFit="1" customWidth="1"/>
    <col min="2968" max="2968" width="48.1640625" bestFit="1" customWidth="1"/>
    <col min="2969" max="2969" width="11" bestFit="1" customWidth="1"/>
    <col min="2970" max="2970" width="32.6640625" bestFit="1" customWidth="1"/>
    <col min="2971" max="2971" width="27" bestFit="1" customWidth="1"/>
    <col min="2972" max="2972" width="30.1640625" bestFit="1" customWidth="1"/>
    <col min="2973" max="2973" width="25.5" bestFit="1" customWidth="1"/>
    <col min="2974" max="2974" width="18.5" bestFit="1" customWidth="1"/>
    <col min="2975" max="2975" width="49" bestFit="1" customWidth="1"/>
    <col min="2976" max="2976" width="39.33203125" bestFit="1" customWidth="1"/>
    <col min="2977" max="2977" width="16.83203125" bestFit="1" customWidth="1"/>
    <col min="2978" max="2978" width="12.5" bestFit="1" customWidth="1"/>
    <col min="2979" max="2979" width="42.83203125" bestFit="1" customWidth="1"/>
    <col min="2980" max="2980" width="39" bestFit="1" customWidth="1"/>
    <col min="2981" max="2981" width="31" bestFit="1" customWidth="1"/>
    <col min="2982" max="2982" width="44.6640625" bestFit="1" customWidth="1"/>
    <col min="2983" max="2983" width="27" bestFit="1" customWidth="1"/>
    <col min="2984" max="2984" width="50.6640625" bestFit="1" customWidth="1"/>
    <col min="2985" max="2985" width="10.1640625" bestFit="1" customWidth="1"/>
    <col min="2986" max="2986" width="36" bestFit="1" customWidth="1"/>
    <col min="2987" max="2987" width="41.33203125" bestFit="1" customWidth="1"/>
    <col min="2988" max="2988" width="42.5" bestFit="1" customWidth="1"/>
    <col min="2989" max="2989" width="45.1640625" bestFit="1" customWidth="1"/>
    <col min="2990" max="2990" width="7.6640625" bestFit="1" customWidth="1"/>
    <col min="2991" max="2991" width="33.83203125" bestFit="1" customWidth="1"/>
    <col min="2992" max="2992" width="23.83203125" bestFit="1" customWidth="1"/>
    <col min="2993" max="2993" width="31.83203125" bestFit="1" customWidth="1"/>
    <col min="2994" max="2994" width="22.5" bestFit="1" customWidth="1"/>
    <col min="2995" max="2995" width="41.33203125" bestFit="1" customWidth="1"/>
    <col min="2996" max="2996" width="33.6640625" bestFit="1" customWidth="1"/>
    <col min="2997" max="2997" width="12" bestFit="1" customWidth="1"/>
    <col min="2998" max="2998" width="44" bestFit="1" customWidth="1"/>
    <col min="2999" max="2999" width="46.5" bestFit="1" customWidth="1"/>
    <col min="3000" max="3000" width="44.33203125" bestFit="1" customWidth="1"/>
    <col min="3001" max="3001" width="19.83203125" bestFit="1" customWidth="1"/>
    <col min="3002" max="3002" width="44" bestFit="1" customWidth="1"/>
    <col min="3003" max="3003" width="17.6640625" bestFit="1" customWidth="1"/>
    <col min="3004" max="3004" width="32.6640625" bestFit="1" customWidth="1"/>
    <col min="3005" max="3005" width="22.1640625" bestFit="1" customWidth="1"/>
    <col min="3006" max="3006" width="48" bestFit="1" customWidth="1"/>
    <col min="3007" max="3007" width="9.6640625" bestFit="1" customWidth="1"/>
    <col min="3008" max="3008" width="10" bestFit="1" customWidth="1"/>
    <col min="3009" max="3009" width="51.83203125" bestFit="1" customWidth="1"/>
    <col min="3010" max="3010" width="43.83203125" bestFit="1" customWidth="1"/>
    <col min="3011" max="3011" width="45.83203125" bestFit="1" customWidth="1"/>
    <col min="3012" max="3012" width="44" bestFit="1" customWidth="1"/>
    <col min="3013" max="3013" width="32.6640625" bestFit="1" customWidth="1"/>
    <col min="3014" max="3014" width="15" bestFit="1" customWidth="1"/>
    <col min="3015" max="3015" width="15.1640625" bestFit="1" customWidth="1"/>
    <col min="3016" max="3016" width="43.6640625" bestFit="1" customWidth="1"/>
    <col min="3017" max="3017" width="25.83203125" bestFit="1" customWidth="1"/>
    <col min="3018" max="3018" width="33.33203125" bestFit="1" customWidth="1"/>
    <col min="3019" max="3019" width="26.83203125" bestFit="1" customWidth="1"/>
    <col min="3020" max="3020" width="44.33203125" bestFit="1" customWidth="1"/>
    <col min="3021" max="3021" width="30.1640625" bestFit="1" customWidth="1"/>
    <col min="3022" max="3022" width="45.33203125" bestFit="1" customWidth="1"/>
    <col min="3023" max="3023" width="13.1640625" bestFit="1" customWidth="1"/>
    <col min="3024" max="3024" width="30.6640625" bestFit="1" customWidth="1"/>
    <col min="3025" max="3025" width="45" bestFit="1" customWidth="1"/>
    <col min="3026" max="3026" width="24.5" bestFit="1" customWidth="1"/>
    <col min="3027" max="3027" width="17" bestFit="1" customWidth="1"/>
    <col min="3028" max="3028" width="37" bestFit="1" customWidth="1"/>
    <col min="3029" max="3029" width="27.83203125" bestFit="1" customWidth="1"/>
    <col min="3030" max="3030" width="28" bestFit="1" customWidth="1"/>
    <col min="3031" max="3031" width="13.33203125" bestFit="1" customWidth="1"/>
    <col min="3032" max="3032" width="16.6640625" bestFit="1" customWidth="1"/>
    <col min="3033" max="3033" width="48.83203125" bestFit="1" customWidth="1"/>
    <col min="3034" max="3034" width="28.6640625" bestFit="1" customWidth="1"/>
    <col min="3035" max="3035" width="34.6640625" bestFit="1" customWidth="1"/>
    <col min="3036" max="3036" width="11.1640625" bestFit="1" customWidth="1"/>
    <col min="3037" max="3037" width="8.6640625" bestFit="1" customWidth="1"/>
    <col min="3038" max="3038" width="27.83203125" bestFit="1" customWidth="1"/>
    <col min="3039" max="3039" width="12.6640625" bestFit="1" customWidth="1"/>
    <col min="3040" max="3040" width="18.33203125" bestFit="1" customWidth="1"/>
    <col min="3041" max="3041" width="23" bestFit="1" customWidth="1"/>
    <col min="3042" max="3042" width="36.6640625" bestFit="1" customWidth="1"/>
    <col min="3043" max="3043" width="29.6640625" bestFit="1" customWidth="1"/>
    <col min="3044" max="3044" width="22.33203125" bestFit="1" customWidth="1"/>
    <col min="3045" max="3045" width="21.5" bestFit="1" customWidth="1"/>
    <col min="3046" max="3046" width="32" bestFit="1" customWidth="1"/>
    <col min="3047" max="3047" width="21.6640625" bestFit="1" customWidth="1"/>
    <col min="3048" max="3048" width="9.6640625" bestFit="1" customWidth="1"/>
    <col min="3049" max="3049" width="14.1640625" bestFit="1" customWidth="1"/>
    <col min="3050" max="3050" width="16.33203125" bestFit="1" customWidth="1"/>
    <col min="3051" max="3051" width="48.5" bestFit="1" customWidth="1"/>
    <col min="3052" max="3052" width="15.83203125" bestFit="1" customWidth="1"/>
    <col min="3053" max="3053" width="31.5" bestFit="1" customWidth="1"/>
    <col min="3054" max="3054" width="31.33203125" bestFit="1" customWidth="1"/>
    <col min="3055" max="3055" width="20.83203125" bestFit="1" customWidth="1"/>
    <col min="3056" max="3056" width="30.6640625" bestFit="1" customWidth="1"/>
    <col min="3057" max="3057" width="41" bestFit="1" customWidth="1"/>
    <col min="3058" max="3058" width="49.5" bestFit="1" customWidth="1"/>
    <col min="3059" max="3059" width="48.33203125" bestFit="1" customWidth="1"/>
    <col min="3060" max="3060" width="22.1640625" bestFit="1" customWidth="1"/>
    <col min="3061" max="3061" width="16.6640625" bestFit="1" customWidth="1"/>
    <col min="3062" max="3062" width="33.33203125" bestFit="1" customWidth="1"/>
    <col min="3063" max="3063" width="32.5" bestFit="1" customWidth="1"/>
    <col min="3064" max="3064" width="32.6640625" bestFit="1" customWidth="1"/>
    <col min="3065" max="3065" width="43.83203125" bestFit="1" customWidth="1"/>
    <col min="3066" max="3066" width="44.6640625" bestFit="1" customWidth="1"/>
    <col min="3067" max="3067" width="31.1640625" bestFit="1" customWidth="1"/>
    <col min="3068" max="3068" width="8.83203125" bestFit="1" customWidth="1"/>
    <col min="3069" max="3069" width="31.5" bestFit="1" customWidth="1"/>
    <col min="3070" max="3070" width="16.6640625" bestFit="1" customWidth="1"/>
    <col min="3071" max="3071" width="25.6640625" bestFit="1" customWidth="1"/>
    <col min="3072" max="3072" width="34.5" bestFit="1" customWidth="1"/>
    <col min="3073" max="3073" width="35.6640625" bestFit="1" customWidth="1"/>
    <col min="3074" max="3074" width="9.6640625" bestFit="1" customWidth="1"/>
    <col min="3075" max="3075" width="38.83203125" bestFit="1" customWidth="1"/>
    <col min="3076" max="3076" width="50.6640625" bestFit="1" customWidth="1"/>
    <col min="3077" max="3077" width="28.33203125" bestFit="1" customWidth="1"/>
    <col min="3078" max="3078" width="27.33203125" bestFit="1" customWidth="1"/>
    <col min="3079" max="3079" width="26.33203125" bestFit="1" customWidth="1"/>
    <col min="3080" max="3080" width="19.1640625" bestFit="1" customWidth="1"/>
    <col min="3081" max="3081" width="26" bestFit="1" customWidth="1"/>
    <col min="3082" max="3082" width="24.1640625" bestFit="1" customWidth="1"/>
    <col min="3083" max="3083" width="46.6640625" bestFit="1" customWidth="1"/>
    <col min="3084" max="3084" width="19.33203125" bestFit="1" customWidth="1"/>
    <col min="3085" max="3085" width="17.5" bestFit="1" customWidth="1"/>
    <col min="3086" max="3086" width="36.6640625" bestFit="1" customWidth="1"/>
    <col min="3087" max="3087" width="47" bestFit="1" customWidth="1"/>
    <col min="3088" max="3088" width="44.1640625" bestFit="1" customWidth="1"/>
    <col min="3089" max="3089" width="13.33203125" bestFit="1" customWidth="1"/>
    <col min="3090" max="3090" width="17" bestFit="1" customWidth="1"/>
    <col min="3091" max="3091" width="39.6640625" bestFit="1" customWidth="1"/>
    <col min="3092" max="3092" width="8.5" bestFit="1" customWidth="1"/>
    <col min="3093" max="3093" width="43.6640625" bestFit="1" customWidth="1"/>
    <col min="3094" max="3094" width="73.33203125" bestFit="1" customWidth="1"/>
    <col min="3095" max="3095" width="44.1640625" bestFit="1" customWidth="1"/>
    <col min="3096" max="3096" width="36.1640625" bestFit="1" customWidth="1"/>
    <col min="3097" max="3097" width="27.1640625" bestFit="1" customWidth="1"/>
    <col min="3098" max="3098" width="22.1640625" bestFit="1" customWidth="1"/>
    <col min="3099" max="3099" width="41.1640625" bestFit="1" customWidth="1"/>
    <col min="3100" max="3100" width="34.83203125" bestFit="1" customWidth="1"/>
    <col min="3101" max="3101" width="36.5" bestFit="1" customWidth="1"/>
    <col min="3102" max="3102" width="17.6640625" bestFit="1" customWidth="1"/>
    <col min="3103" max="3103" width="27.1640625" bestFit="1" customWidth="1"/>
    <col min="3104" max="3104" width="23.83203125" bestFit="1" customWidth="1"/>
    <col min="3105" max="3105" width="16" bestFit="1" customWidth="1"/>
    <col min="3106" max="3106" width="36" bestFit="1" customWidth="1"/>
    <col min="3107" max="3107" width="41.1640625" bestFit="1" customWidth="1"/>
    <col min="3108" max="3108" width="24" bestFit="1" customWidth="1"/>
    <col min="3109" max="3109" width="44.1640625" bestFit="1" customWidth="1"/>
    <col min="3110" max="3110" width="37.6640625" bestFit="1" customWidth="1"/>
    <col min="3111" max="3111" width="25" bestFit="1" customWidth="1"/>
    <col min="3112" max="3112" width="19.6640625" bestFit="1" customWidth="1"/>
    <col min="3113" max="3113" width="50.1640625" bestFit="1" customWidth="1"/>
    <col min="3114" max="3114" width="22.6640625" bestFit="1" customWidth="1"/>
    <col min="3115" max="3115" width="46" bestFit="1" customWidth="1"/>
    <col min="3116" max="3116" width="33" bestFit="1" customWidth="1"/>
    <col min="3117" max="3117" width="52" bestFit="1" customWidth="1"/>
    <col min="3118" max="3118" width="51.5" bestFit="1" customWidth="1"/>
    <col min="3119" max="3119" width="26.6640625" bestFit="1" customWidth="1"/>
    <col min="3120" max="3120" width="46.5" bestFit="1" customWidth="1"/>
    <col min="3121" max="3121" width="25" bestFit="1" customWidth="1"/>
    <col min="3122" max="3122" width="15.1640625" bestFit="1" customWidth="1"/>
    <col min="3123" max="3123" width="8.5" bestFit="1" customWidth="1"/>
    <col min="3124" max="3124" width="10" bestFit="1" customWidth="1"/>
    <col min="3125" max="3125" width="23.6640625" bestFit="1" customWidth="1"/>
    <col min="3126" max="3126" width="48.5" bestFit="1" customWidth="1"/>
    <col min="3127" max="3127" width="34.1640625" bestFit="1" customWidth="1"/>
    <col min="3128" max="3128" width="17.6640625" bestFit="1" customWidth="1"/>
    <col min="3129" max="3129" width="41.1640625" bestFit="1" customWidth="1"/>
    <col min="3130" max="3130" width="42.1640625" bestFit="1" customWidth="1"/>
    <col min="3131" max="3131" width="39" bestFit="1" customWidth="1"/>
    <col min="3132" max="3132" width="31.1640625" bestFit="1" customWidth="1"/>
    <col min="3133" max="3133" width="27.5" bestFit="1" customWidth="1"/>
    <col min="3134" max="3134" width="9.83203125" bestFit="1" customWidth="1"/>
    <col min="3135" max="3135" width="35.83203125" bestFit="1" customWidth="1"/>
    <col min="3136" max="3136" width="28.83203125" bestFit="1" customWidth="1"/>
    <col min="3137" max="3137" width="13.83203125" bestFit="1" customWidth="1"/>
    <col min="3138" max="3138" width="32.1640625" bestFit="1" customWidth="1"/>
    <col min="3139" max="3139" width="19.5" bestFit="1" customWidth="1"/>
    <col min="3140" max="3140" width="29.5" bestFit="1" customWidth="1"/>
    <col min="3141" max="3141" width="33.6640625" bestFit="1" customWidth="1"/>
    <col min="3142" max="3142" width="50" bestFit="1" customWidth="1"/>
    <col min="3143" max="3143" width="5.6640625" bestFit="1" customWidth="1"/>
    <col min="3144" max="3144" width="29.33203125" bestFit="1" customWidth="1"/>
    <col min="3145" max="3145" width="47.6640625" bestFit="1" customWidth="1"/>
    <col min="3146" max="3146" width="44" bestFit="1" customWidth="1"/>
    <col min="3147" max="3147" width="16.83203125" bestFit="1" customWidth="1"/>
    <col min="3148" max="3148" width="43.33203125" bestFit="1" customWidth="1"/>
    <col min="3149" max="3149" width="25.33203125" bestFit="1" customWidth="1"/>
    <col min="3150" max="3150" width="33.33203125" bestFit="1" customWidth="1"/>
    <col min="3151" max="3151" width="29.5" bestFit="1" customWidth="1"/>
    <col min="3152" max="3152" width="30.83203125" bestFit="1" customWidth="1"/>
    <col min="3153" max="3153" width="25.33203125" bestFit="1" customWidth="1"/>
    <col min="3154" max="3154" width="13.6640625" bestFit="1" customWidth="1"/>
    <col min="3155" max="3155" width="11.83203125" bestFit="1" customWidth="1"/>
    <col min="3156" max="3156" width="24.5" bestFit="1" customWidth="1"/>
    <col min="3157" max="3157" width="15.1640625" bestFit="1" customWidth="1"/>
    <col min="3158" max="3158" width="25.33203125" bestFit="1" customWidth="1"/>
    <col min="3159" max="3159" width="29.5" bestFit="1" customWidth="1"/>
    <col min="3160" max="3160" width="48.1640625" bestFit="1" customWidth="1"/>
    <col min="3161" max="3161" width="14.6640625" bestFit="1" customWidth="1"/>
    <col min="3162" max="3162" width="27.33203125" bestFit="1" customWidth="1"/>
    <col min="3163" max="3163" width="32.83203125" bestFit="1" customWidth="1"/>
    <col min="3164" max="3164" width="44.6640625" bestFit="1" customWidth="1"/>
    <col min="3165" max="3165" width="14" bestFit="1" customWidth="1"/>
    <col min="3166" max="3166" width="45.5" bestFit="1" customWidth="1"/>
    <col min="3167" max="3167" width="20" bestFit="1" customWidth="1"/>
    <col min="3168" max="3168" width="41.5" bestFit="1" customWidth="1"/>
    <col min="3169" max="3169" width="23.6640625" bestFit="1" customWidth="1"/>
    <col min="3170" max="3170" width="18.33203125" bestFit="1" customWidth="1"/>
    <col min="3171" max="3171" width="16.5" bestFit="1" customWidth="1"/>
    <col min="3172" max="3172" width="44.6640625" bestFit="1" customWidth="1"/>
    <col min="3173" max="3173" width="29" bestFit="1" customWidth="1"/>
    <col min="3174" max="3174" width="32.5" bestFit="1" customWidth="1"/>
    <col min="3175" max="3175" width="34" bestFit="1" customWidth="1"/>
    <col min="3176" max="3176" width="44" bestFit="1" customWidth="1"/>
    <col min="3177" max="3177" width="40.6640625" bestFit="1" customWidth="1"/>
    <col min="3178" max="3178" width="32.33203125" bestFit="1" customWidth="1"/>
    <col min="3179" max="3179" width="37.83203125" bestFit="1" customWidth="1"/>
    <col min="3180" max="3180" width="38.1640625" bestFit="1" customWidth="1"/>
    <col min="3181" max="3181" width="38.5" bestFit="1" customWidth="1"/>
    <col min="3182" max="3182" width="24.1640625" bestFit="1" customWidth="1"/>
    <col min="3183" max="3183" width="68" bestFit="1" customWidth="1"/>
    <col min="3184" max="3184" width="21.1640625" bestFit="1" customWidth="1"/>
    <col min="3185" max="3185" width="40.5" bestFit="1" customWidth="1"/>
    <col min="3186" max="3186" width="51.33203125" bestFit="1" customWidth="1"/>
    <col min="3187" max="3187" width="16.33203125" bestFit="1" customWidth="1"/>
    <col min="3188" max="3188" width="34.1640625" bestFit="1" customWidth="1"/>
    <col min="3189" max="3189" width="14.6640625" bestFit="1" customWidth="1"/>
    <col min="3190" max="3190" width="35" bestFit="1" customWidth="1"/>
    <col min="3191" max="3191" width="17.6640625" bestFit="1" customWidth="1"/>
    <col min="3192" max="3192" width="18.1640625" bestFit="1" customWidth="1"/>
    <col min="3193" max="3193" width="45" bestFit="1" customWidth="1"/>
    <col min="3194" max="3194" width="33" bestFit="1" customWidth="1"/>
    <col min="3195" max="3195" width="52.5" bestFit="1" customWidth="1"/>
    <col min="3196" max="3196" width="44.6640625" bestFit="1" customWidth="1"/>
    <col min="3197" max="3197" width="22.83203125" bestFit="1" customWidth="1"/>
    <col min="3198" max="3198" width="42.33203125" bestFit="1" customWidth="1"/>
    <col min="3199" max="3199" width="21" bestFit="1" customWidth="1"/>
    <col min="3200" max="3200" width="29.83203125" bestFit="1" customWidth="1"/>
    <col min="3201" max="3201" width="33.83203125" bestFit="1" customWidth="1"/>
    <col min="3202" max="3202" width="49.33203125" bestFit="1" customWidth="1"/>
    <col min="3203" max="3203" width="45.33203125" bestFit="1" customWidth="1"/>
    <col min="3204" max="3204" width="17.6640625" bestFit="1" customWidth="1"/>
    <col min="3205" max="3205" width="20.1640625" bestFit="1" customWidth="1"/>
    <col min="3206" max="3206" width="37.6640625" bestFit="1" customWidth="1"/>
    <col min="3207" max="3207" width="25.83203125" bestFit="1" customWidth="1"/>
    <col min="3208" max="3208" width="34.1640625" bestFit="1" customWidth="1"/>
    <col min="3209" max="3209" width="38" bestFit="1" customWidth="1"/>
    <col min="3210" max="3210" width="35.5" bestFit="1" customWidth="1"/>
    <col min="3211" max="3211" width="16" bestFit="1" customWidth="1"/>
    <col min="3212" max="3212" width="30.1640625" bestFit="1" customWidth="1"/>
    <col min="3213" max="3213" width="34.1640625" bestFit="1" customWidth="1"/>
    <col min="3214" max="3214" width="8.83203125" bestFit="1" customWidth="1"/>
    <col min="3215" max="3215" width="30" bestFit="1" customWidth="1"/>
    <col min="3216" max="3216" width="47.33203125" bestFit="1" customWidth="1"/>
    <col min="3217" max="3217" width="26" bestFit="1" customWidth="1"/>
    <col min="3218" max="3218" width="28.5" bestFit="1" customWidth="1"/>
    <col min="3219" max="3219" width="47.83203125" bestFit="1" customWidth="1"/>
    <col min="3220" max="3220" width="34.1640625" bestFit="1" customWidth="1"/>
    <col min="3221" max="3221" width="42.83203125" bestFit="1" customWidth="1"/>
    <col min="3222" max="3222" width="32.1640625" bestFit="1" customWidth="1"/>
    <col min="3223" max="3223" width="8" bestFit="1" customWidth="1"/>
    <col min="3224" max="3224" width="23" bestFit="1" customWidth="1"/>
    <col min="3225" max="3225" width="21.1640625" bestFit="1" customWidth="1"/>
    <col min="3226" max="3226" width="42.6640625" bestFit="1" customWidth="1"/>
    <col min="3227" max="3227" width="21.6640625" bestFit="1" customWidth="1"/>
    <col min="3228" max="3228" width="49.6640625" bestFit="1" customWidth="1"/>
    <col min="3229" max="3229" width="41.1640625" bestFit="1" customWidth="1"/>
    <col min="3230" max="3230" width="51.83203125" bestFit="1" customWidth="1"/>
    <col min="3231" max="3231" width="17.83203125" bestFit="1" customWidth="1"/>
    <col min="3232" max="3232" width="19" bestFit="1" customWidth="1"/>
    <col min="3233" max="3233" width="31.83203125" bestFit="1" customWidth="1"/>
    <col min="3234" max="3234" width="49.6640625" bestFit="1" customWidth="1"/>
    <col min="3235" max="3235" width="24.1640625" bestFit="1" customWidth="1"/>
    <col min="3236" max="3236" width="43.1640625" bestFit="1" customWidth="1"/>
    <col min="3237" max="3237" width="12.6640625" bestFit="1" customWidth="1"/>
    <col min="3238" max="3238" width="16.33203125" bestFit="1" customWidth="1"/>
    <col min="3239" max="3239" width="42.6640625" bestFit="1" customWidth="1"/>
    <col min="3240" max="3240" width="12.6640625" bestFit="1" customWidth="1"/>
    <col min="3241" max="3241" width="13" bestFit="1" customWidth="1"/>
    <col min="3242" max="3242" width="14.6640625" bestFit="1" customWidth="1"/>
    <col min="3243" max="3243" width="33" bestFit="1" customWidth="1"/>
    <col min="3244" max="3244" width="36.1640625" bestFit="1" customWidth="1"/>
    <col min="3245" max="3245" width="35.83203125" bestFit="1" customWidth="1"/>
    <col min="3246" max="3246" width="18.83203125" bestFit="1" customWidth="1"/>
    <col min="3247" max="3247" width="18.33203125" bestFit="1" customWidth="1"/>
    <col min="3248" max="3248" width="25.5" bestFit="1" customWidth="1"/>
    <col min="3249" max="3249" width="48.83203125" bestFit="1" customWidth="1"/>
    <col min="3250" max="3250" width="32" bestFit="1" customWidth="1"/>
    <col min="3251" max="3251" width="26.83203125" bestFit="1" customWidth="1"/>
    <col min="3252" max="3252" width="18.83203125" bestFit="1" customWidth="1"/>
    <col min="3253" max="3253" width="35.6640625" bestFit="1" customWidth="1"/>
    <col min="3254" max="3254" width="27.1640625" bestFit="1" customWidth="1"/>
    <col min="3255" max="3255" width="45.83203125" bestFit="1" customWidth="1"/>
    <col min="3256" max="3256" width="32.1640625" bestFit="1" customWidth="1"/>
    <col min="3257" max="3257" width="37" bestFit="1" customWidth="1"/>
    <col min="3258" max="3258" width="37.5" bestFit="1" customWidth="1"/>
    <col min="3259" max="3259" width="32.6640625" bestFit="1" customWidth="1"/>
    <col min="3260" max="3260" width="46.83203125" bestFit="1" customWidth="1"/>
    <col min="3261" max="3261" width="18" bestFit="1" customWidth="1"/>
    <col min="3262" max="3262" width="23.6640625" bestFit="1" customWidth="1"/>
    <col min="3263" max="3263" width="33.5" bestFit="1" customWidth="1"/>
    <col min="3264" max="3264" width="23.6640625" bestFit="1" customWidth="1"/>
    <col min="3265" max="3265" width="32.83203125" bestFit="1" customWidth="1"/>
    <col min="3266" max="3266" width="15.83203125" bestFit="1" customWidth="1"/>
    <col min="3267" max="3267" width="14.1640625" bestFit="1" customWidth="1"/>
    <col min="3268" max="3268" width="38.6640625" bestFit="1" customWidth="1"/>
    <col min="3269" max="3269" width="33.5" bestFit="1" customWidth="1"/>
    <col min="3270" max="3270" width="44.6640625" bestFit="1" customWidth="1"/>
    <col min="3271" max="3271" width="14.6640625" bestFit="1" customWidth="1"/>
    <col min="3272" max="3272" width="14.5" bestFit="1" customWidth="1"/>
    <col min="3273" max="3273" width="15.1640625" bestFit="1" customWidth="1"/>
    <col min="3274" max="3274" width="38.1640625" bestFit="1" customWidth="1"/>
    <col min="3275" max="3275" width="47.33203125" bestFit="1" customWidth="1"/>
    <col min="3276" max="3276" width="48.1640625" bestFit="1" customWidth="1"/>
    <col min="3277" max="3277" width="8.1640625" bestFit="1" customWidth="1"/>
    <col min="3278" max="3278" width="34" bestFit="1" customWidth="1"/>
    <col min="3279" max="3279" width="39.5" bestFit="1" customWidth="1"/>
    <col min="3280" max="3280" width="22.6640625" bestFit="1" customWidth="1"/>
    <col min="3281" max="3281" width="29.1640625" bestFit="1" customWidth="1"/>
    <col min="3282" max="3282" width="23.6640625" bestFit="1" customWidth="1"/>
    <col min="3283" max="3283" width="23.83203125" bestFit="1" customWidth="1"/>
    <col min="3284" max="3284" width="29.33203125" bestFit="1" customWidth="1"/>
    <col min="3285" max="3285" width="30.1640625" bestFit="1" customWidth="1"/>
    <col min="3286" max="3286" width="26" bestFit="1" customWidth="1"/>
    <col min="3287" max="3287" width="16.6640625" bestFit="1" customWidth="1"/>
    <col min="3288" max="3288" width="34.1640625" bestFit="1" customWidth="1"/>
    <col min="3289" max="3289" width="40.33203125" bestFit="1" customWidth="1"/>
    <col min="3290" max="3290" width="32.1640625" bestFit="1" customWidth="1"/>
    <col min="3291" max="3291" width="28.83203125" bestFit="1" customWidth="1"/>
    <col min="3292" max="3292" width="28.1640625" bestFit="1" customWidth="1"/>
    <col min="3293" max="3293" width="52.5" bestFit="1" customWidth="1"/>
    <col min="3294" max="3294" width="23" bestFit="1" customWidth="1"/>
    <col min="3295" max="3295" width="34.33203125" bestFit="1" customWidth="1"/>
    <col min="3296" max="3296" width="45.83203125" bestFit="1" customWidth="1"/>
    <col min="3297" max="3297" width="31.33203125" bestFit="1" customWidth="1"/>
    <col min="3298" max="3298" width="19.33203125" bestFit="1" customWidth="1"/>
    <col min="3299" max="3299" width="39.6640625" bestFit="1" customWidth="1"/>
    <col min="3300" max="3300" width="23" bestFit="1" customWidth="1"/>
    <col min="3301" max="3301" width="27.1640625" bestFit="1" customWidth="1"/>
    <col min="3302" max="3302" width="38.6640625" bestFit="1" customWidth="1"/>
    <col min="3303" max="3303" width="28.1640625" bestFit="1" customWidth="1"/>
    <col min="3304" max="3304" width="44.83203125" bestFit="1" customWidth="1"/>
    <col min="3305" max="3305" width="47.83203125" bestFit="1" customWidth="1"/>
    <col min="3306" max="3306" width="20" bestFit="1" customWidth="1"/>
    <col min="3307" max="3307" width="41.1640625" bestFit="1" customWidth="1"/>
    <col min="3308" max="3308" width="7.1640625" bestFit="1" customWidth="1"/>
    <col min="3309" max="3309" width="49.5" bestFit="1" customWidth="1"/>
    <col min="3310" max="3310" width="9.1640625" bestFit="1" customWidth="1"/>
    <col min="3311" max="3311" width="48.83203125" bestFit="1" customWidth="1"/>
    <col min="3312" max="3312" width="19.5" bestFit="1" customWidth="1"/>
    <col min="3313" max="3313" width="7.33203125" bestFit="1" customWidth="1"/>
    <col min="3314" max="3314" width="36.5" bestFit="1" customWidth="1"/>
    <col min="3315" max="3315" width="17.6640625" bestFit="1" customWidth="1"/>
    <col min="3316" max="3316" width="9.5" bestFit="1" customWidth="1"/>
    <col min="3317" max="3317" width="25.5" bestFit="1" customWidth="1"/>
    <col min="3319" max="3319" width="39.6640625" bestFit="1" customWidth="1"/>
    <col min="3320" max="3320" width="46.33203125" bestFit="1" customWidth="1"/>
    <col min="3321" max="3321" width="35" bestFit="1" customWidth="1"/>
    <col min="3322" max="3322" width="25.83203125" bestFit="1" customWidth="1"/>
    <col min="3323" max="3323" width="15" bestFit="1" customWidth="1"/>
    <col min="3324" max="3324" width="20.6640625" bestFit="1" customWidth="1"/>
    <col min="3325" max="3325" width="36.33203125" bestFit="1" customWidth="1"/>
    <col min="3326" max="3326" width="27.83203125" bestFit="1" customWidth="1"/>
    <col min="3327" max="3327" width="22.83203125" bestFit="1" customWidth="1"/>
    <col min="3328" max="3328" width="21.6640625" bestFit="1" customWidth="1"/>
    <col min="3329" max="3329" width="44.33203125" bestFit="1" customWidth="1"/>
    <col min="3330" max="3330" width="35.83203125" bestFit="1" customWidth="1"/>
    <col min="3331" max="3331" width="49.83203125" bestFit="1" customWidth="1"/>
    <col min="3332" max="3332" width="17.83203125" bestFit="1" customWidth="1"/>
    <col min="3333" max="3333" width="25.33203125" bestFit="1" customWidth="1"/>
    <col min="3334" max="3334" width="23.33203125" bestFit="1" customWidth="1"/>
    <col min="3335" max="3335" width="29.5" bestFit="1" customWidth="1"/>
    <col min="3336" max="3336" width="32" bestFit="1" customWidth="1"/>
    <col min="3337" max="3337" width="23" bestFit="1" customWidth="1"/>
    <col min="3338" max="3338" width="38.5" bestFit="1" customWidth="1"/>
    <col min="3339" max="3339" width="16.83203125" bestFit="1" customWidth="1"/>
    <col min="3340" max="3340" width="23.1640625" bestFit="1" customWidth="1"/>
    <col min="3341" max="3341" width="47.6640625" bestFit="1" customWidth="1"/>
    <col min="3342" max="3342" width="44.83203125" bestFit="1" customWidth="1"/>
    <col min="3343" max="3343" width="21.5" bestFit="1" customWidth="1"/>
    <col min="3344" max="3344" width="15.5" bestFit="1" customWidth="1"/>
    <col min="3345" max="3345" width="48.5" bestFit="1" customWidth="1"/>
    <col min="3346" max="3346" width="15.1640625" bestFit="1" customWidth="1"/>
    <col min="3347" max="3347" width="11.1640625" bestFit="1" customWidth="1"/>
    <col min="3348" max="3348" width="15.5" bestFit="1" customWidth="1"/>
    <col min="3349" max="3349" width="47" bestFit="1" customWidth="1"/>
    <col min="3350" max="3350" width="34.1640625" bestFit="1" customWidth="1"/>
    <col min="3351" max="3351" width="46.1640625" bestFit="1" customWidth="1"/>
    <col min="3352" max="3352" width="45.5" bestFit="1" customWidth="1"/>
    <col min="3353" max="3353" width="11.83203125" bestFit="1" customWidth="1"/>
    <col min="3354" max="3354" width="26" bestFit="1" customWidth="1"/>
    <col min="3355" max="3355" width="35.1640625" bestFit="1" customWidth="1"/>
    <col min="3356" max="3356" width="19" bestFit="1" customWidth="1"/>
    <col min="3357" max="3357" width="41" bestFit="1" customWidth="1"/>
    <col min="3358" max="3358" width="17.83203125" bestFit="1" customWidth="1"/>
    <col min="3359" max="3359" width="35" bestFit="1" customWidth="1"/>
    <col min="3360" max="3360" width="36.6640625" bestFit="1" customWidth="1"/>
    <col min="3361" max="3361" width="20.6640625" bestFit="1" customWidth="1"/>
    <col min="3362" max="3362" width="37.1640625" bestFit="1" customWidth="1"/>
    <col min="3363" max="3363" width="36.33203125" bestFit="1" customWidth="1"/>
    <col min="3364" max="3364" width="40.33203125" bestFit="1" customWidth="1"/>
    <col min="3365" max="3365" width="46" bestFit="1" customWidth="1"/>
    <col min="3366" max="3366" width="26.6640625" bestFit="1" customWidth="1"/>
    <col min="3367" max="3367" width="26.1640625" bestFit="1" customWidth="1"/>
    <col min="3368" max="3368" width="49.5" bestFit="1" customWidth="1"/>
    <col min="3369" max="3369" width="10.1640625" bestFit="1" customWidth="1"/>
    <col min="3370" max="3370" width="18.83203125" bestFit="1" customWidth="1"/>
    <col min="3371" max="3371" width="37.83203125" bestFit="1" customWidth="1"/>
    <col min="3372" max="3372" width="33.33203125" bestFit="1" customWidth="1"/>
    <col min="3373" max="3373" width="19" bestFit="1" customWidth="1"/>
    <col min="3374" max="3374" width="23" bestFit="1" customWidth="1"/>
    <col min="3375" max="3375" width="10.1640625" bestFit="1" customWidth="1"/>
    <col min="3376" max="3376" width="9.6640625" bestFit="1" customWidth="1"/>
    <col min="3377" max="3377" width="16.83203125" bestFit="1" customWidth="1"/>
    <col min="3378" max="3378" width="45.83203125" bestFit="1" customWidth="1"/>
    <col min="3379" max="3379" width="40.5" bestFit="1" customWidth="1"/>
    <col min="3380" max="3380" width="24.1640625" bestFit="1" customWidth="1"/>
    <col min="3381" max="3381" width="15.83203125" bestFit="1" customWidth="1"/>
    <col min="3382" max="3382" width="25" bestFit="1" customWidth="1"/>
    <col min="3383" max="3383" width="29" bestFit="1" customWidth="1"/>
    <col min="3384" max="3384" width="30.6640625" bestFit="1" customWidth="1"/>
    <col min="3385" max="3385" width="37.33203125" bestFit="1" customWidth="1"/>
    <col min="3386" max="3386" width="30" bestFit="1" customWidth="1"/>
    <col min="3387" max="3387" width="46.1640625" bestFit="1" customWidth="1"/>
    <col min="3388" max="3388" width="33.83203125" bestFit="1" customWidth="1"/>
    <col min="3389" max="3389" width="33.5" bestFit="1" customWidth="1"/>
    <col min="3390" max="3390" width="42.6640625" bestFit="1" customWidth="1"/>
    <col min="3391" max="3391" width="40.83203125" bestFit="1" customWidth="1"/>
    <col min="3392" max="3392" width="15.33203125" bestFit="1" customWidth="1"/>
    <col min="3393" max="3393" width="24.5" bestFit="1" customWidth="1"/>
    <col min="3394" max="3394" width="34.1640625" bestFit="1" customWidth="1"/>
    <col min="3395" max="3395" width="20" bestFit="1" customWidth="1"/>
    <col min="3396" max="3396" width="12.33203125" bestFit="1" customWidth="1"/>
    <col min="3397" max="3397" width="15.1640625" bestFit="1" customWidth="1"/>
    <col min="3398" max="3398" width="12.1640625" bestFit="1" customWidth="1"/>
    <col min="3399" max="3399" width="19.33203125" bestFit="1" customWidth="1"/>
    <col min="3400" max="3400" width="18.1640625" bestFit="1" customWidth="1"/>
    <col min="3401" max="3401" width="33.33203125" bestFit="1" customWidth="1"/>
    <col min="3402" max="3402" width="25.6640625" bestFit="1" customWidth="1"/>
    <col min="3403" max="3403" width="24.5" bestFit="1" customWidth="1"/>
    <col min="3404" max="3404" width="41.1640625" bestFit="1" customWidth="1"/>
    <col min="3405" max="3405" width="20.6640625" bestFit="1" customWidth="1"/>
    <col min="3406" max="3406" width="10.1640625" bestFit="1" customWidth="1"/>
    <col min="3407" max="3407" width="38" bestFit="1" customWidth="1"/>
    <col min="3408" max="3408" width="22" bestFit="1" customWidth="1"/>
    <col min="3409" max="3409" width="23.1640625" bestFit="1" customWidth="1"/>
    <col min="3410" max="3410" width="14.1640625" bestFit="1" customWidth="1"/>
    <col min="3411" max="3411" width="17" bestFit="1" customWidth="1"/>
    <col min="3412" max="3412" width="28.5" bestFit="1" customWidth="1"/>
    <col min="3413" max="3413" width="13.6640625" bestFit="1" customWidth="1"/>
    <col min="3414" max="3414" width="25.5" bestFit="1" customWidth="1"/>
    <col min="3415" max="3415" width="24.6640625" bestFit="1" customWidth="1"/>
    <col min="3416" max="3416" width="48.1640625" bestFit="1" customWidth="1"/>
    <col min="3417" max="3417" width="12.83203125" bestFit="1" customWidth="1"/>
    <col min="3418" max="3418" width="21.6640625" bestFit="1" customWidth="1"/>
    <col min="3419" max="3419" width="16.6640625" bestFit="1" customWidth="1"/>
    <col min="3420" max="3420" width="48.1640625" bestFit="1" customWidth="1"/>
    <col min="3421" max="3421" width="22.33203125" bestFit="1" customWidth="1"/>
    <col min="3422" max="3422" width="11.6640625" bestFit="1" customWidth="1"/>
    <col min="3423" max="3423" width="21.1640625" bestFit="1" customWidth="1"/>
    <col min="3424" max="3424" width="32.1640625" bestFit="1" customWidth="1"/>
    <col min="3425" max="3425" width="40" bestFit="1" customWidth="1"/>
    <col min="3426" max="3426" width="44.1640625" bestFit="1" customWidth="1"/>
    <col min="3427" max="3427" width="26" bestFit="1" customWidth="1"/>
    <col min="3428" max="3428" width="25.83203125" bestFit="1" customWidth="1"/>
    <col min="3429" max="3429" width="9.6640625" bestFit="1" customWidth="1"/>
    <col min="3430" max="3430" width="33.6640625" bestFit="1" customWidth="1"/>
    <col min="3431" max="3431" width="20.6640625" bestFit="1" customWidth="1"/>
    <col min="3432" max="3432" width="16.5" bestFit="1" customWidth="1"/>
    <col min="3433" max="3433" width="25.33203125" bestFit="1" customWidth="1"/>
    <col min="3434" max="3434" width="49.5" bestFit="1" customWidth="1"/>
    <col min="3435" max="3435" width="7" bestFit="1" customWidth="1"/>
    <col min="3436" max="3436" width="20.33203125" bestFit="1" customWidth="1"/>
    <col min="3437" max="3437" width="15" bestFit="1" customWidth="1"/>
    <col min="3438" max="3438" width="46.1640625" bestFit="1" customWidth="1"/>
    <col min="3439" max="3439" width="19" bestFit="1" customWidth="1"/>
    <col min="3440" max="3440" width="29.5" bestFit="1" customWidth="1"/>
    <col min="3441" max="3441" width="12.6640625" bestFit="1" customWidth="1"/>
    <col min="3442" max="3442" width="42.6640625" bestFit="1" customWidth="1"/>
    <col min="3443" max="3443" width="11.1640625" bestFit="1" customWidth="1"/>
    <col min="3444" max="3444" width="45.1640625" bestFit="1" customWidth="1"/>
    <col min="3445" max="3445" width="41" bestFit="1" customWidth="1"/>
    <col min="3446" max="3446" width="32.1640625" bestFit="1" customWidth="1"/>
    <col min="3447" max="3447" width="43.33203125" bestFit="1" customWidth="1"/>
    <col min="3448" max="3448" width="27" bestFit="1" customWidth="1"/>
    <col min="3449" max="3449" width="19.83203125" bestFit="1" customWidth="1"/>
    <col min="3450" max="3450" width="39.33203125" bestFit="1" customWidth="1"/>
    <col min="3451" max="3451" width="38" bestFit="1" customWidth="1"/>
    <col min="3452" max="3452" width="22.83203125" bestFit="1" customWidth="1"/>
    <col min="3453" max="3453" width="15.5" bestFit="1" customWidth="1"/>
    <col min="3454" max="3454" width="26" bestFit="1" customWidth="1"/>
    <col min="3455" max="3455" width="47.33203125" bestFit="1" customWidth="1"/>
    <col min="3456" max="3456" width="22.33203125" bestFit="1" customWidth="1"/>
    <col min="3457" max="3457" width="23.5" bestFit="1" customWidth="1"/>
    <col min="3458" max="3458" width="14.1640625" bestFit="1" customWidth="1"/>
    <col min="3459" max="3459" width="35.5" bestFit="1" customWidth="1"/>
    <col min="3460" max="3460" width="19.5" bestFit="1" customWidth="1"/>
    <col min="3461" max="3461" width="10.5" bestFit="1" customWidth="1"/>
    <col min="3462" max="3462" width="18" bestFit="1" customWidth="1"/>
    <col min="3463" max="3463" width="33.33203125" bestFit="1" customWidth="1"/>
    <col min="3464" max="3464" width="48.33203125" bestFit="1" customWidth="1"/>
    <col min="3465" max="3465" width="14" bestFit="1" customWidth="1"/>
    <col min="3466" max="3466" width="28.6640625" bestFit="1" customWidth="1"/>
    <col min="3467" max="3467" width="22.5" bestFit="1" customWidth="1"/>
    <col min="3468" max="3468" width="23.1640625" bestFit="1" customWidth="1"/>
    <col min="3469" max="3469" width="16.5" bestFit="1" customWidth="1"/>
    <col min="3470" max="3470" width="23.83203125" bestFit="1" customWidth="1"/>
    <col min="3471" max="3471" width="24" bestFit="1" customWidth="1"/>
    <col min="3472" max="3472" width="19.5" bestFit="1" customWidth="1"/>
    <col min="3473" max="3473" width="30.6640625" bestFit="1" customWidth="1"/>
    <col min="3474" max="3474" width="48.1640625" bestFit="1" customWidth="1"/>
    <col min="3475" max="3475" width="36" bestFit="1" customWidth="1"/>
    <col min="3476" max="3476" width="11.6640625" bestFit="1" customWidth="1"/>
    <col min="3477" max="3477" width="41.1640625" bestFit="1" customWidth="1"/>
    <col min="3478" max="3478" width="27.6640625" bestFit="1" customWidth="1"/>
    <col min="3479" max="3479" width="24.33203125" bestFit="1" customWidth="1"/>
    <col min="3480" max="3480" width="45.6640625" bestFit="1" customWidth="1"/>
    <col min="3481" max="3481" width="35.1640625" bestFit="1" customWidth="1"/>
    <col min="3482" max="3482" width="15.6640625" bestFit="1" customWidth="1"/>
    <col min="3483" max="3483" width="26.33203125" bestFit="1" customWidth="1"/>
    <col min="3484" max="3484" width="20.83203125" bestFit="1" customWidth="1"/>
    <col min="3485" max="3485" width="30.6640625" bestFit="1" customWidth="1"/>
    <col min="3486" max="3486" width="25" bestFit="1" customWidth="1"/>
    <col min="3487" max="3487" width="43" bestFit="1" customWidth="1"/>
    <col min="3488" max="3488" width="24.6640625" bestFit="1" customWidth="1"/>
    <col min="3489" max="3489" width="29.33203125" bestFit="1" customWidth="1"/>
    <col min="3490" max="3490" width="10.6640625" bestFit="1" customWidth="1"/>
    <col min="3491" max="3491" width="16.5" bestFit="1" customWidth="1"/>
    <col min="3492" max="3492" width="16.83203125" bestFit="1" customWidth="1"/>
    <col min="3493" max="3493" width="29.6640625" bestFit="1" customWidth="1"/>
    <col min="3494" max="3494" width="14" bestFit="1" customWidth="1"/>
    <col min="3495" max="3495" width="12.6640625" bestFit="1" customWidth="1"/>
    <col min="3496" max="3496" width="22.5" bestFit="1" customWidth="1"/>
    <col min="3497" max="3497" width="15" bestFit="1" customWidth="1"/>
    <col min="3498" max="3498" width="48.33203125" bestFit="1" customWidth="1"/>
    <col min="3499" max="3499" width="51.33203125" bestFit="1" customWidth="1"/>
    <col min="3500" max="3500" width="50" bestFit="1" customWidth="1"/>
    <col min="3501" max="3501" width="26.6640625" bestFit="1" customWidth="1"/>
    <col min="3502" max="3502" width="16.5" bestFit="1" customWidth="1"/>
    <col min="3503" max="3503" width="45.5" bestFit="1" customWidth="1"/>
    <col min="3504" max="3504" width="40.83203125" bestFit="1" customWidth="1"/>
    <col min="3505" max="3505" width="42.83203125" bestFit="1" customWidth="1"/>
    <col min="3506" max="3506" width="24" bestFit="1" customWidth="1"/>
    <col min="3507" max="3507" width="28.5" bestFit="1" customWidth="1"/>
    <col min="3508" max="3508" width="20.6640625" bestFit="1" customWidth="1"/>
    <col min="3509" max="3509" width="30.1640625" bestFit="1" customWidth="1"/>
    <col min="3510" max="3510" width="33" bestFit="1" customWidth="1"/>
    <col min="3511" max="3511" width="17.1640625" bestFit="1" customWidth="1"/>
    <col min="3512" max="3512" width="27.1640625" bestFit="1" customWidth="1"/>
    <col min="3513" max="3513" width="19.83203125" bestFit="1" customWidth="1"/>
    <col min="3514" max="3514" width="38.83203125" bestFit="1" customWidth="1"/>
    <col min="3515" max="3515" width="19.6640625" bestFit="1" customWidth="1"/>
    <col min="3516" max="3516" width="20" bestFit="1" customWidth="1"/>
    <col min="3517" max="3517" width="34" bestFit="1" customWidth="1"/>
    <col min="3518" max="3518" width="24.6640625" bestFit="1" customWidth="1"/>
    <col min="3519" max="3519" width="24.83203125" bestFit="1" customWidth="1"/>
    <col min="3520" max="3520" width="19" bestFit="1" customWidth="1"/>
    <col min="3521" max="3521" width="34.1640625" bestFit="1" customWidth="1"/>
    <col min="3522" max="3522" width="38.83203125" bestFit="1" customWidth="1"/>
    <col min="3523" max="3523" width="35.6640625" bestFit="1" customWidth="1"/>
    <col min="3524" max="3524" width="15.83203125" bestFit="1" customWidth="1"/>
    <col min="3525" max="3525" width="13.83203125" bestFit="1" customWidth="1"/>
    <col min="3526" max="3526" width="10.5" bestFit="1" customWidth="1"/>
    <col min="3527" max="3527" width="31.33203125" bestFit="1" customWidth="1"/>
    <col min="3528" max="3528" width="19.6640625" bestFit="1" customWidth="1"/>
    <col min="3529" max="3529" width="30.83203125" bestFit="1" customWidth="1"/>
    <col min="3530" max="3530" width="34.33203125" bestFit="1" customWidth="1"/>
    <col min="3531" max="3531" width="15.6640625" bestFit="1" customWidth="1"/>
    <col min="3532" max="3532" width="51.1640625" bestFit="1" customWidth="1"/>
    <col min="3533" max="3533" width="37.83203125" bestFit="1" customWidth="1"/>
    <col min="3534" max="3534" width="34" bestFit="1" customWidth="1"/>
    <col min="3535" max="3535" width="38.83203125" bestFit="1" customWidth="1"/>
    <col min="3536" max="3536" width="52" bestFit="1" customWidth="1"/>
    <col min="3537" max="3537" width="23.1640625" bestFit="1" customWidth="1"/>
    <col min="3538" max="3538" width="54" bestFit="1" customWidth="1"/>
    <col min="3539" max="3539" width="22.1640625" bestFit="1" customWidth="1"/>
    <col min="3540" max="3540" width="13.83203125" bestFit="1" customWidth="1"/>
    <col min="3541" max="3541" width="28.1640625" bestFit="1" customWidth="1"/>
    <col min="3542" max="3542" width="45" bestFit="1" customWidth="1"/>
    <col min="3543" max="3543" width="46.83203125" bestFit="1" customWidth="1"/>
    <col min="3544" max="3544" width="30.6640625" bestFit="1" customWidth="1"/>
    <col min="3545" max="3545" width="33" bestFit="1" customWidth="1"/>
    <col min="3546" max="3546" width="26" bestFit="1" customWidth="1"/>
    <col min="3547" max="3547" width="27.6640625" bestFit="1" customWidth="1"/>
    <col min="3548" max="3548" width="41.1640625" bestFit="1" customWidth="1"/>
    <col min="3549" max="3549" width="33.33203125" bestFit="1" customWidth="1"/>
    <col min="3550" max="3550" width="25.33203125" bestFit="1" customWidth="1"/>
    <col min="3551" max="3551" width="20.5" bestFit="1" customWidth="1"/>
    <col min="3552" max="3552" width="40.5" bestFit="1" customWidth="1"/>
    <col min="3553" max="3553" width="38.33203125" bestFit="1" customWidth="1"/>
    <col min="3554" max="3554" width="35.6640625" bestFit="1" customWidth="1"/>
    <col min="3555" max="3555" width="33.1640625" bestFit="1" customWidth="1"/>
    <col min="3556" max="3556" width="17.33203125" bestFit="1" customWidth="1"/>
    <col min="3557" max="3557" width="7.5" bestFit="1" customWidth="1"/>
    <col min="3558" max="3558" width="44" bestFit="1" customWidth="1"/>
    <col min="3559" max="3559" width="27.33203125" bestFit="1" customWidth="1"/>
    <col min="3560" max="3560" width="18" bestFit="1" customWidth="1"/>
    <col min="3561" max="3561" width="38.83203125" bestFit="1" customWidth="1"/>
    <col min="3562" max="3562" width="34.83203125" bestFit="1" customWidth="1"/>
    <col min="3563" max="3563" width="50.33203125" bestFit="1" customWidth="1"/>
    <col min="3564" max="3564" width="33.33203125" bestFit="1" customWidth="1"/>
    <col min="3565" max="3565" width="13.6640625" bestFit="1" customWidth="1"/>
    <col min="3566" max="3566" width="45.83203125" bestFit="1" customWidth="1"/>
    <col min="3567" max="3567" width="42.6640625" bestFit="1" customWidth="1"/>
    <col min="3568" max="3568" width="47" bestFit="1" customWidth="1"/>
    <col min="3569" max="3569" width="12.5" bestFit="1" customWidth="1"/>
    <col min="3570" max="3570" width="20.83203125" bestFit="1" customWidth="1"/>
    <col min="3571" max="3571" width="47.6640625" bestFit="1" customWidth="1"/>
    <col min="3572" max="3572" width="43.6640625" bestFit="1" customWidth="1"/>
    <col min="3573" max="3573" width="15.6640625" bestFit="1" customWidth="1"/>
    <col min="3574" max="3574" width="48" bestFit="1" customWidth="1"/>
    <col min="3575" max="3575" width="32" bestFit="1" customWidth="1"/>
    <col min="3576" max="3576" width="46.5" bestFit="1" customWidth="1"/>
    <col min="3577" max="3578" width="35.5" bestFit="1" customWidth="1"/>
    <col min="3579" max="3579" width="13.83203125" bestFit="1" customWidth="1"/>
    <col min="3580" max="3580" width="10.6640625" bestFit="1" customWidth="1"/>
    <col min="3581" max="3581" width="20.83203125" bestFit="1" customWidth="1"/>
    <col min="3582" max="3582" width="37.83203125" bestFit="1" customWidth="1"/>
    <col min="3583" max="3583" width="25.5" bestFit="1" customWidth="1"/>
    <col min="3584" max="3584" width="23.1640625" bestFit="1" customWidth="1"/>
    <col min="3585" max="3585" width="40.83203125" bestFit="1" customWidth="1"/>
    <col min="3586" max="3586" width="21.83203125" bestFit="1" customWidth="1"/>
    <col min="3587" max="3587" width="19.83203125" bestFit="1" customWidth="1"/>
    <col min="3588" max="3588" width="40.83203125" bestFit="1" customWidth="1"/>
    <col min="3589" max="3589" width="32" bestFit="1" customWidth="1"/>
    <col min="3590" max="3590" width="29" bestFit="1" customWidth="1"/>
    <col min="3591" max="3591" width="24" bestFit="1" customWidth="1"/>
    <col min="3592" max="3592" width="12.1640625" bestFit="1" customWidth="1"/>
    <col min="3593" max="3593" width="25.6640625" bestFit="1" customWidth="1"/>
    <col min="3594" max="3594" width="20.83203125" bestFit="1" customWidth="1"/>
    <col min="3595" max="3595" width="21" bestFit="1" customWidth="1"/>
    <col min="3596" max="3596" width="34.5" bestFit="1" customWidth="1"/>
    <col min="3597" max="3597" width="34.33203125" bestFit="1" customWidth="1"/>
    <col min="3598" max="3598" width="44" bestFit="1" customWidth="1"/>
    <col min="3599" max="3599" width="22" bestFit="1" customWidth="1"/>
    <col min="3600" max="3600" width="18.5" bestFit="1" customWidth="1"/>
    <col min="3601" max="3601" width="38.1640625" bestFit="1" customWidth="1"/>
    <col min="3602" max="3602" width="44.83203125" bestFit="1" customWidth="1"/>
    <col min="3603" max="3603" width="10.5" bestFit="1" customWidth="1"/>
    <col min="3604" max="3604" width="45.83203125" bestFit="1" customWidth="1"/>
    <col min="3605" max="3605" width="19.33203125" bestFit="1" customWidth="1"/>
    <col min="3606" max="3606" width="27.83203125" bestFit="1" customWidth="1"/>
    <col min="3607" max="3607" width="17" bestFit="1" customWidth="1"/>
    <col min="3608" max="3608" width="46.33203125" bestFit="1" customWidth="1"/>
    <col min="3609" max="3609" width="39" bestFit="1" customWidth="1"/>
    <col min="3610" max="3610" width="25.83203125" bestFit="1" customWidth="1"/>
    <col min="3611" max="3611" width="41.33203125" bestFit="1" customWidth="1"/>
    <col min="3612" max="3612" width="20.83203125" bestFit="1" customWidth="1"/>
    <col min="3613" max="3613" width="40.1640625" bestFit="1" customWidth="1"/>
    <col min="3614" max="3614" width="49.33203125" bestFit="1" customWidth="1"/>
    <col min="3615" max="3615" width="36" bestFit="1" customWidth="1"/>
    <col min="3616" max="3616" width="19.83203125" bestFit="1" customWidth="1"/>
    <col min="3617" max="3617" width="37.5" bestFit="1" customWidth="1"/>
    <col min="3618" max="3618" width="17.5" bestFit="1" customWidth="1"/>
    <col min="3619" max="3619" width="19.83203125" bestFit="1" customWidth="1"/>
    <col min="3620" max="3620" width="49.33203125" bestFit="1" customWidth="1"/>
    <col min="3621" max="3621" width="44.83203125" bestFit="1" customWidth="1"/>
    <col min="3622" max="3622" width="46.33203125" bestFit="1" customWidth="1"/>
    <col min="3623" max="3623" width="23.83203125" bestFit="1" customWidth="1"/>
    <col min="3624" max="3624" width="37.33203125" bestFit="1" customWidth="1"/>
    <col min="3625" max="3625" width="28.5" bestFit="1" customWidth="1"/>
    <col min="3626" max="3626" width="48.33203125" bestFit="1" customWidth="1"/>
    <col min="3627" max="3627" width="27.5" bestFit="1" customWidth="1"/>
    <col min="3628" max="3628" width="15.33203125" bestFit="1" customWidth="1"/>
    <col min="3629" max="3629" width="37.6640625" bestFit="1" customWidth="1"/>
    <col min="3630" max="3630" width="17.83203125" bestFit="1" customWidth="1"/>
    <col min="3631" max="3631" width="23.5" bestFit="1" customWidth="1"/>
    <col min="3632" max="3632" width="16.5" bestFit="1" customWidth="1"/>
    <col min="3633" max="3633" width="32.1640625" bestFit="1" customWidth="1"/>
    <col min="3634" max="3634" width="44.6640625" bestFit="1" customWidth="1"/>
    <col min="3635" max="3635" width="47.83203125" bestFit="1" customWidth="1"/>
    <col min="3636" max="3636" width="25.1640625" bestFit="1" customWidth="1"/>
    <col min="3637" max="3637" width="39" bestFit="1" customWidth="1"/>
    <col min="3638" max="3638" width="47.83203125" bestFit="1" customWidth="1"/>
    <col min="3639" max="3639" width="20.1640625" bestFit="1" customWidth="1"/>
    <col min="3640" max="3640" width="38" bestFit="1" customWidth="1"/>
    <col min="3641" max="3641" width="21.1640625" bestFit="1" customWidth="1"/>
    <col min="3642" max="3642" width="45.33203125" bestFit="1" customWidth="1"/>
    <col min="3643" max="3643" width="39" bestFit="1" customWidth="1"/>
    <col min="3644" max="3644" width="15" bestFit="1" customWidth="1"/>
    <col min="3645" max="3645" width="35.1640625" bestFit="1" customWidth="1"/>
    <col min="3646" max="3646" width="28.1640625" bestFit="1" customWidth="1"/>
    <col min="3647" max="3647" width="24.6640625" bestFit="1" customWidth="1"/>
    <col min="3648" max="3648" width="40.83203125" bestFit="1" customWidth="1"/>
    <col min="3649" max="3649" width="47.5" bestFit="1" customWidth="1"/>
    <col min="3650" max="3650" width="46.83203125" bestFit="1" customWidth="1"/>
    <col min="3651" max="3651" width="20" bestFit="1" customWidth="1"/>
    <col min="3652" max="3652" width="23.1640625" bestFit="1" customWidth="1"/>
    <col min="3653" max="3653" width="45" bestFit="1" customWidth="1"/>
    <col min="3654" max="3654" width="17" bestFit="1" customWidth="1"/>
    <col min="3655" max="3655" width="28.33203125" bestFit="1" customWidth="1"/>
    <col min="3656" max="3656" width="25.33203125" bestFit="1" customWidth="1"/>
    <col min="3657" max="3657" width="16.5" bestFit="1" customWidth="1"/>
    <col min="3658" max="3658" width="20.33203125" bestFit="1" customWidth="1"/>
    <col min="3659" max="3659" width="9.1640625" bestFit="1" customWidth="1"/>
    <col min="3660" max="3660" width="18.33203125" bestFit="1" customWidth="1"/>
    <col min="3661" max="3661" width="24.1640625" bestFit="1" customWidth="1"/>
    <col min="3662" max="3662" width="30.33203125" bestFit="1" customWidth="1"/>
    <col min="3663" max="3663" width="20.33203125" bestFit="1" customWidth="1"/>
    <col min="3664" max="3664" width="16.6640625" bestFit="1" customWidth="1"/>
    <col min="3665" max="3665" width="29" bestFit="1" customWidth="1"/>
    <col min="3666" max="3666" width="15.83203125" bestFit="1" customWidth="1"/>
    <col min="3667" max="3667" width="12.33203125" bestFit="1" customWidth="1"/>
    <col min="3668" max="3668" width="32" bestFit="1" customWidth="1"/>
    <col min="3669" max="3669" width="19" bestFit="1" customWidth="1"/>
    <col min="3670" max="3670" width="24.1640625" bestFit="1" customWidth="1"/>
    <col min="3671" max="3671" width="27.33203125" bestFit="1" customWidth="1"/>
    <col min="3672" max="3672" width="19.33203125" bestFit="1" customWidth="1"/>
    <col min="3673" max="3673" width="24.5" bestFit="1" customWidth="1"/>
    <col min="3674" max="3674" width="31.33203125" bestFit="1" customWidth="1"/>
    <col min="3675" max="3675" width="17.83203125" bestFit="1" customWidth="1"/>
    <col min="3676" max="3676" width="39.83203125" bestFit="1" customWidth="1"/>
    <col min="3677" max="3677" width="30.83203125" bestFit="1" customWidth="1"/>
    <col min="3678" max="3678" width="40.33203125" bestFit="1" customWidth="1"/>
    <col min="3679" max="3679" width="46.5" bestFit="1" customWidth="1"/>
    <col min="3680" max="3680" width="38" bestFit="1" customWidth="1"/>
    <col min="3681" max="3681" width="11.33203125" bestFit="1" customWidth="1"/>
    <col min="3682" max="3682" width="12.83203125" bestFit="1" customWidth="1"/>
    <col min="3683" max="3683" width="41.33203125" bestFit="1" customWidth="1"/>
    <col min="3684" max="3684" width="27.5" bestFit="1" customWidth="1"/>
    <col min="3685" max="3685" width="17.1640625" bestFit="1" customWidth="1"/>
    <col min="3687" max="3687" width="15.1640625" bestFit="1" customWidth="1"/>
    <col min="3688" max="3688" width="36.33203125" bestFit="1" customWidth="1"/>
    <col min="3689" max="3689" width="19.83203125" bestFit="1" customWidth="1"/>
    <col min="3690" max="3690" width="32.33203125" bestFit="1" customWidth="1"/>
    <col min="3691" max="3691" width="33.6640625" bestFit="1" customWidth="1"/>
    <col min="3692" max="3692" width="44.1640625" bestFit="1" customWidth="1"/>
    <col min="3693" max="3693" width="27.6640625" bestFit="1" customWidth="1"/>
    <col min="3694" max="3694" width="36" bestFit="1" customWidth="1"/>
    <col min="3695" max="3695" width="22.33203125" bestFit="1" customWidth="1"/>
    <col min="3696" max="3696" width="38.6640625" bestFit="1" customWidth="1"/>
    <col min="3697" max="3697" width="50.33203125" bestFit="1" customWidth="1"/>
    <col min="3698" max="3698" width="43.6640625" bestFit="1" customWidth="1"/>
    <col min="3699" max="3699" width="43.33203125" bestFit="1" customWidth="1"/>
    <col min="3700" max="3700" width="18.6640625" bestFit="1" customWidth="1"/>
    <col min="3701" max="3701" width="21.83203125" bestFit="1" customWidth="1"/>
    <col min="3702" max="3702" width="15.83203125" bestFit="1" customWidth="1"/>
    <col min="3703" max="3703" width="29.83203125" bestFit="1" customWidth="1"/>
    <col min="3704" max="3704" width="18.5" bestFit="1" customWidth="1"/>
    <col min="3705" max="3705" width="19.33203125" bestFit="1" customWidth="1"/>
    <col min="3706" max="3706" width="30" bestFit="1" customWidth="1"/>
    <col min="3707" max="3707" width="44.1640625" bestFit="1" customWidth="1"/>
    <col min="3708" max="3708" width="28.6640625" bestFit="1" customWidth="1"/>
    <col min="3709" max="3709" width="14" bestFit="1" customWidth="1"/>
    <col min="3710" max="3710" width="47" bestFit="1" customWidth="1"/>
    <col min="3711" max="3711" width="43.83203125" bestFit="1" customWidth="1"/>
    <col min="3712" max="3712" width="29.33203125" bestFit="1" customWidth="1"/>
    <col min="3713" max="3713" width="14.83203125" bestFit="1" customWidth="1"/>
    <col min="3714" max="3714" width="39.5" bestFit="1" customWidth="1"/>
    <col min="3715" max="3715" width="47" bestFit="1" customWidth="1"/>
    <col min="3716" max="3716" width="48.6640625" bestFit="1" customWidth="1"/>
    <col min="3717" max="3717" width="29.5" bestFit="1" customWidth="1"/>
    <col min="3718" max="3718" width="5.6640625" bestFit="1" customWidth="1"/>
    <col min="3719" max="3719" width="48.33203125" bestFit="1" customWidth="1"/>
    <col min="3720" max="3720" width="23.33203125" bestFit="1" customWidth="1"/>
    <col min="3721" max="3721" width="16.83203125" bestFit="1" customWidth="1"/>
    <col min="3722" max="3722" width="21.83203125" bestFit="1" customWidth="1"/>
    <col min="3723" max="3723" width="20.1640625" bestFit="1" customWidth="1"/>
    <col min="3724" max="3724" width="5.33203125" bestFit="1" customWidth="1"/>
    <col min="3725" max="3725" width="43.5" bestFit="1" customWidth="1"/>
    <col min="3726" max="3726" width="47.6640625" bestFit="1" customWidth="1"/>
    <col min="3727" max="3727" width="51" bestFit="1" customWidth="1"/>
    <col min="3728" max="3728" width="29.1640625" bestFit="1" customWidth="1"/>
    <col min="3729" max="3729" width="23" bestFit="1" customWidth="1"/>
    <col min="3730" max="3730" width="39.83203125" bestFit="1" customWidth="1"/>
    <col min="3731" max="3731" width="13.1640625" bestFit="1" customWidth="1"/>
    <col min="3732" max="3732" width="29.83203125" bestFit="1" customWidth="1"/>
    <col min="3733" max="3733" width="26" bestFit="1" customWidth="1"/>
    <col min="3734" max="3734" width="30.5" bestFit="1" customWidth="1"/>
    <col min="3735" max="3735" width="11.83203125" bestFit="1" customWidth="1"/>
    <col min="3736" max="3736" width="32.33203125" bestFit="1" customWidth="1"/>
    <col min="3737" max="3737" width="44.6640625" bestFit="1" customWidth="1"/>
    <col min="3738" max="3738" width="32.1640625" bestFit="1" customWidth="1"/>
    <col min="3739" max="3739" width="20.83203125" bestFit="1" customWidth="1"/>
    <col min="3740" max="3740" width="15.5" bestFit="1" customWidth="1"/>
    <col min="3741" max="3741" width="49.83203125" bestFit="1" customWidth="1"/>
    <col min="3742" max="3743" width="30.83203125" bestFit="1" customWidth="1"/>
    <col min="3744" max="3744" width="25.6640625" bestFit="1" customWidth="1"/>
    <col min="3745" max="3745" width="11.1640625" bestFit="1" customWidth="1"/>
    <col min="3746" max="3746" width="34" bestFit="1" customWidth="1"/>
    <col min="3747" max="3747" width="43.5" bestFit="1" customWidth="1"/>
    <col min="3748" max="3748" width="17.5" bestFit="1" customWidth="1"/>
    <col min="3749" max="3749" width="29.83203125" bestFit="1" customWidth="1"/>
    <col min="3750" max="3750" width="28.6640625" bestFit="1" customWidth="1"/>
    <col min="3751" max="3751" width="14.1640625" bestFit="1" customWidth="1"/>
    <col min="3752" max="3752" width="45.5" bestFit="1" customWidth="1"/>
    <col min="3753" max="3753" width="19.1640625" bestFit="1" customWidth="1"/>
    <col min="3754" max="3754" width="18.1640625" bestFit="1" customWidth="1"/>
    <col min="3755" max="3755" width="35.83203125" bestFit="1" customWidth="1"/>
    <col min="3756" max="3756" width="21" bestFit="1" customWidth="1"/>
    <col min="3757" max="3757" width="35.5" bestFit="1" customWidth="1"/>
    <col min="3758" max="3758" width="44.33203125" bestFit="1" customWidth="1"/>
    <col min="3759" max="3759" width="31" bestFit="1" customWidth="1"/>
    <col min="3760" max="3760" width="9.5" bestFit="1" customWidth="1"/>
    <col min="3761" max="3761" width="27.1640625" bestFit="1" customWidth="1"/>
    <col min="3762" max="3762" width="15.5" bestFit="1" customWidth="1"/>
    <col min="3763" max="3763" width="49.6640625" bestFit="1" customWidth="1"/>
    <col min="3764" max="3764" width="42.6640625" bestFit="1" customWidth="1"/>
    <col min="3765" max="3765" width="25.5" bestFit="1" customWidth="1"/>
    <col min="3766" max="3766" width="39.5" bestFit="1" customWidth="1"/>
    <col min="3767" max="3767" width="25.5" bestFit="1" customWidth="1"/>
    <col min="3768" max="3768" width="49.6640625" bestFit="1" customWidth="1"/>
    <col min="3769" max="3769" width="39.83203125" bestFit="1" customWidth="1"/>
    <col min="3770" max="3770" width="24" bestFit="1" customWidth="1"/>
    <col min="3771" max="3771" width="28.5" bestFit="1" customWidth="1"/>
    <col min="3772" max="3772" width="39" bestFit="1" customWidth="1"/>
    <col min="3773" max="3773" width="21.1640625" bestFit="1" customWidth="1"/>
    <col min="3774" max="3774" width="14.1640625" bestFit="1" customWidth="1"/>
    <col min="3775" max="3775" width="19.6640625" bestFit="1" customWidth="1"/>
    <col min="3776" max="3776" width="11.83203125" bestFit="1" customWidth="1"/>
    <col min="3777" max="3777" width="10" bestFit="1" customWidth="1"/>
    <col min="3778" max="3778" width="37.83203125" bestFit="1" customWidth="1"/>
    <col min="3779" max="3779" width="35.33203125" bestFit="1" customWidth="1"/>
    <col min="3780" max="3780" width="37.1640625" bestFit="1" customWidth="1"/>
    <col min="3781" max="3781" width="15.83203125" bestFit="1" customWidth="1"/>
    <col min="3782" max="3782" width="39.6640625" bestFit="1" customWidth="1"/>
    <col min="3783" max="3783" width="47" bestFit="1" customWidth="1"/>
    <col min="3784" max="3784" width="39.1640625" bestFit="1" customWidth="1"/>
    <col min="3785" max="3785" width="14.83203125" bestFit="1" customWidth="1"/>
    <col min="3786" max="3786" width="24.33203125" bestFit="1" customWidth="1"/>
    <col min="3787" max="3787" width="47" bestFit="1" customWidth="1"/>
    <col min="3788" max="3788" width="27.83203125" bestFit="1" customWidth="1"/>
    <col min="3789" max="3789" width="52" bestFit="1" customWidth="1"/>
    <col min="3790" max="3790" width="21.1640625" bestFit="1" customWidth="1"/>
    <col min="3791" max="3791" width="24.6640625" bestFit="1" customWidth="1"/>
    <col min="3792" max="3792" width="41.6640625" bestFit="1" customWidth="1"/>
    <col min="3793" max="3793" width="44.83203125" bestFit="1" customWidth="1"/>
    <col min="3794" max="3794" width="33.83203125" bestFit="1" customWidth="1"/>
    <col min="3795" max="3795" width="46.6640625" bestFit="1" customWidth="1"/>
    <col min="3796" max="3796" width="41.1640625" bestFit="1" customWidth="1"/>
    <col min="3797" max="3797" width="51.5" bestFit="1" customWidth="1"/>
    <col min="3798" max="3799" width="13.6640625" bestFit="1" customWidth="1"/>
    <col min="3800" max="3800" width="22.83203125" bestFit="1" customWidth="1"/>
    <col min="3801" max="3801" width="50.83203125" bestFit="1" customWidth="1"/>
    <col min="3802" max="3802" width="33.33203125" bestFit="1" customWidth="1"/>
    <col min="3803" max="3803" width="41.83203125" bestFit="1" customWidth="1"/>
    <col min="3804" max="3804" width="23.33203125" bestFit="1" customWidth="1"/>
    <col min="3805" max="3805" width="10.1640625" bestFit="1" customWidth="1"/>
    <col min="3806" max="3806" width="30.1640625" bestFit="1" customWidth="1"/>
    <col min="3807" max="3807" width="29" bestFit="1" customWidth="1"/>
    <col min="3808" max="3808" width="24.6640625" bestFit="1" customWidth="1"/>
    <col min="3809" max="3809" width="6.33203125" bestFit="1" customWidth="1"/>
    <col min="3810" max="3810" width="17.33203125" bestFit="1" customWidth="1"/>
    <col min="3811" max="3811" width="30" bestFit="1" customWidth="1"/>
    <col min="3812" max="3812" width="24.6640625" bestFit="1" customWidth="1"/>
    <col min="3813" max="3813" width="35.5" bestFit="1" customWidth="1"/>
    <col min="3814" max="3814" width="48.33203125" bestFit="1" customWidth="1"/>
    <col min="3815" max="3815" width="9.83203125" bestFit="1" customWidth="1"/>
    <col min="3816" max="3816" width="46.83203125" bestFit="1" customWidth="1"/>
    <col min="3817" max="3817" width="29.1640625" bestFit="1" customWidth="1"/>
    <col min="3818" max="3818" width="11" bestFit="1" customWidth="1"/>
    <col min="3819" max="3819" width="31.33203125" bestFit="1" customWidth="1"/>
    <col min="3820" max="3820" width="6.83203125" bestFit="1" customWidth="1"/>
    <col min="3821" max="3821" width="34.33203125" bestFit="1" customWidth="1"/>
    <col min="3822" max="3822" width="36.1640625" bestFit="1" customWidth="1"/>
    <col min="3823" max="3823" width="6.33203125" bestFit="1" customWidth="1"/>
    <col min="3824" max="3824" width="44.6640625" bestFit="1" customWidth="1"/>
    <col min="3825" max="3825" width="17.1640625" bestFit="1" customWidth="1"/>
    <col min="3826" max="3826" width="14.83203125" bestFit="1" customWidth="1"/>
    <col min="3827" max="3827" width="30.5" bestFit="1" customWidth="1"/>
    <col min="3828" max="3828" width="25.1640625" bestFit="1" customWidth="1"/>
    <col min="3829" max="3829" width="18.1640625" bestFit="1" customWidth="1"/>
    <col min="3830" max="3830" width="34.6640625" bestFit="1" customWidth="1"/>
    <col min="3831" max="3831" width="16.5" bestFit="1" customWidth="1"/>
    <col min="3832" max="3832" width="42.5" bestFit="1" customWidth="1"/>
    <col min="3833" max="3833" width="28.33203125" bestFit="1" customWidth="1"/>
    <col min="3834" max="3834" width="26" bestFit="1" customWidth="1"/>
    <col min="3835" max="3835" width="29.33203125" bestFit="1" customWidth="1"/>
    <col min="3836" max="3836" width="9.6640625" bestFit="1" customWidth="1"/>
    <col min="3837" max="3837" width="19.6640625" bestFit="1" customWidth="1"/>
    <col min="3838" max="3838" width="48.5" bestFit="1" customWidth="1"/>
    <col min="3839" max="3839" width="26.1640625" bestFit="1" customWidth="1"/>
    <col min="3840" max="3840" width="42.33203125" bestFit="1" customWidth="1"/>
    <col min="3841" max="3841" width="45.6640625" bestFit="1" customWidth="1"/>
    <col min="3842" max="3842" width="14.1640625" bestFit="1" customWidth="1"/>
    <col min="3843" max="3843" width="28.1640625" bestFit="1" customWidth="1"/>
    <col min="3844" max="3844" width="5.33203125" bestFit="1" customWidth="1"/>
    <col min="3845" max="3845" width="39.1640625" bestFit="1" customWidth="1"/>
    <col min="3846" max="3846" width="49" bestFit="1" customWidth="1"/>
    <col min="3847" max="3847" width="34.83203125" bestFit="1" customWidth="1"/>
    <col min="3848" max="3848" width="20.1640625" bestFit="1" customWidth="1"/>
    <col min="3849" max="3849" width="17" bestFit="1" customWidth="1"/>
    <col min="3850" max="3850" width="31.1640625" bestFit="1" customWidth="1"/>
    <col min="3851" max="3851" width="12.5" bestFit="1" customWidth="1"/>
    <col min="3852" max="3852" width="24.83203125" bestFit="1" customWidth="1"/>
    <col min="3853" max="3853" width="9.83203125" bestFit="1" customWidth="1"/>
    <col min="3854" max="3854" width="40.6640625" bestFit="1" customWidth="1"/>
    <col min="3855" max="3855" width="15.83203125" bestFit="1" customWidth="1"/>
    <col min="3856" max="3856" width="16" bestFit="1" customWidth="1"/>
    <col min="3857" max="3857" width="21.83203125" bestFit="1" customWidth="1"/>
    <col min="3858" max="3858" width="34.83203125" bestFit="1" customWidth="1"/>
    <col min="3859" max="3859" width="44" bestFit="1" customWidth="1"/>
    <col min="3860" max="3860" width="42.5" bestFit="1" customWidth="1"/>
    <col min="3861" max="3861" width="22" bestFit="1" customWidth="1"/>
    <col min="3862" max="3862" width="46.5" bestFit="1" customWidth="1"/>
    <col min="3863" max="3863" width="18.6640625" bestFit="1" customWidth="1"/>
    <col min="3864" max="3864" width="36.1640625" bestFit="1" customWidth="1"/>
    <col min="3865" max="3865" width="49" bestFit="1" customWidth="1"/>
    <col min="3866" max="3866" width="27.5" bestFit="1" customWidth="1"/>
    <col min="3867" max="3867" width="50.83203125" bestFit="1" customWidth="1"/>
    <col min="3868" max="3868" width="18.6640625" bestFit="1" customWidth="1"/>
    <col min="3869" max="3869" width="27" bestFit="1" customWidth="1"/>
    <col min="3870" max="3870" width="12" bestFit="1" customWidth="1"/>
    <col min="3871" max="3871" width="51" bestFit="1" customWidth="1"/>
    <col min="3872" max="3872" width="21.1640625" bestFit="1" customWidth="1"/>
    <col min="3873" max="3873" width="40.33203125" bestFit="1" customWidth="1"/>
    <col min="3874" max="3874" width="15" bestFit="1" customWidth="1"/>
    <col min="3875" max="3875" width="47.83203125" bestFit="1" customWidth="1"/>
    <col min="3876" max="3876" width="44.33203125" bestFit="1" customWidth="1"/>
    <col min="3877" max="3877" width="41.33203125" bestFit="1" customWidth="1"/>
    <col min="3878" max="3878" width="27.5" bestFit="1" customWidth="1"/>
    <col min="3879" max="3879" width="44.5" bestFit="1" customWidth="1"/>
    <col min="3880" max="3880" width="19" bestFit="1" customWidth="1"/>
    <col min="3881" max="3881" width="18.83203125" bestFit="1" customWidth="1"/>
    <col min="3882" max="3882" width="23.1640625" bestFit="1" customWidth="1"/>
    <col min="3883" max="3883" width="38.83203125" bestFit="1" customWidth="1"/>
    <col min="3884" max="3884" width="14" bestFit="1" customWidth="1"/>
    <col min="3885" max="3885" width="22.6640625" bestFit="1" customWidth="1"/>
    <col min="3886" max="3886" width="35.83203125" bestFit="1" customWidth="1"/>
    <col min="3887" max="3887" width="33" bestFit="1" customWidth="1"/>
    <col min="3888" max="3888" width="49.5" bestFit="1" customWidth="1"/>
    <col min="3889" max="3889" width="49.83203125" bestFit="1" customWidth="1"/>
    <col min="3890" max="3890" width="27.33203125" bestFit="1" customWidth="1"/>
    <col min="3891" max="3891" width="39.6640625" bestFit="1" customWidth="1"/>
    <col min="3892" max="3892" width="21.6640625" bestFit="1" customWidth="1"/>
    <col min="3893" max="3893" width="29.5" bestFit="1" customWidth="1"/>
    <col min="3894" max="3894" width="35.5" bestFit="1" customWidth="1"/>
    <col min="3895" max="3895" width="38.83203125" bestFit="1" customWidth="1"/>
    <col min="3896" max="3896" width="51.1640625" bestFit="1" customWidth="1"/>
    <col min="3897" max="3897" width="8" bestFit="1" customWidth="1"/>
    <col min="3898" max="3898" width="20.33203125" bestFit="1" customWidth="1"/>
    <col min="3899" max="3899" width="21.6640625" bestFit="1" customWidth="1"/>
    <col min="3900" max="3900" width="27.5" bestFit="1" customWidth="1"/>
    <col min="3901" max="3901" width="27" bestFit="1" customWidth="1"/>
    <col min="3902" max="3902" width="23" bestFit="1" customWidth="1"/>
    <col min="3903" max="3903" width="44.33203125" bestFit="1" customWidth="1"/>
    <col min="3904" max="3904" width="52.5" bestFit="1" customWidth="1"/>
    <col min="3905" max="3905" width="45.6640625" bestFit="1" customWidth="1"/>
    <col min="3906" max="3906" width="17.83203125" bestFit="1" customWidth="1"/>
    <col min="3907" max="3907" width="37.6640625" bestFit="1" customWidth="1"/>
    <col min="3908" max="3908" width="28.83203125" bestFit="1" customWidth="1"/>
    <col min="3909" max="3909" width="8.6640625" bestFit="1" customWidth="1"/>
    <col min="3910" max="3910" width="17.1640625" bestFit="1" customWidth="1"/>
    <col min="3911" max="3911" width="18.33203125" bestFit="1" customWidth="1"/>
    <col min="3912" max="3912" width="11.83203125" bestFit="1" customWidth="1"/>
    <col min="3913" max="3913" width="21.1640625" bestFit="1" customWidth="1"/>
    <col min="3914" max="3914" width="47.83203125" bestFit="1" customWidth="1"/>
    <col min="3915" max="3915" width="25.1640625" bestFit="1" customWidth="1"/>
    <col min="3916" max="3916" width="41.83203125" bestFit="1" customWidth="1"/>
    <col min="3917" max="3917" width="44.1640625" bestFit="1" customWidth="1"/>
    <col min="3918" max="3918" width="21.83203125" bestFit="1" customWidth="1"/>
    <col min="3919" max="3919" width="7" bestFit="1" customWidth="1"/>
    <col min="3920" max="3920" width="22.1640625" bestFit="1" customWidth="1"/>
    <col min="3921" max="3921" width="38" bestFit="1" customWidth="1"/>
    <col min="3922" max="3922" width="25" bestFit="1" customWidth="1"/>
    <col min="3923" max="3923" width="45.1640625" bestFit="1" customWidth="1"/>
    <col min="3924" max="3924" width="33" bestFit="1" customWidth="1"/>
    <col min="3925" max="3925" width="27.33203125" bestFit="1" customWidth="1"/>
    <col min="3926" max="3926" width="8.6640625" bestFit="1" customWidth="1"/>
    <col min="3927" max="3927" width="42.1640625" bestFit="1" customWidth="1"/>
    <col min="3928" max="3928" width="36.6640625" bestFit="1" customWidth="1"/>
    <col min="3929" max="3929" width="39" bestFit="1" customWidth="1"/>
    <col min="3930" max="3930" width="46.1640625" bestFit="1" customWidth="1"/>
    <col min="3931" max="3931" width="45.5" bestFit="1" customWidth="1"/>
    <col min="3932" max="3932" width="47.33203125" bestFit="1" customWidth="1"/>
    <col min="3933" max="3933" width="26" bestFit="1" customWidth="1"/>
    <col min="3934" max="3934" width="6.6640625" bestFit="1" customWidth="1"/>
    <col min="3935" max="3935" width="26" bestFit="1" customWidth="1"/>
    <col min="3936" max="3936" width="12.33203125" bestFit="1" customWidth="1"/>
    <col min="3937" max="3937" width="23.6640625" bestFit="1" customWidth="1"/>
    <col min="3938" max="3938" width="23.1640625" bestFit="1" customWidth="1"/>
    <col min="3939" max="3939" width="19.5" bestFit="1" customWidth="1"/>
    <col min="3940" max="3940" width="14" bestFit="1" customWidth="1"/>
    <col min="3941" max="3941" width="24.5" bestFit="1" customWidth="1"/>
    <col min="3942" max="3942" width="9.83203125" bestFit="1" customWidth="1"/>
    <col min="3943" max="3943" width="20.5" bestFit="1" customWidth="1"/>
    <col min="3944" max="3944" width="44.1640625" bestFit="1" customWidth="1"/>
    <col min="3945" max="3945" width="46.1640625" bestFit="1" customWidth="1"/>
    <col min="3946" max="3946" width="24.83203125" bestFit="1" customWidth="1"/>
    <col min="3947" max="3947" width="38" bestFit="1" customWidth="1"/>
    <col min="3948" max="3948" width="43.83203125" bestFit="1" customWidth="1"/>
    <col min="3949" max="3949" width="11.33203125" bestFit="1" customWidth="1"/>
    <col min="3950" max="3950" width="37.1640625" bestFit="1" customWidth="1"/>
    <col min="3951" max="3951" width="14.6640625" bestFit="1" customWidth="1"/>
    <col min="3952" max="3952" width="14.83203125" bestFit="1" customWidth="1"/>
    <col min="3953" max="3953" width="43" bestFit="1" customWidth="1"/>
    <col min="3954" max="3954" width="34.5" bestFit="1" customWidth="1"/>
    <col min="3955" max="3955" width="13.33203125" bestFit="1" customWidth="1"/>
    <col min="3956" max="3956" width="22.5" bestFit="1" customWidth="1"/>
    <col min="3957" max="3957" width="17" bestFit="1" customWidth="1"/>
    <col min="3958" max="3958" width="25.1640625" bestFit="1" customWidth="1"/>
    <col min="3959" max="3959" width="24.5" bestFit="1" customWidth="1"/>
    <col min="3960" max="3960" width="26.33203125" bestFit="1" customWidth="1"/>
    <col min="3961" max="3961" width="9.33203125" bestFit="1" customWidth="1"/>
    <col min="3962" max="3962" width="11.1640625" bestFit="1" customWidth="1"/>
    <col min="3963" max="3963" width="41.83203125" bestFit="1" customWidth="1"/>
    <col min="3964" max="3964" width="28.5" bestFit="1" customWidth="1"/>
    <col min="3965" max="3965" width="14.1640625" bestFit="1" customWidth="1"/>
    <col min="3966" max="3966" width="17.6640625" bestFit="1" customWidth="1"/>
    <col min="3967" max="3967" width="26.1640625" bestFit="1" customWidth="1"/>
    <col min="3968" max="3968" width="50.6640625" bestFit="1" customWidth="1"/>
    <col min="3969" max="3969" width="48.33203125" bestFit="1" customWidth="1"/>
    <col min="3970" max="3970" width="46.33203125" bestFit="1" customWidth="1"/>
    <col min="3971" max="3971" width="16.33203125" bestFit="1" customWidth="1"/>
    <col min="3972" max="3972" width="43.6640625" bestFit="1" customWidth="1"/>
    <col min="3973" max="3973" width="46.5" bestFit="1" customWidth="1"/>
    <col min="3974" max="3974" width="15.6640625" bestFit="1" customWidth="1"/>
    <col min="3975" max="3975" width="42.1640625" bestFit="1" customWidth="1"/>
    <col min="3976" max="3976" width="39.5" bestFit="1" customWidth="1"/>
    <col min="3977" max="3977" width="14.33203125" bestFit="1" customWidth="1"/>
    <col min="3978" max="3978" width="7.33203125" bestFit="1" customWidth="1"/>
    <col min="3979" max="3979" width="17.5" bestFit="1" customWidth="1"/>
    <col min="3980" max="3980" width="12.83203125" bestFit="1" customWidth="1"/>
    <col min="3981" max="3981" width="27.1640625" bestFit="1" customWidth="1"/>
    <col min="3982" max="3982" width="45.83203125" bestFit="1" customWidth="1"/>
    <col min="3983" max="3983" width="12" bestFit="1" customWidth="1"/>
    <col min="3984" max="3984" width="24.6640625" bestFit="1" customWidth="1"/>
    <col min="3985" max="3985" width="42.5" bestFit="1" customWidth="1"/>
    <col min="3986" max="3986" width="35" bestFit="1" customWidth="1"/>
    <col min="3987" max="3987" width="33.6640625" bestFit="1" customWidth="1"/>
    <col min="3988" max="3988" width="25.6640625" bestFit="1" customWidth="1"/>
    <col min="3989" max="3989" width="20.5" bestFit="1" customWidth="1"/>
    <col min="3990" max="3990" width="37.6640625" bestFit="1" customWidth="1"/>
    <col min="3991" max="3991" width="51.5" bestFit="1" customWidth="1"/>
    <col min="3992" max="3992" width="37.1640625" bestFit="1" customWidth="1"/>
    <col min="3993" max="3993" width="35.33203125" bestFit="1" customWidth="1"/>
    <col min="3994" max="3994" width="50.33203125" bestFit="1" customWidth="1"/>
    <col min="3995" max="3995" width="38" bestFit="1" customWidth="1"/>
    <col min="3996" max="3996" width="25.83203125" bestFit="1" customWidth="1"/>
    <col min="3997" max="3997" width="38.83203125" bestFit="1" customWidth="1"/>
    <col min="3998" max="3998" width="27.83203125" bestFit="1" customWidth="1"/>
    <col min="3999" max="3999" width="38.1640625" bestFit="1" customWidth="1"/>
    <col min="4000" max="4000" width="32.6640625" bestFit="1" customWidth="1"/>
    <col min="4001" max="4001" width="10.33203125" bestFit="1" customWidth="1"/>
    <col min="4002" max="4002" width="15.5" bestFit="1" customWidth="1"/>
    <col min="4003" max="4003" width="23.33203125" bestFit="1" customWidth="1"/>
    <col min="4004" max="4004" width="19.33203125" bestFit="1" customWidth="1"/>
    <col min="4005" max="4005" width="33.33203125" bestFit="1" customWidth="1"/>
    <col min="4006" max="4006" width="45.6640625" bestFit="1" customWidth="1"/>
    <col min="4007" max="4007" width="45.83203125" bestFit="1" customWidth="1"/>
    <col min="4008" max="4008" width="44.83203125" bestFit="1" customWidth="1"/>
    <col min="4009" max="4009" width="30.33203125" bestFit="1" customWidth="1"/>
    <col min="4010" max="4010" width="28.1640625" bestFit="1" customWidth="1"/>
    <col min="4011" max="4011" width="13.83203125" bestFit="1" customWidth="1"/>
    <col min="4012" max="4012" width="36.5" bestFit="1" customWidth="1"/>
    <col min="4013" max="4013" width="15.83203125" bestFit="1" customWidth="1"/>
    <col min="4014" max="4014" width="32.33203125" bestFit="1" customWidth="1"/>
    <col min="4015" max="4015" width="14" bestFit="1" customWidth="1"/>
    <col min="4016" max="4016" width="40" bestFit="1" customWidth="1"/>
    <col min="4017" max="4017" width="40.1640625" bestFit="1" customWidth="1"/>
    <col min="4018" max="4018" width="14.1640625" bestFit="1" customWidth="1"/>
    <col min="4019" max="4019" width="30" bestFit="1" customWidth="1"/>
    <col min="4020" max="4020" width="50.33203125" bestFit="1" customWidth="1"/>
    <col min="4021" max="4021" width="11" bestFit="1" customWidth="1"/>
    <col min="4022" max="4022" width="44" bestFit="1" customWidth="1"/>
    <col min="4023" max="4023" width="19.83203125" bestFit="1" customWidth="1"/>
    <col min="4024" max="4024" width="13" bestFit="1" customWidth="1"/>
    <col min="4025" max="4025" width="9.6640625" bestFit="1" customWidth="1"/>
    <col min="4026" max="4026" width="48.83203125" bestFit="1" customWidth="1"/>
    <col min="4027" max="4027" width="27.33203125" bestFit="1" customWidth="1"/>
    <col min="4028" max="4028" width="9.33203125" bestFit="1" customWidth="1"/>
    <col min="4029" max="4029" width="38" bestFit="1" customWidth="1"/>
    <col min="4030" max="4030" width="11" bestFit="1" customWidth="1"/>
    <col min="4031" max="4031" width="9" bestFit="1" customWidth="1"/>
    <col min="4032" max="4032" width="20.1640625" bestFit="1" customWidth="1"/>
    <col min="4033" max="4033" width="31.1640625" bestFit="1" customWidth="1"/>
    <col min="4034" max="4034" width="29" bestFit="1" customWidth="1"/>
    <col min="4035" max="4035" width="24.6640625" bestFit="1" customWidth="1"/>
    <col min="4036" max="4036" width="10.5" bestFit="1" customWidth="1"/>
    <col min="4037" max="4037" width="35" bestFit="1" customWidth="1"/>
    <col min="4038" max="4038" width="13.83203125" bestFit="1" customWidth="1"/>
    <col min="4039" max="4039" width="15.1640625" bestFit="1" customWidth="1"/>
    <col min="4040" max="4040" width="20.6640625" bestFit="1" customWidth="1"/>
    <col min="4041" max="4041" width="17.83203125" bestFit="1" customWidth="1"/>
    <col min="4042" max="4042" width="46.33203125" bestFit="1" customWidth="1"/>
    <col min="4043" max="4043" width="24.1640625" bestFit="1" customWidth="1"/>
    <col min="4044" max="4044" width="35.6640625" bestFit="1" customWidth="1"/>
    <col min="4045" max="4045" width="14.1640625" bestFit="1" customWidth="1"/>
    <col min="4046" max="4046" width="20.1640625" bestFit="1" customWidth="1"/>
    <col min="4047" max="4047" width="29.83203125" bestFit="1" customWidth="1"/>
    <col min="4048" max="4048" width="43.6640625" bestFit="1" customWidth="1"/>
    <col min="4049" max="4049" width="12.6640625" bestFit="1" customWidth="1"/>
    <col min="4050" max="4050" width="41.5" bestFit="1" customWidth="1"/>
    <col min="4051" max="4051" width="42.83203125" bestFit="1" customWidth="1"/>
    <col min="4052" max="4052" width="25.6640625" bestFit="1" customWidth="1"/>
    <col min="4054" max="4054" width="25.33203125" bestFit="1" customWidth="1"/>
    <col min="4055" max="4055" width="43.1640625" bestFit="1" customWidth="1"/>
    <col min="4056" max="4056" width="38.1640625" bestFit="1" customWidth="1"/>
    <col min="4058" max="4058" width="55" bestFit="1" customWidth="1"/>
    <col min="4059" max="4059" width="45.1640625" bestFit="1" customWidth="1"/>
    <col min="4060" max="4060" width="41.83203125" bestFit="1" customWidth="1"/>
    <col min="4061" max="4061" width="47.5" bestFit="1" customWidth="1"/>
    <col min="4062" max="4062" width="17" bestFit="1" customWidth="1"/>
    <col min="4063" max="4063" width="52" bestFit="1" customWidth="1"/>
    <col min="4064" max="4064" width="40" bestFit="1" customWidth="1"/>
    <col min="4066" max="4066" width="29.6640625" bestFit="1" customWidth="1"/>
    <col min="4067" max="4067" width="40.33203125" bestFit="1" customWidth="1"/>
    <col min="4068" max="4068" width="20.1640625" bestFit="1" customWidth="1"/>
    <col min="4069" max="4069" width="14.83203125" bestFit="1" customWidth="1"/>
    <col min="4070" max="4070" width="16.33203125" bestFit="1" customWidth="1"/>
    <col min="4071" max="4071" width="44.33203125" bestFit="1" customWidth="1"/>
    <col min="4072" max="4072" width="47.33203125" bestFit="1" customWidth="1"/>
    <col min="4073" max="4073" width="44.1640625" bestFit="1" customWidth="1"/>
    <col min="4074" max="4074" width="18" bestFit="1" customWidth="1"/>
    <col min="4075" max="4075" width="30.5" bestFit="1" customWidth="1"/>
    <col min="4076" max="4076" width="45.33203125" bestFit="1" customWidth="1"/>
    <col min="4077" max="4077" width="14.33203125" bestFit="1" customWidth="1"/>
    <col min="4078" max="4078" width="34" bestFit="1" customWidth="1"/>
    <col min="4079" max="4079" width="52" bestFit="1" customWidth="1"/>
    <col min="4080" max="4080" width="42.6640625" bestFit="1" customWidth="1"/>
    <col min="4081" max="4081" width="38.1640625" bestFit="1" customWidth="1"/>
    <col min="4082" max="4082" width="54.33203125" bestFit="1" customWidth="1"/>
    <col min="4083" max="4083" width="20.83203125" bestFit="1" customWidth="1"/>
    <col min="4084" max="4084" width="16.83203125" bestFit="1" customWidth="1"/>
    <col min="4085" max="4085" width="14.83203125" bestFit="1" customWidth="1"/>
    <col min="4086" max="4086" width="19.5" bestFit="1" customWidth="1"/>
    <col min="4087" max="4087" width="15.6640625" bestFit="1" customWidth="1"/>
    <col min="4088" max="4088" width="29.33203125" bestFit="1" customWidth="1"/>
    <col min="4089" max="4089" width="24.83203125" bestFit="1" customWidth="1"/>
    <col min="4090" max="4090" width="18" bestFit="1" customWidth="1"/>
    <col min="4091" max="4091" width="34" bestFit="1" customWidth="1"/>
    <col min="4092" max="4092" width="49.5" bestFit="1" customWidth="1"/>
    <col min="4093" max="4093" width="46.6640625" bestFit="1" customWidth="1"/>
    <col min="4094" max="4094" width="19" bestFit="1" customWidth="1"/>
    <col min="4095" max="4095" width="33" bestFit="1" customWidth="1"/>
    <col min="4096" max="4096" width="39.33203125" bestFit="1" customWidth="1"/>
    <col min="4097" max="4097" width="41.33203125" bestFit="1" customWidth="1"/>
    <col min="4098" max="4098" width="14.33203125" bestFit="1" customWidth="1"/>
    <col min="4099" max="4099" width="38.5" bestFit="1" customWidth="1"/>
    <col min="4100" max="4100" width="9.5" bestFit="1" customWidth="1"/>
    <col min="4101" max="4101" width="47.6640625" bestFit="1" customWidth="1"/>
    <col min="4102" max="4102" width="31.5" bestFit="1" customWidth="1"/>
    <col min="4103" max="4103" width="45.6640625" bestFit="1" customWidth="1"/>
    <col min="4104" max="4104" width="25.83203125" bestFit="1" customWidth="1"/>
    <col min="4105" max="4105" width="11.5" bestFit="1" customWidth="1"/>
    <col min="4106" max="4106" width="9.83203125" bestFit="1" customWidth="1"/>
    <col min="4107" max="4107" width="40.33203125" bestFit="1" customWidth="1"/>
    <col min="4108" max="4108" width="49" bestFit="1" customWidth="1"/>
    <col min="4109" max="4109" width="6.33203125" bestFit="1" customWidth="1"/>
    <col min="4110" max="4110" width="10" bestFit="1" customWidth="1"/>
  </cols>
  <sheetData>
    <row r="1" spans="1:5" x14ac:dyDescent="0.2">
      <c r="A1" s="14" t="s">
        <v>8316</v>
      </c>
      <c r="B1" t="s">
        <v>8273</v>
      </c>
    </row>
    <row r="2" spans="1:5" x14ac:dyDescent="0.2">
      <c r="A2" s="14" t="s">
        <v>8337</v>
      </c>
      <c r="B2" t="s">
        <v>8322</v>
      </c>
    </row>
    <row r="4" spans="1:5" x14ac:dyDescent="0.2">
      <c r="A4" s="14" t="s">
        <v>8318</v>
      </c>
      <c r="B4" s="14" t="s">
        <v>8319</v>
      </c>
    </row>
    <row r="5" spans="1:5" x14ac:dyDescent="0.2">
      <c r="A5" s="14" t="s">
        <v>8321</v>
      </c>
      <c r="B5" t="s">
        <v>8218</v>
      </c>
      <c r="C5" t="s">
        <v>8220</v>
      </c>
      <c r="D5" t="s">
        <v>8219</v>
      </c>
      <c r="E5" t="s">
        <v>8320</v>
      </c>
    </row>
    <row r="6" spans="1:5" x14ac:dyDescent="0.2">
      <c r="A6" s="15" t="s">
        <v>8331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5" t="s">
        <v>8332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5" t="s">
        <v>8333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5" t="s">
        <v>8334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5" t="s">
        <v>8325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5" t="s">
        <v>8335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5" t="s">
        <v>8326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5" t="s">
        <v>8327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5" t="s">
        <v>8328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5" t="s">
        <v>8329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5" t="s">
        <v>8330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5" t="s">
        <v>8336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5" t="s">
        <v>8320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/>
  <dimension ref="A1:T4115"/>
  <sheetViews>
    <sheetView zoomScale="50" zoomScaleNormal="65" workbookViewId="0">
      <pane ySplit="1" topLeftCell="A2" activePane="bottomLeft" state="frozen"/>
      <selection activeCell="J1" sqref="J1"/>
      <selection pane="bottomLeft" activeCell="F122" sqref="F122"/>
    </sheetView>
  </sheetViews>
  <sheetFormatPr baseColWidth="10" defaultColWidth="8.83203125" defaultRowHeight="15" x14ac:dyDescent="0.2"/>
  <cols>
    <col min="2" max="2" width="38.5" style="9" customWidth="1"/>
    <col min="3" max="3" width="41.5" style="3" bestFit="1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16.33203125" bestFit="1" customWidth="1"/>
    <col min="15" max="15" width="15" bestFit="1" customWidth="1"/>
    <col min="16" max="16" width="13.6640625" bestFit="1" customWidth="1"/>
    <col min="17" max="17" width="14.6640625" bestFit="1" customWidth="1"/>
    <col min="18" max="18" width="37.33203125" style="18" bestFit="1" customWidth="1"/>
    <col min="19" max="19" width="18.6640625" bestFit="1" customWidth="1"/>
    <col min="20" max="20" width="8.83203125" style="16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8264</v>
      </c>
      <c r="O1" s="1" t="s">
        <v>8265</v>
      </c>
      <c r="P1" s="11" t="s">
        <v>8316</v>
      </c>
      <c r="Q1" s="1" t="s">
        <v>8317</v>
      </c>
      <c r="R1" s="16" t="s">
        <v>8323</v>
      </c>
      <c r="S1" s="16" t="s">
        <v>8324</v>
      </c>
      <c r="T1" s="16" t="s">
        <v>8337</v>
      </c>
    </row>
    <row r="2" spans="1:20" ht="49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>
        <f t="shared" ref="N2:N65" si="0">ROUND(E2/D2*100,0)</f>
        <v>137</v>
      </c>
      <c r="O2" s="10">
        <f>IFERROR(ROUND(E2/L2,2),0)</f>
        <v>63.92</v>
      </c>
      <c r="P2" s="12" t="s">
        <v>8266</v>
      </c>
      <c r="Q2" t="s">
        <v>8267</v>
      </c>
      <c r="R2" s="17">
        <f>(((J2/60)/60)/24)+DATE(1970,1,1)</f>
        <v>42177.007071759261</v>
      </c>
      <c r="S2" s="17">
        <f>(((I2/60)/60)/24)+DATE(1970,1,1)</f>
        <v>42208.125</v>
      </c>
      <c r="T2" s="16" t="str">
        <f>TEXT(R2, "yyyy")</f>
        <v>2015</v>
      </c>
    </row>
    <row r="3" spans="1:20" ht="33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>
        <f t="shared" si="0"/>
        <v>143</v>
      </c>
      <c r="O3" s="10">
        <f t="shared" ref="O3:O66" si="1">IFERROR(ROUND(E3/L3,2),0)</f>
        <v>185.48</v>
      </c>
      <c r="P3" s="12" t="s">
        <v>8266</v>
      </c>
      <c r="Q3" t="s">
        <v>8267</v>
      </c>
      <c r="R3" s="17">
        <f t="shared" ref="R3:R66" si="2">(((J3/60)/60)/24)+DATE(1970,1,1)</f>
        <v>42766.600497685184</v>
      </c>
      <c r="S3" s="17">
        <f t="shared" ref="S3:S66" si="3">(((I3/60)/60)/24)+DATE(1970,1,1)</f>
        <v>42796.600497685184</v>
      </c>
      <c r="T3" s="16" t="str">
        <f>TEXT(R3, "yyyy")</f>
        <v>2017</v>
      </c>
    </row>
    <row r="4" spans="1:20" ht="49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>
        <f t="shared" si="0"/>
        <v>105</v>
      </c>
      <c r="O4" s="10">
        <f t="shared" si="1"/>
        <v>15</v>
      </c>
      <c r="P4" s="12" t="s">
        <v>8266</v>
      </c>
      <c r="Q4" t="s">
        <v>8267</v>
      </c>
      <c r="R4" s="17">
        <f t="shared" si="2"/>
        <v>42405.702349537038</v>
      </c>
      <c r="S4" s="17">
        <f t="shared" si="3"/>
        <v>42415.702349537038</v>
      </c>
      <c r="T4" s="16" t="str">
        <f t="shared" ref="T4:T67" si="4">TEXT(R4, "yyyy")</f>
        <v>2016</v>
      </c>
    </row>
    <row r="5" spans="1:20" ht="33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>
        <f t="shared" si="0"/>
        <v>104</v>
      </c>
      <c r="O5" s="10">
        <f t="shared" si="1"/>
        <v>69.27</v>
      </c>
      <c r="P5" s="12" t="s">
        <v>8266</v>
      </c>
      <c r="Q5" t="s">
        <v>8267</v>
      </c>
      <c r="R5" s="17">
        <f t="shared" si="2"/>
        <v>41828.515127314815</v>
      </c>
      <c r="S5" s="17">
        <f t="shared" si="3"/>
        <v>41858.515127314815</v>
      </c>
      <c r="T5" s="16" t="str">
        <f t="shared" si="4"/>
        <v>2014</v>
      </c>
    </row>
    <row r="6" spans="1:20" ht="49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>
        <f t="shared" si="0"/>
        <v>123</v>
      </c>
      <c r="O6" s="10">
        <f t="shared" si="1"/>
        <v>190.55</v>
      </c>
      <c r="P6" s="12" t="s">
        <v>8266</v>
      </c>
      <c r="Q6" t="s">
        <v>8267</v>
      </c>
      <c r="R6" s="17">
        <f t="shared" si="2"/>
        <v>42327.834247685183</v>
      </c>
      <c r="S6" s="17">
        <f t="shared" si="3"/>
        <v>42357.834247685183</v>
      </c>
      <c r="T6" s="16" t="str">
        <f t="shared" si="4"/>
        <v>2015</v>
      </c>
    </row>
    <row r="7" spans="1:20" ht="49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>
        <f t="shared" si="0"/>
        <v>110</v>
      </c>
      <c r="O7" s="10">
        <f t="shared" si="1"/>
        <v>93.4</v>
      </c>
      <c r="P7" s="12" t="s">
        <v>8266</v>
      </c>
      <c r="Q7" t="s">
        <v>8267</v>
      </c>
      <c r="R7" s="17">
        <f t="shared" si="2"/>
        <v>42563.932951388888</v>
      </c>
      <c r="S7" s="17">
        <f t="shared" si="3"/>
        <v>42580.232638888891</v>
      </c>
      <c r="T7" s="16" t="str">
        <f t="shared" si="4"/>
        <v>2016</v>
      </c>
    </row>
    <row r="8" spans="1:20" ht="49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>
        <f t="shared" si="0"/>
        <v>106</v>
      </c>
      <c r="O8" s="10">
        <f t="shared" si="1"/>
        <v>146.88</v>
      </c>
      <c r="P8" s="12" t="s">
        <v>8266</v>
      </c>
      <c r="Q8" t="s">
        <v>8267</v>
      </c>
      <c r="R8" s="17">
        <f t="shared" si="2"/>
        <v>41794.072337962964</v>
      </c>
      <c r="S8" s="17">
        <f t="shared" si="3"/>
        <v>41804.072337962964</v>
      </c>
      <c r="T8" s="16" t="str">
        <f t="shared" si="4"/>
        <v>2014</v>
      </c>
    </row>
    <row r="9" spans="1:20" ht="49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>
        <f t="shared" si="0"/>
        <v>101</v>
      </c>
      <c r="O9" s="10">
        <f t="shared" si="1"/>
        <v>159.82</v>
      </c>
      <c r="P9" s="12" t="s">
        <v>8266</v>
      </c>
      <c r="Q9" t="s">
        <v>8267</v>
      </c>
      <c r="R9" s="17">
        <f t="shared" si="2"/>
        <v>42516.047071759262</v>
      </c>
      <c r="S9" s="17">
        <f t="shared" si="3"/>
        <v>42556.047071759262</v>
      </c>
      <c r="T9" s="16" t="str">
        <f t="shared" si="4"/>
        <v>2016</v>
      </c>
    </row>
    <row r="10" spans="1:20" ht="2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>
        <f t="shared" si="0"/>
        <v>100</v>
      </c>
      <c r="O10" s="10">
        <f t="shared" si="1"/>
        <v>291.79000000000002</v>
      </c>
      <c r="P10" s="12" t="s">
        <v>8266</v>
      </c>
      <c r="Q10" t="s">
        <v>8267</v>
      </c>
      <c r="R10" s="17">
        <f t="shared" si="2"/>
        <v>42468.94458333333</v>
      </c>
      <c r="S10" s="17">
        <f t="shared" si="3"/>
        <v>42475.875</v>
      </c>
      <c r="T10" s="16" t="str">
        <f t="shared" si="4"/>
        <v>2016</v>
      </c>
    </row>
    <row r="11" spans="1:20" ht="49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>
        <f t="shared" si="0"/>
        <v>126</v>
      </c>
      <c r="O11" s="10">
        <f t="shared" si="1"/>
        <v>31.5</v>
      </c>
      <c r="P11" s="12" t="s">
        <v>8266</v>
      </c>
      <c r="Q11" t="s">
        <v>8267</v>
      </c>
      <c r="R11" s="17">
        <f t="shared" si="2"/>
        <v>42447.103518518517</v>
      </c>
      <c r="S11" s="17">
        <f t="shared" si="3"/>
        <v>42477.103518518517</v>
      </c>
      <c r="T11" s="16" t="str">
        <f t="shared" si="4"/>
        <v>2016</v>
      </c>
    </row>
    <row r="12" spans="1:20" ht="49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>
        <f t="shared" si="0"/>
        <v>101</v>
      </c>
      <c r="O12" s="10">
        <f t="shared" si="1"/>
        <v>158.68</v>
      </c>
      <c r="P12" s="12" t="s">
        <v>8266</v>
      </c>
      <c r="Q12" t="s">
        <v>8267</v>
      </c>
      <c r="R12" s="17">
        <f t="shared" si="2"/>
        <v>41780.068043981482</v>
      </c>
      <c r="S12" s="17">
        <f t="shared" si="3"/>
        <v>41815.068043981482</v>
      </c>
      <c r="T12" s="16" t="str">
        <f t="shared" si="4"/>
        <v>2014</v>
      </c>
    </row>
    <row r="13" spans="1:20" ht="49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>
        <f t="shared" si="0"/>
        <v>121</v>
      </c>
      <c r="O13" s="10">
        <f t="shared" si="1"/>
        <v>80.33</v>
      </c>
      <c r="P13" s="12" t="s">
        <v>8266</v>
      </c>
      <c r="Q13" t="s">
        <v>8267</v>
      </c>
      <c r="R13" s="17">
        <f t="shared" si="2"/>
        <v>42572.778495370367</v>
      </c>
      <c r="S13" s="17">
        <f t="shared" si="3"/>
        <v>42604.125</v>
      </c>
      <c r="T13" s="16" t="str">
        <f t="shared" si="4"/>
        <v>2016</v>
      </c>
    </row>
    <row r="14" spans="1:20" ht="49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>
        <f t="shared" si="0"/>
        <v>165</v>
      </c>
      <c r="O14" s="10">
        <f t="shared" si="1"/>
        <v>59.96</v>
      </c>
      <c r="P14" s="12" t="s">
        <v>8266</v>
      </c>
      <c r="Q14" t="s">
        <v>8267</v>
      </c>
      <c r="R14" s="17">
        <f t="shared" si="2"/>
        <v>41791.713252314818</v>
      </c>
      <c r="S14" s="17">
        <f t="shared" si="3"/>
        <v>41836.125</v>
      </c>
      <c r="T14" s="16" t="str">
        <f t="shared" si="4"/>
        <v>2014</v>
      </c>
    </row>
    <row r="15" spans="1:20" ht="33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>
        <f t="shared" si="0"/>
        <v>160</v>
      </c>
      <c r="O15" s="10">
        <f t="shared" si="1"/>
        <v>109.78</v>
      </c>
      <c r="P15" s="12" t="s">
        <v>8266</v>
      </c>
      <c r="Q15" t="s">
        <v>8267</v>
      </c>
      <c r="R15" s="17">
        <f t="shared" si="2"/>
        <v>42508.677187499998</v>
      </c>
      <c r="S15" s="17">
        <f t="shared" si="3"/>
        <v>42544.852083333331</v>
      </c>
      <c r="T15" s="16" t="str">
        <f t="shared" si="4"/>
        <v>2016</v>
      </c>
    </row>
    <row r="16" spans="1:20" ht="33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>
        <f t="shared" si="0"/>
        <v>101</v>
      </c>
      <c r="O16" s="10">
        <f t="shared" si="1"/>
        <v>147.71</v>
      </c>
      <c r="P16" s="12" t="s">
        <v>8266</v>
      </c>
      <c r="Q16" t="s">
        <v>8267</v>
      </c>
      <c r="R16" s="17">
        <f t="shared" si="2"/>
        <v>41808.02648148148</v>
      </c>
      <c r="S16" s="17">
        <f t="shared" si="3"/>
        <v>41833.582638888889</v>
      </c>
      <c r="T16" s="16" t="str">
        <f t="shared" si="4"/>
        <v>2014</v>
      </c>
    </row>
    <row r="17" spans="1:20" ht="49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>
        <f t="shared" si="0"/>
        <v>107</v>
      </c>
      <c r="O17" s="10">
        <f t="shared" si="1"/>
        <v>21.76</v>
      </c>
      <c r="P17" s="12" t="s">
        <v>8266</v>
      </c>
      <c r="Q17" t="s">
        <v>8267</v>
      </c>
      <c r="R17" s="17">
        <f t="shared" si="2"/>
        <v>42256.391875000001</v>
      </c>
      <c r="S17" s="17">
        <f t="shared" si="3"/>
        <v>42274.843055555553</v>
      </c>
      <c r="T17" s="16" t="str">
        <f t="shared" si="4"/>
        <v>2015</v>
      </c>
    </row>
    <row r="18" spans="1:20" ht="49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>
        <f t="shared" si="0"/>
        <v>100</v>
      </c>
      <c r="O18" s="10">
        <f t="shared" si="1"/>
        <v>171.84</v>
      </c>
      <c r="P18" s="12" t="s">
        <v>8266</v>
      </c>
      <c r="Q18" t="s">
        <v>8267</v>
      </c>
      <c r="R18" s="17">
        <f t="shared" si="2"/>
        <v>41760.796423611115</v>
      </c>
      <c r="S18" s="17">
        <f t="shared" si="3"/>
        <v>41806.229166666664</v>
      </c>
      <c r="T18" s="16" t="str">
        <f t="shared" si="4"/>
        <v>2014</v>
      </c>
    </row>
    <row r="19" spans="1:20" ht="49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>
        <f t="shared" si="0"/>
        <v>101</v>
      </c>
      <c r="O19" s="10">
        <f t="shared" si="1"/>
        <v>41.94</v>
      </c>
      <c r="P19" s="12" t="s">
        <v>8266</v>
      </c>
      <c r="Q19" t="s">
        <v>8267</v>
      </c>
      <c r="R19" s="17">
        <f t="shared" si="2"/>
        <v>41917.731736111113</v>
      </c>
      <c r="S19" s="17">
        <f t="shared" si="3"/>
        <v>41947.773402777777</v>
      </c>
      <c r="T19" s="16" t="str">
        <f t="shared" si="4"/>
        <v>2014</v>
      </c>
    </row>
    <row r="20" spans="1:20" ht="49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>
        <f t="shared" si="0"/>
        <v>106</v>
      </c>
      <c r="O20" s="10">
        <f t="shared" si="1"/>
        <v>93.26</v>
      </c>
      <c r="P20" s="12" t="s">
        <v>8266</v>
      </c>
      <c r="Q20" t="s">
        <v>8267</v>
      </c>
      <c r="R20" s="17">
        <f t="shared" si="2"/>
        <v>41869.542314814818</v>
      </c>
      <c r="S20" s="17">
        <f t="shared" si="3"/>
        <v>41899.542314814818</v>
      </c>
      <c r="T20" s="16" t="str">
        <f t="shared" si="4"/>
        <v>2014</v>
      </c>
    </row>
    <row r="21" spans="1:20" ht="49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>
        <f t="shared" si="0"/>
        <v>145</v>
      </c>
      <c r="O21" s="10">
        <f t="shared" si="1"/>
        <v>56.14</v>
      </c>
      <c r="P21" s="12" t="s">
        <v>8266</v>
      </c>
      <c r="Q21" t="s">
        <v>8267</v>
      </c>
      <c r="R21" s="17">
        <f t="shared" si="2"/>
        <v>42175.816365740742</v>
      </c>
      <c r="S21" s="17">
        <f t="shared" si="3"/>
        <v>42205.816365740742</v>
      </c>
      <c r="T21" s="16" t="str">
        <f t="shared" si="4"/>
        <v>2015</v>
      </c>
    </row>
    <row r="22" spans="1:20" ht="49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>
        <f t="shared" si="0"/>
        <v>100</v>
      </c>
      <c r="O22" s="10">
        <f t="shared" si="1"/>
        <v>80.16</v>
      </c>
      <c r="P22" s="12" t="s">
        <v>8266</v>
      </c>
      <c r="Q22" t="s">
        <v>8267</v>
      </c>
      <c r="R22" s="17">
        <f t="shared" si="2"/>
        <v>42200.758240740746</v>
      </c>
      <c r="S22" s="17">
        <f t="shared" si="3"/>
        <v>42260.758240740746</v>
      </c>
      <c r="T22" s="16" t="str">
        <f t="shared" si="4"/>
        <v>2015</v>
      </c>
    </row>
    <row r="23" spans="1:20" ht="49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>
        <f t="shared" si="0"/>
        <v>109</v>
      </c>
      <c r="O23" s="10">
        <f t="shared" si="1"/>
        <v>199.9</v>
      </c>
      <c r="P23" s="12" t="s">
        <v>8266</v>
      </c>
      <c r="Q23" t="s">
        <v>8267</v>
      </c>
      <c r="R23" s="17">
        <f t="shared" si="2"/>
        <v>41878.627187500002</v>
      </c>
      <c r="S23" s="17">
        <f t="shared" si="3"/>
        <v>41908.627187500002</v>
      </c>
      <c r="T23" s="16" t="str">
        <f t="shared" si="4"/>
        <v>2014</v>
      </c>
    </row>
    <row r="24" spans="1:20" ht="33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>
        <f t="shared" si="0"/>
        <v>117</v>
      </c>
      <c r="O24" s="10">
        <f t="shared" si="1"/>
        <v>51.25</v>
      </c>
      <c r="P24" s="12" t="s">
        <v>8266</v>
      </c>
      <c r="Q24" t="s">
        <v>8267</v>
      </c>
      <c r="R24" s="17">
        <f t="shared" si="2"/>
        <v>41989.91134259259</v>
      </c>
      <c r="S24" s="17">
        <f t="shared" si="3"/>
        <v>42005.332638888889</v>
      </c>
      <c r="T24" s="16" t="str">
        <f t="shared" si="4"/>
        <v>2014</v>
      </c>
    </row>
    <row r="25" spans="1:20" ht="49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>
        <f t="shared" si="0"/>
        <v>119</v>
      </c>
      <c r="O25" s="10">
        <f t="shared" si="1"/>
        <v>103.04</v>
      </c>
      <c r="P25" s="12" t="s">
        <v>8266</v>
      </c>
      <c r="Q25" t="s">
        <v>8267</v>
      </c>
      <c r="R25" s="17">
        <f t="shared" si="2"/>
        <v>42097.778946759259</v>
      </c>
      <c r="S25" s="17">
        <f t="shared" si="3"/>
        <v>42124.638888888891</v>
      </c>
      <c r="T25" s="16" t="str">
        <f t="shared" si="4"/>
        <v>2015</v>
      </c>
    </row>
    <row r="26" spans="1:20" ht="33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>
        <f t="shared" si="0"/>
        <v>109</v>
      </c>
      <c r="O26" s="10">
        <f t="shared" si="1"/>
        <v>66.349999999999994</v>
      </c>
      <c r="P26" s="12" t="s">
        <v>8266</v>
      </c>
      <c r="Q26" t="s">
        <v>8267</v>
      </c>
      <c r="R26" s="17">
        <f t="shared" si="2"/>
        <v>42229.820173611108</v>
      </c>
      <c r="S26" s="17">
        <f t="shared" si="3"/>
        <v>42262.818750000006</v>
      </c>
      <c r="T26" s="16" t="str">
        <f t="shared" si="4"/>
        <v>2015</v>
      </c>
    </row>
    <row r="27" spans="1:20" ht="49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>
        <f t="shared" si="0"/>
        <v>133</v>
      </c>
      <c r="O27" s="10">
        <f t="shared" si="1"/>
        <v>57.14</v>
      </c>
      <c r="P27" s="12" t="s">
        <v>8266</v>
      </c>
      <c r="Q27" t="s">
        <v>8267</v>
      </c>
      <c r="R27" s="17">
        <f t="shared" si="2"/>
        <v>42318.025011574078</v>
      </c>
      <c r="S27" s="17">
        <f t="shared" si="3"/>
        <v>42378.025011574078</v>
      </c>
      <c r="T27" s="16" t="str">
        <f t="shared" si="4"/>
        <v>2015</v>
      </c>
    </row>
    <row r="28" spans="1:20" ht="33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>
        <f t="shared" si="0"/>
        <v>155</v>
      </c>
      <c r="O28" s="10">
        <f t="shared" si="1"/>
        <v>102.11</v>
      </c>
      <c r="P28" s="12" t="s">
        <v>8266</v>
      </c>
      <c r="Q28" t="s">
        <v>8267</v>
      </c>
      <c r="R28" s="17">
        <f t="shared" si="2"/>
        <v>41828.515555555554</v>
      </c>
      <c r="S28" s="17">
        <f t="shared" si="3"/>
        <v>41868.515555555554</v>
      </c>
      <c r="T28" s="16" t="str">
        <f t="shared" si="4"/>
        <v>2014</v>
      </c>
    </row>
    <row r="29" spans="1:20" ht="49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>
        <f t="shared" si="0"/>
        <v>112</v>
      </c>
      <c r="O29" s="10">
        <f t="shared" si="1"/>
        <v>148.97</v>
      </c>
      <c r="P29" s="12" t="s">
        <v>8266</v>
      </c>
      <c r="Q29" t="s">
        <v>8267</v>
      </c>
      <c r="R29" s="17">
        <f t="shared" si="2"/>
        <v>41929.164733796293</v>
      </c>
      <c r="S29" s="17">
        <f t="shared" si="3"/>
        <v>41959.206400462965</v>
      </c>
      <c r="T29" s="16" t="str">
        <f t="shared" si="4"/>
        <v>2014</v>
      </c>
    </row>
    <row r="30" spans="1:20" ht="33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>
        <f t="shared" si="0"/>
        <v>100</v>
      </c>
      <c r="O30" s="10">
        <f t="shared" si="1"/>
        <v>169.61</v>
      </c>
      <c r="P30" s="12" t="s">
        <v>8266</v>
      </c>
      <c r="Q30" t="s">
        <v>8267</v>
      </c>
      <c r="R30" s="17">
        <f t="shared" si="2"/>
        <v>42324.96393518518</v>
      </c>
      <c r="S30" s="17">
        <f t="shared" si="3"/>
        <v>42354.96393518518</v>
      </c>
      <c r="T30" s="16" t="str">
        <f t="shared" si="4"/>
        <v>2015</v>
      </c>
    </row>
    <row r="31" spans="1:20" ht="49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>
        <f t="shared" si="0"/>
        <v>123</v>
      </c>
      <c r="O31" s="10">
        <f t="shared" si="1"/>
        <v>31.62</v>
      </c>
      <c r="P31" s="12" t="s">
        <v>8266</v>
      </c>
      <c r="Q31" t="s">
        <v>8267</v>
      </c>
      <c r="R31" s="17">
        <f t="shared" si="2"/>
        <v>41812.67324074074</v>
      </c>
      <c r="S31" s="17">
        <f t="shared" si="3"/>
        <v>41842.67324074074</v>
      </c>
      <c r="T31" s="16" t="str">
        <f t="shared" si="4"/>
        <v>2014</v>
      </c>
    </row>
    <row r="32" spans="1:20" ht="49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>
        <f t="shared" si="0"/>
        <v>101</v>
      </c>
      <c r="O32" s="10">
        <f t="shared" si="1"/>
        <v>76.45</v>
      </c>
      <c r="P32" s="12" t="s">
        <v>8266</v>
      </c>
      <c r="Q32" t="s">
        <v>8267</v>
      </c>
      <c r="R32" s="17">
        <f t="shared" si="2"/>
        <v>41842.292997685188</v>
      </c>
      <c r="S32" s="17">
        <f t="shared" si="3"/>
        <v>41872.292997685188</v>
      </c>
      <c r="T32" s="16" t="str">
        <f t="shared" si="4"/>
        <v>2014</v>
      </c>
    </row>
    <row r="33" spans="1:20" ht="49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>
        <f t="shared" si="0"/>
        <v>100</v>
      </c>
      <c r="O33" s="10">
        <f t="shared" si="1"/>
        <v>13</v>
      </c>
      <c r="P33" s="12" t="s">
        <v>8266</v>
      </c>
      <c r="Q33" t="s">
        <v>8267</v>
      </c>
      <c r="R33" s="17">
        <f t="shared" si="2"/>
        <v>42376.79206018518</v>
      </c>
      <c r="S33" s="17">
        <f t="shared" si="3"/>
        <v>42394.79206018518</v>
      </c>
      <c r="T33" s="16" t="str">
        <f t="shared" si="4"/>
        <v>2016</v>
      </c>
    </row>
    <row r="34" spans="1:20" ht="49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>
        <f t="shared" si="0"/>
        <v>100</v>
      </c>
      <c r="O34" s="10">
        <f t="shared" si="1"/>
        <v>320.45</v>
      </c>
      <c r="P34" s="12" t="s">
        <v>8266</v>
      </c>
      <c r="Q34" t="s">
        <v>8267</v>
      </c>
      <c r="R34" s="17">
        <f t="shared" si="2"/>
        <v>42461.627511574072</v>
      </c>
      <c r="S34" s="17">
        <f t="shared" si="3"/>
        <v>42503.165972222225</v>
      </c>
      <c r="T34" s="16" t="str">
        <f t="shared" si="4"/>
        <v>2016</v>
      </c>
    </row>
    <row r="35" spans="1:20" ht="49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>
        <f t="shared" si="0"/>
        <v>102</v>
      </c>
      <c r="O35" s="10">
        <f t="shared" si="1"/>
        <v>83.75</v>
      </c>
      <c r="P35" s="12" t="s">
        <v>8266</v>
      </c>
      <c r="Q35" t="s">
        <v>8267</v>
      </c>
      <c r="R35" s="17">
        <f t="shared" si="2"/>
        <v>42286.660891203705</v>
      </c>
      <c r="S35" s="17">
        <f t="shared" si="3"/>
        <v>42316.702557870376</v>
      </c>
      <c r="T35" s="16" t="str">
        <f t="shared" si="4"/>
        <v>2015</v>
      </c>
    </row>
    <row r="36" spans="1:20" ht="49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>
        <f t="shared" si="0"/>
        <v>130</v>
      </c>
      <c r="O36" s="10">
        <f t="shared" si="1"/>
        <v>49.88</v>
      </c>
      <c r="P36" s="12" t="s">
        <v>8266</v>
      </c>
      <c r="Q36" t="s">
        <v>8267</v>
      </c>
      <c r="R36" s="17">
        <f t="shared" si="2"/>
        <v>41841.321770833332</v>
      </c>
      <c r="S36" s="17">
        <f t="shared" si="3"/>
        <v>41856.321770833332</v>
      </c>
      <c r="T36" s="16" t="str">
        <f t="shared" si="4"/>
        <v>2014</v>
      </c>
    </row>
    <row r="37" spans="1:20" ht="33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>
        <f t="shared" si="0"/>
        <v>167</v>
      </c>
      <c r="O37" s="10">
        <f t="shared" si="1"/>
        <v>59.46</v>
      </c>
      <c r="P37" s="12" t="s">
        <v>8266</v>
      </c>
      <c r="Q37" t="s">
        <v>8267</v>
      </c>
      <c r="R37" s="17">
        <f t="shared" si="2"/>
        <v>42098.291828703703</v>
      </c>
      <c r="S37" s="17">
        <f t="shared" si="3"/>
        <v>42122</v>
      </c>
      <c r="T37" s="16" t="str">
        <f t="shared" si="4"/>
        <v>2015</v>
      </c>
    </row>
    <row r="38" spans="1:20" ht="33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>
        <f t="shared" si="0"/>
        <v>142</v>
      </c>
      <c r="O38" s="10">
        <f t="shared" si="1"/>
        <v>193.84</v>
      </c>
      <c r="P38" s="12" t="s">
        <v>8266</v>
      </c>
      <c r="Q38" t="s">
        <v>8267</v>
      </c>
      <c r="R38" s="17">
        <f t="shared" si="2"/>
        <v>42068.307002314818</v>
      </c>
      <c r="S38" s="17">
        <f t="shared" si="3"/>
        <v>42098.265335648146</v>
      </c>
      <c r="T38" s="16" t="str">
        <f t="shared" si="4"/>
        <v>2015</v>
      </c>
    </row>
    <row r="39" spans="1:20" ht="49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>
        <f t="shared" si="0"/>
        <v>183</v>
      </c>
      <c r="O39" s="10">
        <f t="shared" si="1"/>
        <v>159.51</v>
      </c>
      <c r="P39" s="12" t="s">
        <v>8266</v>
      </c>
      <c r="Q39" t="s">
        <v>8267</v>
      </c>
      <c r="R39" s="17">
        <f t="shared" si="2"/>
        <v>42032.693043981482</v>
      </c>
      <c r="S39" s="17">
        <f t="shared" si="3"/>
        <v>42062.693043981482</v>
      </c>
      <c r="T39" s="16" t="str">
        <f t="shared" si="4"/>
        <v>2015</v>
      </c>
    </row>
    <row r="40" spans="1:20" ht="49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>
        <f t="shared" si="0"/>
        <v>110</v>
      </c>
      <c r="O40" s="10">
        <f t="shared" si="1"/>
        <v>41.68</v>
      </c>
      <c r="P40" s="12" t="s">
        <v>8266</v>
      </c>
      <c r="Q40" t="s">
        <v>8267</v>
      </c>
      <c r="R40" s="17">
        <f t="shared" si="2"/>
        <v>41375.057222222218</v>
      </c>
      <c r="S40" s="17">
        <f t="shared" si="3"/>
        <v>41405.057222222218</v>
      </c>
      <c r="T40" s="16" t="str">
        <f t="shared" si="4"/>
        <v>2013</v>
      </c>
    </row>
    <row r="41" spans="1:20" ht="49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>
        <f t="shared" si="0"/>
        <v>131</v>
      </c>
      <c r="O41" s="10">
        <f t="shared" si="1"/>
        <v>150.9</v>
      </c>
      <c r="P41" s="12" t="s">
        <v>8266</v>
      </c>
      <c r="Q41" t="s">
        <v>8267</v>
      </c>
      <c r="R41" s="17">
        <f t="shared" si="2"/>
        <v>41754.047083333331</v>
      </c>
      <c r="S41" s="17">
        <f t="shared" si="3"/>
        <v>41784.957638888889</v>
      </c>
      <c r="T41" s="16" t="str">
        <f t="shared" si="4"/>
        <v>2014</v>
      </c>
    </row>
    <row r="42" spans="1:20" ht="49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>
        <f t="shared" si="0"/>
        <v>101</v>
      </c>
      <c r="O42" s="10">
        <f t="shared" si="1"/>
        <v>126.69</v>
      </c>
      <c r="P42" s="12" t="s">
        <v>8266</v>
      </c>
      <c r="Q42" t="s">
        <v>8267</v>
      </c>
      <c r="R42" s="17">
        <f t="shared" si="2"/>
        <v>41789.21398148148</v>
      </c>
      <c r="S42" s="17">
        <f t="shared" si="3"/>
        <v>41809.166666666664</v>
      </c>
      <c r="T42" s="16" t="str">
        <f t="shared" si="4"/>
        <v>2014</v>
      </c>
    </row>
    <row r="43" spans="1:20" ht="49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>
        <f t="shared" si="0"/>
        <v>100</v>
      </c>
      <c r="O43" s="10">
        <f t="shared" si="1"/>
        <v>105.26</v>
      </c>
      <c r="P43" s="12" t="s">
        <v>8266</v>
      </c>
      <c r="Q43" t="s">
        <v>8267</v>
      </c>
      <c r="R43" s="17">
        <f t="shared" si="2"/>
        <v>41887.568912037037</v>
      </c>
      <c r="S43" s="17">
        <f t="shared" si="3"/>
        <v>41917.568912037037</v>
      </c>
      <c r="T43" s="16" t="str">
        <f t="shared" si="4"/>
        <v>2014</v>
      </c>
    </row>
    <row r="44" spans="1:20" ht="49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>
        <f t="shared" si="0"/>
        <v>142</v>
      </c>
      <c r="O44" s="10">
        <f t="shared" si="1"/>
        <v>117.51</v>
      </c>
      <c r="P44" s="12" t="s">
        <v>8266</v>
      </c>
      <c r="Q44" t="s">
        <v>8267</v>
      </c>
      <c r="R44" s="17">
        <f t="shared" si="2"/>
        <v>41971.639189814814</v>
      </c>
      <c r="S44" s="17">
        <f t="shared" si="3"/>
        <v>42001.639189814814</v>
      </c>
      <c r="T44" s="16" t="str">
        <f t="shared" si="4"/>
        <v>2014</v>
      </c>
    </row>
    <row r="45" spans="1:20" ht="49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>
        <f t="shared" si="0"/>
        <v>309</v>
      </c>
      <c r="O45" s="10">
        <f t="shared" si="1"/>
        <v>117.36</v>
      </c>
      <c r="P45" s="12" t="s">
        <v>8266</v>
      </c>
      <c r="Q45" t="s">
        <v>8267</v>
      </c>
      <c r="R45" s="17">
        <f t="shared" si="2"/>
        <v>41802.790347222224</v>
      </c>
      <c r="S45" s="17">
        <f t="shared" si="3"/>
        <v>41833</v>
      </c>
      <c r="T45" s="16" t="str">
        <f t="shared" si="4"/>
        <v>2014</v>
      </c>
    </row>
    <row r="46" spans="1:20" ht="49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>
        <f t="shared" si="0"/>
        <v>100</v>
      </c>
      <c r="O46" s="10">
        <f t="shared" si="1"/>
        <v>133.33000000000001</v>
      </c>
      <c r="P46" s="12" t="s">
        <v>8266</v>
      </c>
      <c r="Q46" t="s">
        <v>8267</v>
      </c>
      <c r="R46" s="17">
        <f t="shared" si="2"/>
        <v>41874.098807870374</v>
      </c>
      <c r="S46" s="17">
        <f t="shared" si="3"/>
        <v>41919.098807870374</v>
      </c>
      <c r="T46" s="16" t="str">
        <f t="shared" si="4"/>
        <v>2014</v>
      </c>
    </row>
    <row r="47" spans="1:20" ht="49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>
        <f t="shared" si="0"/>
        <v>120</v>
      </c>
      <c r="O47" s="10">
        <f t="shared" si="1"/>
        <v>98.36</v>
      </c>
      <c r="P47" s="12" t="s">
        <v>8266</v>
      </c>
      <c r="Q47" t="s">
        <v>8267</v>
      </c>
      <c r="R47" s="17">
        <f t="shared" si="2"/>
        <v>42457.623923611114</v>
      </c>
      <c r="S47" s="17">
        <f t="shared" si="3"/>
        <v>42487.623923611114</v>
      </c>
      <c r="T47" s="16" t="str">
        <f t="shared" si="4"/>
        <v>2016</v>
      </c>
    </row>
    <row r="48" spans="1:20" ht="49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>
        <f t="shared" si="0"/>
        <v>104</v>
      </c>
      <c r="O48" s="10">
        <f t="shared" si="1"/>
        <v>194.44</v>
      </c>
      <c r="P48" s="12" t="s">
        <v>8266</v>
      </c>
      <c r="Q48" t="s">
        <v>8267</v>
      </c>
      <c r="R48" s="17">
        <f t="shared" si="2"/>
        <v>42323.964976851858</v>
      </c>
      <c r="S48" s="17">
        <f t="shared" si="3"/>
        <v>42353.964976851858</v>
      </c>
      <c r="T48" s="16" t="str">
        <f t="shared" si="4"/>
        <v>2015</v>
      </c>
    </row>
    <row r="49" spans="1:20" ht="49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>
        <f t="shared" si="0"/>
        <v>108</v>
      </c>
      <c r="O49" s="10">
        <f t="shared" si="1"/>
        <v>76.87</v>
      </c>
      <c r="P49" s="12" t="s">
        <v>8266</v>
      </c>
      <c r="Q49" t="s">
        <v>8267</v>
      </c>
      <c r="R49" s="17">
        <f t="shared" si="2"/>
        <v>41932.819525462961</v>
      </c>
      <c r="S49" s="17">
        <f t="shared" si="3"/>
        <v>41992.861192129625</v>
      </c>
      <c r="T49" s="16" t="str">
        <f t="shared" si="4"/>
        <v>2014</v>
      </c>
    </row>
    <row r="50" spans="1:20" ht="49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>
        <f t="shared" si="0"/>
        <v>108</v>
      </c>
      <c r="O50" s="10">
        <f t="shared" si="1"/>
        <v>56.82</v>
      </c>
      <c r="P50" s="12" t="s">
        <v>8266</v>
      </c>
      <c r="Q50" t="s">
        <v>8267</v>
      </c>
      <c r="R50" s="17">
        <f t="shared" si="2"/>
        <v>42033.516898148147</v>
      </c>
      <c r="S50" s="17">
        <f t="shared" si="3"/>
        <v>42064.5</v>
      </c>
      <c r="T50" s="16" t="str">
        <f t="shared" si="4"/>
        <v>2015</v>
      </c>
    </row>
    <row r="51" spans="1:20" ht="2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>
        <f t="shared" si="0"/>
        <v>100</v>
      </c>
      <c r="O51" s="10">
        <f t="shared" si="1"/>
        <v>137.93</v>
      </c>
      <c r="P51" s="12" t="s">
        <v>8266</v>
      </c>
      <c r="Q51" t="s">
        <v>8267</v>
      </c>
      <c r="R51" s="17">
        <f t="shared" si="2"/>
        <v>42271.176446759258</v>
      </c>
      <c r="S51" s="17">
        <f t="shared" si="3"/>
        <v>42301.176446759258</v>
      </c>
      <c r="T51" s="16" t="str">
        <f t="shared" si="4"/>
        <v>2015</v>
      </c>
    </row>
    <row r="52" spans="1:20" ht="49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>
        <f t="shared" si="0"/>
        <v>100</v>
      </c>
      <c r="O52" s="10">
        <f t="shared" si="1"/>
        <v>27.27</v>
      </c>
      <c r="P52" s="12" t="s">
        <v>8266</v>
      </c>
      <c r="Q52" t="s">
        <v>8267</v>
      </c>
      <c r="R52" s="17">
        <f t="shared" si="2"/>
        <v>41995.752986111111</v>
      </c>
      <c r="S52" s="17">
        <f t="shared" si="3"/>
        <v>42034.708333333328</v>
      </c>
      <c r="T52" s="16" t="str">
        <f t="shared" si="4"/>
        <v>2014</v>
      </c>
    </row>
    <row r="53" spans="1:20" ht="49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>
        <f t="shared" si="0"/>
        <v>128</v>
      </c>
      <c r="O53" s="10">
        <f t="shared" si="1"/>
        <v>118.34</v>
      </c>
      <c r="P53" s="12" t="s">
        <v>8266</v>
      </c>
      <c r="Q53" t="s">
        <v>8267</v>
      </c>
      <c r="R53" s="17">
        <f t="shared" si="2"/>
        <v>42196.928668981483</v>
      </c>
      <c r="S53" s="17">
        <f t="shared" si="3"/>
        <v>42226.928668981483</v>
      </c>
      <c r="T53" s="16" t="str">
        <f t="shared" si="4"/>
        <v>2015</v>
      </c>
    </row>
    <row r="54" spans="1:20" ht="49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>
        <f t="shared" si="0"/>
        <v>116</v>
      </c>
      <c r="O54" s="10">
        <f t="shared" si="1"/>
        <v>223.48</v>
      </c>
      <c r="P54" s="12" t="s">
        <v>8266</v>
      </c>
      <c r="Q54" t="s">
        <v>8267</v>
      </c>
      <c r="R54" s="17">
        <f t="shared" si="2"/>
        <v>41807.701921296299</v>
      </c>
      <c r="S54" s="17">
        <f t="shared" si="3"/>
        <v>41837.701921296299</v>
      </c>
      <c r="T54" s="16" t="str">
        <f t="shared" si="4"/>
        <v>2014</v>
      </c>
    </row>
    <row r="55" spans="1:20" ht="33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>
        <f t="shared" si="0"/>
        <v>110</v>
      </c>
      <c r="O55" s="10">
        <f t="shared" si="1"/>
        <v>28.11</v>
      </c>
      <c r="P55" s="12" t="s">
        <v>8266</v>
      </c>
      <c r="Q55" t="s">
        <v>8267</v>
      </c>
      <c r="R55" s="17">
        <f t="shared" si="2"/>
        <v>41719.549131944441</v>
      </c>
      <c r="S55" s="17">
        <f t="shared" si="3"/>
        <v>41733.916666666664</v>
      </c>
      <c r="T55" s="16" t="str">
        <f t="shared" si="4"/>
        <v>2014</v>
      </c>
    </row>
    <row r="56" spans="1:20" ht="49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>
        <f t="shared" si="0"/>
        <v>101</v>
      </c>
      <c r="O56" s="10">
        <f t="shared" si="1"/>
        <v>194.23</v>
      </c>
      <c r="P56" s="12" t="s">
        <v>8266</v>
      </c>
      <c r="Q56" t="s">
        <v>8267</v>
      </c>
      <c r="R56" s="17">
        <f t="shared" si="2"/>
        <v>42333.713206018518</v>
      </c>
      <c r="S56" s="17">
        <f t="shared" si="3"/>
        <v>42363.713206018518</v>
      </c>
      <c r="T56" s="16" t="str">
        <f t="shared" si="4"/>
        <v>2015</v>
      </c>
    </row>
    <row r="57" spans="1:20" ht="49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>
        <f t="shared" si="0"/>
        <v>129</v>
      </c>
      <c r="O57" s="10">
        <f t="shared" si="1"/>
        <v>128.94999999999999</v>
      </c>
      <c r="P57" s="12" t="s">
        <v>8266</v>
      </c>
      <c r="Q57" t="s">
        <v>8267</v>
      </c>
      <c r="R57" s="17">
        <f t="shared" si="2"/>
        <v>42496.968935185185</v>
      </c>
      <c r="S57" s="17">
        <f t="shared" si="3"/>
        <v>42517.968935185185</v>
      </c>
      <c r="T57" s="16" t="str">
        <f t="shared" si="4"/>
        <v>2016</v>
      </c>
    </row>
    <row r="58" spans="1:20" ht="33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>
        <f t="shared" si="0"/>
        <v>107</v>
      </c>
      <c r="O58" s="10">
        <f t="shared" si="1"/>
        <v>49.32</v>
      </c>
      <c r="P58" s="12" t="s">
        <v>8266</v>
      </c>
      <c r="Q58" t="s">
        <v>8267</v>
      </c>
      <c r="R58" s="17">
        <f t="shared" si="2"/>
        <v>42149.548888888887</v>
      </c>
      <c r="S58" s="17">
        <f t="shared" si="3"/>
        <v>42163.666666666672</v>
      </c>
      <c r="T58" s="16" t="str">
        <f t="shared" si="4"/>
        <v>2015</v>
      </c>
    </row>
    <row r="59" spans="1:20" ht="49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>
        <f t="shared" si="0"/>
        <v>102</v>
      </c>
      <c r="O59" s="10">
        <f t="shared" si="1"/>
        <v>221.52</v>
      </c>
      <c r="P59" s="12" t="s">
        <v>8266</v>
      </c>
      <c r="Q59" t="s">
        <v>8267</v>
      </c>
      <c r="R59" s="17">
        <f t="shared" si="2"/>
        <v>42089.83289351852</v>
      </c>
      <c r="S59" s="17">
        <f t="shared" si="3"/>
        <v>42119.83289351852</v>
      </c>
      <c r="T59" s="16" t="str">
        <f t="shared" si="4"/>
        <v>2015</v>
      </c>
    </row>
    <row r="60" spans="1:20" ht="33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>
        <f t="shared" si="0"/>
        <v>103</v>
      </c>
      <c r="O60" s="10">
        <f t="shared" si="1"/>
        <v>137.21</v>
      </c>
      <c r="P60" s="12" t="s">
        <v>8266</v>
      </c>
      <c r="Q60" t="s">
        <v>8267</v>
      </c>
      <c r="R60" s="17">
        <f t="shared" si="2"/>
        <v>41932.745046296295</v>
      </c>
      <c r="S60" s="17">
        <f t="shared" si="3"/>
        <v>41962.786712962959</v>
      </c>
      <c r="T60" s="16" t="str">
        <f t="shared" si="4"/>
        <v>2014</v>
      </c>
    </row>
    <row r="61" spans="1:20" ht="49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>
        <f t="shared" si="0"/>
        <v>100</v>
      </c>
      <c r="O61" s="10">
        <f t="shared" si="1"/>
        <v>606.82000000000005</v>
      </c>
      <c r="P61" s="12" t="s">
        <v>8266</v>
      </c>
      <c r="Q61" t="s">
        <v>8267</v>
      </c>
      <c r="R61" s="17">
        <f t="shared" si="2"/>
        <v>42230.23583333334</v>
      </c>
      <c r="S61" s="17">
        <f t="shared" si="3"/>
        <v>42261.875</v>
      </c>
      <c r="T61" s="16" t="str">
        <f t="shared" si="4"/>
        <v>2015</v>
      </c>
    </row>
    <row r="62" spans="1:20" ht="49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>
        <f t="shared" si="0"/>
        <v>103</v>
      </c>
      <c r="O62" s="10">
        <f t="shared" si="1"/>
        <v>43.04</v>
      </c>
      <c r="P62" s="12" t="s">
        <v>8266</v>
      </c>
      <c r="Q62" t="s">
        <v>8268</v>
      </c>
      <c r="R62" s="17">
        <f t="shared" si="2"/>
        <v>41701.901817129627</v>
      </c>
      <c r="S62" s="17">
        <f t="shared" si="3"/>
        <v>41721</v>
      </c>
      <c r="T62" s="16" t="str">
        <f t="shared" si="4"/>
        <v>2014</v>
      </c>
    </row>
    <row r="63" spans="1:20" ht="49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>
        <f t="shared" si="0"/>
        <v>148</v>
      </c>
      <c r="O63" s="10">
        <f t="shared" si="1"/>
        <v>322.39</v>
      </c>
      <c r="P63" s="12" t="s">
        <v>8266</v>
      </c>
      <c r="Q63" t="s">
        <v>8268</v>
      </c>
      <c r="R63" s="17">
        <f t="shared" si="2"/>
        <v>41409.814317129632</v>
      </c>
      <c r="S63" s="17">
        <f t="shared" si="3"/>
        <v>41431.814317129632</v>
      </c>
      <c r="T63" s="16" t="str">
        <f t="shared" si="4"/>
        <v>2013</v>
      </c>
    </row>
    <row r="64" spans="1:20" ht="49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>
        <f t="shared" si="0"/>
        <v>155</v>
      </c>
      <c r="O64" s="10">
        <f t="shared" si="1"/>
        <v>96.71</v>
      </c>
      <c r="P64" s="12" t="s">
        <v>8266</v>
      </c>
      <c r="Q64" t="s">
        <v>8268</v>
      </c>
      <c r="R64" s="17">
        <f t="shared" si="2"/>
        <v>41311.799513888887</v>
      </c>
      <c r="S64" s="17">
        <f t="shared" si="3"/>
        <v>41336.799513888887</v>
      </c>
      <c r="T64" s="16" t="str">
        <f t="shared" si="4"/>
        <v>2013</v>
      </c>
    </row>
    <row r="65" spans="1:20" ht="49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>
        <f t="shared" si="0"/>
        <v>114</v>
      </c>
      <c r="O65" s="10">
        <f t="shared" si="1"/>
        <v>35.47</v>
      </c>
      <c r="P65" s="12" t="s">
        <v>8266</v>
      </c>
      <c r="Q65" t="s">
        <v>8268</v>
      </c>
      <c r="R65" s="17">
        <f t="shared" si="2"/>
        <v>41612.912187499998</v>
      </c>
      <c r="S65" s="17">
        <f t="shared" si="3"/>
        <v>41636.207638888889</v>
      </c>
      <c r="T65" s="16" t="str">
        <f t="shared" si="4"/>
        <v>2013</v>
      </c>
    </row>
    <row r="66" spans="1:20" ht="49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>
        <f t="shared" ref="N66:N129" si="5">ROUND(E66/D66*100,0)</f>
        <v>173</v>
      </c>
      <c r="O66" s="10">
        <f t="shared" si="1"/>
        <v>86.67</v>
      </c>
      <c r="P66" s="12" t="s">
        <v>8266</v>
      </c>
      <c r="Q66" t="s">
        <v>8268</v>
      </c>
      <c r="R66" s="17">
        <f t="shared" si="2"/>
        <v>41433.01829861111</v>
      </c>
      <c r="S66" s="17">
        <f t="shared" si="3"/>
        <v>41463.01829861111</v>
      </c>
      <c r="T66" s="16" t="str">
        <f t="shared" si="4"/>
        <v>2013</v>
      </c>
    </row>
    <row r="67" spans="1:20" ht="33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>
        <f t="shared" si="5"/>
        <v>108</v>
      </c>
      <c r="O67" s="10">
        <f t="shared" ref="O67:O130" si="6">IFERROR(ROUND(E67/L67,2),0)</f>
        <v>132.05000000000001</v>
      </c>
      <c r="P67" s="12" t="s">
        <v>8266</v>
      </c>
      <c r="Q67" t="s">
        <v>8268</v>
      </c>
      <c r="R67" s="17">
        <f t="shared" ref="R67:R130" si="7">(((J67/60)/60)/24)+DATE(1970,1,1)</f>
        <v>41835.821226851855</v>
      </c>
      <c r="S67" s="17">
        <f t="shared" ref="S67:S130" si="8">(((I67/60)/60)/24)+DATE(1970,1,1)</f>
        <v>41862.249305555553</v>
      </c>
      <c r="T67" s="16" t="str">
        <f t="shared" si="4"/>
        <v>2014</v>
      </c>
    </row>
    <row r="68" spans="1:20" ht="33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>
        <f t="shared" si="5"/>
        <v>119</v>
      </c>
      <c r="O68" s="10">
        <f t="shared" si="6"/>
        <v>91.23</v>
      </c>
      <c r="P68" s="12" t="s">
        <v>8266</v>
      </c>
      <c r="Q68" t="s">
        <v>8268</v>
      </c>
      <c r="R68" s="17">
        <f t="shared" si="7"/>
        <v>42539.849768518514</v>
      </c>
      <c r="S68" s="17">
        <f t="shared" si="8"/>
        <v>42569.849768518514</v>
      </c>
      <c r="T68" s="16" t="str">
        <f t="shared" ref="T68:T131" si="9">TEXT(R68, "yyyy")</f>
        <v>2016</v>
      </c>
    </row>
    <row r="69" spans="1:20" ht="49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>
        <f t="shared" si="5"/>
        <v>116</v>
      </c>
      <c r="O69" s="10">
        <f t="shared" si="6"/>
        <v>116.25</v>
      </c>
      <c r="P69" s="12" t="s">
        <v>8266</v>
      </c>
      <c r="Q69" t="s">
        <v>8268</v>
      </c>
      <c r="R69" s="17">
        <f t="shared" si="7"/>
        <v>41075.583379629628</v>
      </c>
      <c r="S69" s="17">
        <f t="shared" si="8"/>
        <v>41105.583379629628</v>
      </c>
      <c r="T69" s="16" t="str">
        <f t="shared" si="9"/>
        <v>2012</v>
      </c>
    </row>
    <row r="70" spans="1:20" ht="65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>
        <f t="shared" si="5"/>
        <v>127</v>
      </c>
      <c r="O70" s="10">
        <f t="shared" si="6"/>
        <v>21.19</v>
      </c>
      <c r="P70" s="12" t="s">
        <v>8266</v>
      </c>
      <c r="Q70" t="s">
        <v>8268</v>
      </c>
      <c r="R70" s="17">
        <f t="shared" si="7"/>
        <v>41663.569340277776</v>
      </c>
      <c r="S70" s="17">
        <f t="shared" si="8"/>
        <v>41693.569340277776</v>
      </c>
      <c r="T70" s="16" t="str">
        <f t="shared" si="9"/>
        <v>2014</v>
      </c>
    </row>
    <row r="71" spans="1:20" ht="49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>
        <f t="shared" si="5"/>
        <v>111</v>
      </c>
      <c r="O71" s="10">
        <f t="shared" si="6"/>
        <v>62.33</v>
      </c>
      <c r="P71" s="12" t="s">
        <v>8266</v>
      </c>
      <c r="Q71" t="s">
        <v>8268</v>
      </c>
      <c r="R71" s="17">
        <f t="shared" si="7"/>
        <v>40786.187789351854</v>
      </c>
      <c r="S71" s="17">
        <f t="shared" si="8"/>
        <v>40818.290972222225</v>
      </c>
      <c r="T71" s="16" t="str">
        <f t="shared" si="9"/>
        <v>2011</v>
      </c>
    </row>
    <row r="72" spans="1:20" ht="49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>
        <f t="shared" si="5"/>
        <v>127</v>
      </c>
      <c r="O72" s="10">
        <f t="shared" si="6"/>
        <v>37.409999999999997</v>
      </c>
      <c r="P72" s="12" t="s">
        <v>8266</v>
      </c>
      <c r="Q72" t="s">
        <v>8268</v>
      </c>
      <c r="R72" s="17">
        <f t="shared" si="7"/>
        <v>40730.896354166667</v>
      </c>
      <c r="S72" s="17">
        <f t="shared" si="8"/>
        <v>40790.896354166667</v>
      </c>
      <c r="T72" s="16" t="str">
        <f t="shared" si="9"/>
        <v>2011</v>
      </c>
    </row>
    <row r="73" spans="1:20" ht="49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>
        <f t="shared" si="5"/>
        <v>124</v>
      </c>
      <c r="O73" s="10">
        <f t="shared" si="6"/>
        <v>69.72</v>
      </c>
      <c r="P73" s="12" t="s">
        <v>8266</v>
      </c>
      <c r="Q73" t="s">
        <v>8268</v>
      </c>
      <c r="R73" s="17">
        <f t="shared" si="7"/>
        <v>40997.271493055552</v>
      </c>
      <c r="S73" s="17">
        <f t="shared" si="8"/>
        <v>41057.271493055552</v>
      </c>
      <c r="T73" s="16" t="str">
        <f t="shared" si="9"/>
        <v>2012</v>
      </c>
    </row>
    <row r="74" spans="1:20" ht="49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>
        <f t="shared" si="5"/>
        <v>108</v>
      </c>
      <c r="O74" s="10">
        <f t="shared" si="6"/>
        <v>58.17</v>
      </c>
      <c r="P74" s="12" t="s">
        <v>8266</v>
      </c>
      <c r="Q74" t="s">
        <v>8268</v>
      </c>
      <c r="R74" s="17">
        <f t="shared" si="7"/>
        <v>41208.010196759256</v>
      </c>
      <c r="S74" s="17">
        <f t="shared" si="8"/>
        <v>41228</v>
      </c>
      <c r="T74" s="16" t="str">
        <f t="shared" si="9"/>
        <v>2012</v>
      </c>
    </row>
    <row r="75" spans="1:20" ht="49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>
        <f t="shared" si="5"/>
        <v>100</v>
      </c>
      <c r="O75" s="10">
        <f t="shared" si="6"/>
        <v>50</v>
      </c>
      <c r="P75" s="12" t="s">
        <v>8266</v>
      </c>
      <c r="Q75" t="s">
        <v>8268</v>
      </c>
      <c r="R75" s="17">
        <f t="shared" si="7"/>
        <v>40587.75675925926</v>
      </c>
      <c r="S75" s="17">
        <f t="shared" si="8"/>
        <v>40666.165972222225</v>
      </c>
      <c r="T75" s="16" t="str">
        <f t="shared" si="9"/>
        <v>2011</v>
      </c>
    </row>
    <row r="76" spans="1:20" ht="49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>
        <f t="shared" si="5"/>
        <v>113</v>
      </c>
      <c r="O76" s="10">
        <f t="shared" si="6"/>
        <v>19.47</v>
      </c>
      <c r="P76" s="12" t="s">
        <v>8266</v>
      </c>
      <c r="Q76" t="s">
        <v>8268</v>
      </c>
      <c r="R76" s="17">
        <f t="shared" si="7"/>
        <v>42360.487210648149</v>
      </c>
      <c r="S76" s="17">
        <f t="shared" si="8"/>
        <v>42390.487210648149</v>
      </c>
      <c r="T76" s="16" t="str">
        <f t="shared" si="9"/>
        <v>2015</v>
      </c>
    </row>
    <row r="77" spans="1:20" ht="49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>
        <f t="shared" si="5"/>
        <v>115</v>
      </c>
      <c r="O77" s="10">
        <f t="shared" si="6"/>
        <v>85.96</v>
      </c>
      <c r="P77" s="12" t="s">
        <v>8266</v>
      </c>
      <c r="Q77" t="s">
        <v>8268</v>
      </c>
      <c r="R77" s="17">
        <f t="shared" si="7"/>
        <v>41357.209166666667</v>
      </c>
      <c r="S77" s="17">
        <f t="shared" si="8"/>
        <v>41387.209166666667</v>
      </c>
      <c r="T77" s="16" t="str">
        <f t="shared" si="9"/>
        <v>2013</v>
      </c>
    </row>
    <row r="78" spans="1:20" ht="49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>
        <f t="shared" si="5"/>
        <v>153</v>
      </c>
      <c r="O78" s="10">
        <f t="shared" si="6"/>
        <v>30.67</v>
      </c>
      <c r="P78" s="12" t="s">
        <v>8266</v>
      </c>
      <c r="Q78" t="s">
        <v>8268</v>
      </c>
      <c r="R78" s="17">
        <f t="shared" si="7"/>
        <v>40844.691643518519</v>
      </c>
      <c r="S78" s="17">
        <f t="shared" si="8"/>
        <v>40904.733310185184</v>
      </c>
      <c r="T78" s="16" t="str">
        <f t="shared" si="9"/>
        <v>2011</v>
      </c>
    </row>
    <row r="79" spans="1:20" ht="49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>
        <f t="shared" si="5"/>
        <v>393</v>
      </c>
      <c r="O79" s="10">
        <f t="shared" si="6"/>
        <v>60.38</v>
      </c>
      <c r="P79" s="12" t="s">
        <v>8266</v>
      </c>
      <c r="Q79" t="s">
        <v>8268</v>
      </c>
      <c r="R79" s="17">
        <f t="shared" si="7"/>
        <v>40997.144872685189</v>
      </c>
      <c r="S79" s="17">
        <f t="shared" si="8"/>
        <v>41050.124305555553</v>
      </c>
      <c r="T79" s="16" t="str">
        <f t="shared" si="9"/>
        <v>2012</v>
      </c>
    </row>
    <row r="80" spans="1:20" ht="97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>
        <f t="shared" si="5"/>
        <v>2702</v>
      </c>
      <c r="O80" s="10">
        <f t="shared" si="6"/>
        <v>38.6</v>
      </c>
      <c r="P80" s="12" t="s">
        <v>8266</v>
      </c>
      <c r="Q80" t="s">
        <v>8268</v>
      </c>
      <c r="R80" s="17">
        <f t="shared" si="7"/>
        <v>42604.730567129634</v>
      </c>
      <c r="S80" s="17">
        <f t="shared" si="8"/>
        <v>42614.730567129634</v>
      </c>
      <c r="T80" s="16" t="str">
        <f t="shared" si="9"/>
        <v>2016</v>
      </c>
    </row>
    <row r="81" spans="1:20" ht="49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>
        <f t="shared" si="5"/>
        <v>127</v>
      </c>
      <c r="O81" s="10">
        <f t="shared" si="6"/>
        <v>40.270000000000003</v>
      </c>
      <c r="P81" s="12" t="s">
        <v>8266</v>
      </c>
      <c r="Q81" t="s">
        <v>8268</v>
      </c>
      <c r="R81" s="17">
        <f t="shared" si="7"/>
        <v>41724.776539351849</v>
      </c>
      <c r="S81" s="17">
        <f t="shared" si="8"/>
        <v>41754.776539351849</v>
      </c>
      <c r="T81" s="16" t="str">
        <f t="shared" si="9"/>
        <v>2014</v>
      </c>
    </row>
    <row r="82" spans="1:20" ht="49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>
        <f t="shared" si="5"/>
        <v>107</v>
      </c>
      <c r="O82" s="10">
        <f t="shared" si="6"/>
        <v>273.83</v>
      </c>
      <c r="P82" s="12" t="s">
        <v>8266</v>
      </c>
      <c r="Q82" t="s">
        <v>8268</v>
      </c>
      <c r="R82" s="17">
        <f t="shared" si="7"/>
        <v>41583.083981481483</v>
      </c>
      <c r="S82" s="17">
        <f t="shared" si="8"/>
        <v>41618.083981481483</v>
      </c>
      <c r="T82" s="16" t="str">
        <f t="shared" si="9"/>
        <v>2013</v>
      </c>
    </row>
    <row r="83" spans="1:20" ht="49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>
        <f t="shared" si="5"/>
        <v>198</v>
      </c>
      <c r="O83" s="10">
        <f t="shared" si="6"/>
        <v>53.04</v>
      </c>
      <c r="P83" s="12" t="s">
        <v>8266</v>
      </c>
      <c r="Q83" t="s">
        <v>8268</v>
      </c>
      <c r="R83" s="17">
        <f t="shared" si="7"/>
        <v>41100.158877314818</v>
      </c>
      <c r="S83" s="17">
        <f t="shared" si="8"/>
        <v>41104.126388888886</v>
      </c>
      <c r="T83" s="16" t="str">
        <f t="shared" si="9"/>
        <v>2012</v>
      </c>
    </row>
    <row r="84" spans="1:20" ht="49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>
        <f t="shared" si="5"/>
        <v>100</v>
      </c>
      <c r="O84" s="10">
        <f t="shared" si="6"/>
        <v>40.01</v>
      </c>
      <c r="P84" s="12" t="s">
        <v>8266</v>
      </c>
      <c r="Q84" t="s">
        <v>8268</v>
      </c>
      <c r="R84" s="17">
        <f t="shared" si="7"/>
        <v>40795.820150462961</v>
      </c>
      <c r="S84" s="17">
        <f t="shared" si="8"/>
        <v>40825.820150462961</v>
      </c>
      <c r="T84" s="16" t="str">
        <f t="shared" si="9"/>
        <v>2011</v>
      </c>
    </row>
    <row r="85" spans="1:20" ht="49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>
        <f t="shared" si="5"/>
        <v>103</v>
      </c>
      <c r="O85" s="10">
        <f t="shared" si="6"/>
        <v>15.77</v>
      </c>
      <c r="P85" s="12" t="s">
        <v>8266</v>
      </c>
      <c r="Q85" t="s">
        <v>8268</v>
      </c>
      <c r="R85" s="17">
        <f t="shared" si="7"/>
        <v>42042.615613425922</v>
      </c>
      <c r="S85" s="17">
        <f t="shared" si="8"/>
        <v>42057.479166666672</v>
      </c>
      <c r="T85" s="16" t="str">
        <f t="shared" si="9"/>
        <v>2015</v>
      </c>
    </row>
    <row r="86" spans="1:20" ht="49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>
        <f t="shared" si="5"/>
        <v>100</v>
      </c>
      <c r="O86" s="10">
        <f t="shared" si="6"/>
        <v>71.430000000000007</v>
      </c>
      <c r="P86" s="12" t="s">
        <v>8266</v>
      </c>
      <c r="Q86" t="s">
        <v>8268</v>
      </c>
      <c r="R86" s="17">
        <f t="shared" si="7"/>
        <v>40648.757939814815</v>
      </c>
      <c r="S86" s="17">
        <f t="shared" si="8"/>
        <v>40678.757939814815</v>
      </c>
      <c r="T86" s="16" t="str">
        <f t="shared" si="9"/>
        <v>2011</v>
      </c>
    </row>
    <row r="87" spans="1:20" ht="49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>
        <f t="shared" si="5"/>
        <v>126</v>
      </c>
      <c r="O87" s="10">
        <f t="shared" si="6"/>
        <v>71.709999999999994</v>
      </c>
      <c r="P87" s="12" t="s">
        <v>8266</v>
      </c>
      <c r="Q87" t="s">
        <v>8268</v>
      </c>
      <c r="R87" s="17">
        <f t="shared" si="7"/>
        <v>40779.125428240739</v>
      </c>
      <c r="S87" s="17">
        <f t="shared" si="8"/>
        <v>40809.125428240739</v>
      </c>
      <c r="T87" s="16" t="str">
        <f t="shared" si="9"/>
        <v>2011</v>
      </c>
    </row>
    <row r="88" spans="1:20" ht="49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>
        <f t="shared" si="5"/>
        <v>106</v>
      </c>
      <c r="O88" s="10">
        <f t="shared" si="6"/>
        <v>375.76</v>
      </c>
      <c r="P88" s="12" t="s">
        <v>8266</v>
      </c>
      <c r="Q88" t="s">
        <v>8268</v>
      </c>
      <c r="R88" s="17">
        <f t="shared" si="7"/>
        <v>42291.556076388893</v>
      </c>
      <c r="S88" s="17">
        <f t="shared" si="8"/>
        <v>42365.59774305555</v>
      </c>
      <c r="T88" s="16" t="str">
        <f t="shared" si="9"/>
        <v>2015</v>
      </c>
    </row>
    <row r="89" spans="1:20" ht="49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>
        <f t="shared" si="5"/>
        <v>105</v>
      </c>
      <c r="O89" s="10">
        <f t="shared" si="6"/>
        <v>104.6</v>
      </c>
      <c r="P89" s="12" t="s">
        <v>8266</v>
      </c>
      <c r="Q89" t="s">
        <v>8268</v>
      </c>
      <c r="R89" s="17">
        <f t="shared" si="7"/>
        <v>40322.53938657407</v>
      </c>
      <c r="S89" s="17">
        <f t="shared" si="8"/>
        <v>40332.070138888892</v>
      </c>
      <c r="T89" s="16" t="str">
        <f t="shared" si="9"/>
        <v>2010</v>
      </c>
    </row>
    <row r="90" spans="1:20" ht="49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>
        <f t="shared" si="5"/>
        <v>103</v>
      </c>
      <c r="O90" s="10">
        <f t="shared" si="6"/>
        <v>60</v>
      </c>
      <c r="P90" s="12" t="s">
        <v>8266</v>
      </c>
      <c r="Q90" t="s">
        <v>8268</v>
      </c>
      <c r="R90" s="17">
        <f t="shared" si="7"/>
        <v>41786.65892361111</v>
      </c>
      <c r="S90" s="17">
        <f t="shared" si="8"/>
        <v>41812.65892361111</v>
      </c>
      <c r="T90" s="16" t="str">
        <f t="shared" si="9"/>
        <v>2014</v>
      </c>
    </row>
    <row r="91" spans="1:20" ht="49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>
        <f t="shared" si="5"/>
        <v>115</v>
      </c>
      <c r="O91" s="10">
        <f t="shared" si="6"/>
        <v>123.29</v>
      </c>
      <c r="P91" s="12" t="s">
        <v>8266</v>
      </c>
      <c r="Q91" t="s">
        <v>8268</v>
      </c>
      <c r="R91" s="17">
        <f t="shared" si="7"/>
        <v>41402.752222222225</v>
      </c>
      <c r="S91" s="17">
        <f t="shared" si="8"/>
        <v>41427.752222222225</v>
      </c>
      <c r="T91" s="16" t="str">
        <f t="shared" si="9"/>
        <v>2013</v>
      </c>
    </row>
    <row r="92" spans="1:20" ht="33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>
        <f t="shared" si="5"/>
        <v>100</v>
      </c>
      <c r="O92" s="10">
        <f t="shared" si="6"/>
        <v>31.38</v>
      </c>
      <c r="P92" s="12" t="s">
        <v>8266</v>
      </c>
      <c r="Q92" t="s">
        <v>8268</v>
      </c>
      <c r="R92" s="17">
        <f t="shared" si="7"/>
        <v>40706.297442129631</v>
      </c>
      <c r="S92" s="17">
        <f t="shared" si="8"/>
        <v>40736.297442129631</v>
      </c>
      <c r="T92" s="16" t="str">
        <f t="shared" si="9"/>
        <v>2011</v>
      </c>
    </row>
    <row r="93" spans="1:20" ht="49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>
        <f t="shared" si="5"/>
        <v>120</v>
      </c>
      <c r="O93" s="10">
        <f t="shared" si="6"/>
        <v>78.260000000000005</v>
      </c>
      <c r="P93" s="12" t="s">
        <v>8266</v>
      </c>
      <c r="Q93" t="s">
        <v>8268</v>
      </c>
      <c r="R93" s="17">
        <f t="shared" si="7"/>
        <v>40619.402361111112</v>
      </c>
      <c r="S93" s="17">
        <f t="shared" si="8"/>
        <v>40680.402361111112</v>
      </c>
      <c r="T93" s="16" t="str">
        <f t="shared" si="9"/>
        <v>2011</v>
      </c>
    </row>
    <row r="94" spans="1:20" ht="49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>
        <f t="shared" si="5"/>
        <v>105</v>
      </c>
      <c r="O94" s="10">
        <f t="shared" si="6"/>
        <v>122.33</v>
      </c>
      <c r="P94" s="12" t="s">
        <v>8266</v>
      </c>
      <c r="Q94" t="s">
        <v>8268</v>
      </c>
      <c r="R94" s="17">
        <f t="shared" si="7"/>
        <v>42721.198877314819</v>
      </c>
      <c r="S94" s="17">
        <f t="shared" si="8"/>
        <v>42767.333333333328</v>
      </c>
      <c r="T94" s="16" t="str">
        <f t="shared" si="9"/>
        <v>2016</v>
      </c>
    </row>
    <row r="95" spans="1:20" ht="49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>
        <f t="shared" si="5"/>
        <v>111</v>
      </c>
      <c r="O95" s="10">
        <f t="shared" si="6"/>
        <v>73.73</v>
      </c>
      <c r="P95" s="12" t="s">
        <v>8266</v>
      </c>
      <c r="Q95" t="s">
        <v>8268</v>
      </c>
      <c r="R95" s="17">
        <f t="shared" si="7"/>
        <v>41065.858067129629</v>
      </c>
      <c r="S95" s="17">
        <f t="shared" si="8"/>
        <v>41093.875</v>
      </c>
      <c r="T95" s="16" t="str">
        <f t="shared" si="9"/>
        <v>2012</v>
      </c>
    </row>
    <row r="96" spans="1:20" ht="49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>
        <f t="shared" si="5"/>
        <v>104</v>
      </c>
      <c r="O96" s="10">
        <f t="shared" si="6"/>
        <v>21.67</v>
      </c>
      <c r="P96" s="12" t="s">
        <v>8266</v>
      </c>
      <c r="Q96" t="s">
        <v>8268</v>
      </c>
      <c r="R96" s="17">
        <f t="shared" si="7"/>
        <v>41716.717847222222</v>
      </c>
      <c r="S96" s="17">
        <f t="shared" si="8"/>
        <v>41736.717847222222</v>
      </c>
      <c r="T96" s="16" t="str">
        <f t="shared" si="9"/>
        <v>2014</v>
      </c>
    </row>
    <row r="97" spans="1:20" ht="49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>
        <f t="shared" si="5"/>
        <v>131</v>
      </c>
      <c r="O97" s="10">
        <f t="shared" si="6"/>
        <v>21.9</v>
      </c>
      <c r="P97" s="12" t="s">
        <v>8266</v>
      </c>
      <c r="Q97" t="s">
        <v>8268</v>
      </c>
      <c r="R97" s="17">
        <f t="shared" si="7"/>
        <v>40935.005104166667</v>
      </c>
      <c r="S97" s="17">
        <f t="shared" si="8"/>
        <v>40965.005104166667</v>
      </c>
      <c r="T97" s="16" t="str">
        <f t="shared" si="9"/>
        <v>2012</v>
      </c>
    </row>
    <row r="98" spans="1:20" ht="49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>
        <f t="shared" si="5"/>
        <v>115</v>
      </c>
      <c r="O98" s="10">
        <f t="shared" si="6"/>
        <v>50.59</v>
      </c>
      <c r="P98" s="12" t="s">
        <v>8266</v>
      </c>
      <c r="Q98" t="s">
        <v>8268</v>
      </c>
      <c r="R98" s="17">
        <f t="shared" si="7"/>
        <v>40324.662511574075</v>
      </c>
      <c r="S98" s="17">
        <f t="shared" si="8"/>
        <v>40391.125</v>
      </c>
      <c r="T98" s="16" t="str">
        <f t="shared" si="9"/>
        <v>2010</v>
      </c>
    </row>
    <row r="99" spans="1:20" ht="49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>
        <f t="shared" si="5"/>
        <v>106</v>
      </c>
      <c r="O99" s="10">
        <f t="shared" si="6"/>
        <v>53.13</v>
      </c>
      <c r="P99" s="12" t="s">
        <v>8266</v>
      </c>
      <c r="Q99" t="s">
        <v>8268</v>
      </c>
      <c r="R99" s="17">
        <f t="shared" si="7"/>
        <v>40706.135208333333</v>
      </c>
      <c r="S99" s="17">
        <f t="shared" si="8"/>
        <v>40736.135208333333</v>
      </c>
      <c r="T99" s="16" t="str">
        <f t="shared" si="9"/>
        <v>2011</v>
      </c>
    </row>
    <row r="100" spans="1:20" ht="49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>
        <f t="shared" si="5"/>
        <v>106</v>
      </c>
      <c r="O100" s="10">
        <f t="shared" si="6"/>
        <v>56.67</v>
      </c>
      <c r="P100" s="12" t="s">
        <v>8266</v>
      </c>
      <c r="Q100" t="s">
        <v>8268</v>
      </c>
      <c r="R100" s="17">
        <f t="shared" si="7"/>
        <v>41214.79483796296</v>
      </c>
      <c r="S100" s="17">
        <f t="shared" si="8"/>
        <v>41250.979166666664</v>
      </c>
      <c r="T100" s="16" t="str">
        <f t="shared" si="9"/>
        <v>2012</v>
      </c>
    </row>
    <row r="101" spans="1:20" ht="33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>
        <f t="shared" si="5"/>
        <v>106</v>
      </c>
      <c r="O101" s="10">
        <f t="shared" si="6"/>
        <v>40.78</v>
      </c>
      <c r="P101" s="12" t="s">
        <v>8266</v>
      </c>
      <c r="Q101" t="s">
        <v>8268</v>
      </c>
      <c r="R101" s="17">
        <f t="shared" si="7"/>
        <v>41631.902766203704</v>
      </c>
      <c r="S101" s="17">
        <f t="shared" si="8"/>
        <v>41661.902766203704</v>
      </c>
      <c r="T101" s="16" t="str">
        <f t="shared" si="9"/>
        <v>2013</v>
      </c>
    </row>
    <row r="102" spans="1:20" ht="49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>
        <f t="shared" si="5"/>
        <v>100</v>
      </c>
      <c r="O102" s="10">
        <f t="shared" si="6"/>
        <v>192.31</v>
      </c>
      <c r="P102" s="12" t="s">
        <v>8266</v>
      </c>
      <c r="Q102" t="s">
        <v>8268</v>
      </c>
      <c r="R102" s="17">
        <f t="shared" si="7"/>
        <v>41197.753310185188</v>
      </c>
      <c r="S102" s="17">
        <f t="shared" si="8"/>
        <v>41217.794976851852</v>
      </c>
      <c r="T102" s="16" t="str">
        <f t="shared" si="9"/>
        <v>2012</v>
      </c>
    </row>
    <row r="103" spans="1:20" ht="49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>
        <f t="shared" si="5"/>
        <v>100</v>
      </c>
      <c r="O103" s="10">
        <f t="shared" si="6"/>
        <v>100</v>
      </c>
      <c r="P103" s="12" t="s">
        <v>8266</v>
      </c>
      <c r="Q103" t="s">
        <v>8268</v>
      </c>
      <c r="R103" s="17">
        <f t="shared" si="7"/>
        <v>41274.776736111111</v>
      </c>
      <c r="S103" s="17">
        <f t="shared" si="8"/>
        <v>41298.776736111111</v>
      </c>
      <c r="T103" s="16" t="str">
        <f t="shared" si="9"/>
        <v>2012</v>
      </c>
    </row>
    <row r="104" spans="1:20" ht="49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>
        <f t="shared" si="5"/>
        <v>128</v>
      </c>
      <c r="O104" s="10">
        <f t="shared" si="6"/>
        <v>117.92</v>
      </c>
      <c r="P104" s="12" t="s">
        <v>8266</v>
      </c>
      <c r="Q104" t="s">
        <v>8268</v>
      </c>
      <c r="R104" s="17">
        <f t="shared" si="7"/>
        <v>40505.131168981483</v>
      </c>
      <c r="S104" s="17">
        <f t="shared" si="8"/>
        <v>40535.131168981483</v>
      </c>
      <c r="T104" s="16" t="str">
        <f t="shared" si="9"/>
        <v>2010</v>
      </c>
    </row>
    <row r="105" spans="1:20" ht="33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>
        <f t="shared" si="5"/>
        <v>105</v>
      </c>
      <c r="O105" s="10">
        <f t="shared" si="6"/>
        <v>27.9</v>
      </c>
      <c r="P105" s="12" t="s">
        <v>8266</v>
      </c>
      <c r="Q105" t="s">
        <v>8268</v>
      </c>
      <c r="R105" s="17">
        <f t="shared" si="7"/>
        <v>41682.805902777778</v>
      </c>
      <c r="S105" s="17">
        <f t="shared" si="8"/>
        <v>41705.805902777778</v>
      </c>
      <c r="T105" s="16" t="str">
        <f t="shared" si="9"/>
        <v>2014</v>
      </c>
    </row>
    <row r="106" spans="1:20" ht="33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>
        <f t="shared" si="5"/>
        <v>120</v>
      </c>
      <c r="O106" s="10">
        <f t="shared" si="6"/>
        <v>60</v>
      </c>
      <c r="P106" s="12" t="s">
        <v>8266</v>
      </c>
      <c r="Q106" t="s">
        <v>8268</v>
      </c>
      <c r="R106" s="17">
        <f t="shared" si="7"/>
        <v>40612.695208333331</v>
      </c>
      <c r="S106" s="17">
        <f t="shared" si="8"/>
        <v>40636.041666666664</v>
      </c>
      <c r="T106" s="16" t="str">
        <f t="shared" si="9"/>
        <v>2011</v>
      </c>
    </row>
    <row r="107" spans="1:20" ht="49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>
        <f t="shared" si="5"/>
        <v>107</v>
      </c>
      <c r="O107" s="10">
        <f t="shared" si="6"/>
        <v>39.380000000000003</v>
      </c>
      <c r="P107" s="12" t="s">
        <v>8266</v>
      </c>
      <c r="Q107" t="s">
        <v>8268</v>
      </c>
      <c r="R107" s="17">
        <f t="shared" si="7"/>
        <v>42485.724768518514</v>
      </c>
      <c r="S107" s="17">
        <f t="shared" si="8"/>
        <v>42504</v>
      </c>
      <c r="T107" s="16" t="str">
        <f t="shared" si="9"/>
        <v>2016</v>
      </c>
    </row>
    <row r="108" spans="1:20" ht="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>
        <f t="shared" si="5"/>
        <v>101</v>
      </c>
      <c r="O108" s="10">
        <f t="shared" si="6"/>
        <v>186.11</v>
      </c>
      <c r="P108" s="12" t="s">
        <v>8266</v>
      </c>
      <c r="Q108" t="s">
        <v>8268</v>
      </c>
      <c r="R108" s="17">
        <f t="shared" si="7"/>
        <v>40987.776631944449</v>
      </c>
      <c r="S108" s="17">
        <f t="shared" si="8"/>
        <v>41001.776631944449</v>
      </c>
      <c r="T108" s="16" t="str">
        <f t="shared" si="9"/>
        <v>2012</v>
      </c>
    </row>
    <row r="109" spans="1:20" ht="49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>
        <f t="shared" si="5"/>
        <v>102</v>
      </c>
      <c r="O109" s="10">
        <f t="shared" si="6"/>
        <v>111.38</v>
      </c>
      <c r="P109" s="12" t="s">
        <v>8266</v>
      </c>
      <c r="Q109" t="s">
        <v>8268</v>
      </c>
      <c r="R109" s="17">
        <f t="shared" si="7"/>
        <v>40635.982488425929</v>
      </c>
      <c r="S109" s="17">
        <f t="shared" si="8"/>
        <v>40657.982488425929</v>
      </c>
      <c r="T109" s="16" t="str">
        <f t="shared" si="9"/>
        <v>2011</v>
      </c>
    </row>
    <row r="110" spans="1:20" ht="49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>
        <f t="shared" si="5"/>
        <v>247</v>
      </c>
      <c r="O110" s="10">
        <f t="shared" si="6"/>
        <v>78.72</v>
      </c>
      <c r="P110" s="12" t="s">
        <v>8266</v>
      </c>
      <c r="Q110" t="s">
        <v>8268</v>
      </c>
      <c r="R110" s="17">
        <f t="shared" si="7"/>
        <v>41365.613078703704</v>
      </c>
      <c r="S110" s="17">
        <f t="shared" si="8"/>
        <v>41425.613078703704</v>
      </c>
      <c r="T110" s="16" t="str">
        <f t="shared" si="9"/>
        <v>2013</v>
      </c>
    </row>
    <row r="111" spans="1:20" ht="49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>
        <f t="shared" si="5"/>
        <v>220</v>
      </c>
      <c r="O111" s="10">
        <f t="shared" si="6"/>
        <v>46.7</v>
      </c>
      <c r="P111" s="12" t="s">
        <v>8266</v>
      </c>
      <c r="Q111" t="s">
        <v>8268</v>
      </c>
      <c r="R111" s="17">
        <f t="shared" si="7"/>
        <v>40570.025810185187</v>
      </c>
      <c r="S111" s="17">
        <f t="shared" si="8"/>
        <v>40600.025810185187</v>
      </c>
      <c r="T111" s="16" t="str">
        <f t="shared" si="9"/>
        <v>2011</v>
      </c>
    </row>
    <row r="112" spans="1:20" ht="49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>
        <f t="shared" si="5"/>
        <v>131</v>
      </c>
      <c r="O112" s="10">
        <f t="shared" si="6"/>
        <v>65.38</v>
      </c>
      <c r="P112" s="12" t="s">
        <v>8266</v>
      </c>
      <c r="Q112" t="s">
        <v>8268</v>
      </c>
      <c r="R112" s="17">
        <f t="shared" si="7"/>
        <v>41557.949687500004</v>
      </c>
      <c r="S112" s="17">
        <f t="shared" si="8"/>
        <v>41592.249305555553</v>
      </c>
      <c r="T112" s="16" t="str">
        <f t="shared" si="9"/>
        <v>2013</v>
      </c>
    </row>
    <row r="113" spans="1:20" ht="49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>
        <f t="shared" si="5"/>
        <v>155</v>
      </c>
      <c r="O113" s="10">
        <f t="shared" si="6"/>
        <v>102.08</v>
      </c>
      <c r="P113" s="12" t="s">
        <v>8266</v>
      </c>
      <c r="Q113" t="s">
        <v>8268</v>
      </c>
      <c r="R113" s="17">
        <f t="shared" si="7"/>
        <v>42125.333182870367</v>
      </c>
      <c r="S113" s="17">
        <f t="shared" si="8"/>
        <v>42155.333182870367</v>
      </c>
      <c r="T113" s="16" t="str">
        <f t="shared" si="9"/>
        <v>2015</v>
      </c>
    </row>
    <row r="114" spans="1:20" ht="49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>
        <f t="shared" si="5"/>
        <v>104</v>
      </c>
      <c r="O114" s="10">
        <f t="shared" si="6"/>
        <v>64.2</v>
      </c>
      <c r="P114" s="12" t="s">
        <v>8266</v>
      </c>
      <c r="Q114" t="s">
        <v>8268</v>
      </c>
      <c r="R114" s="17">
        <f t="shared" si="7"/>
        <v>41718.043032407404</v>
      </c>
      <c r="S114" s="17">
        <f t="shared" si="8"/>
        <v>41742.083333333336</v>
      </c>
      <c r="T114" s="16" t="str">
        <f t="shared" si="9"/>
        <v>2014</v>
      </c>
    </row>
    <row r="115" spans="1:20" ht="33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>
        <f t="shared" si="5"/>
        <v>141</v>
      </c>
      <c r="O115" s="10">
        <f t="shared" si="6"/>
        <v>90.38</v>
      </c>
      <c r="P115" s="12" t="s">
        <v>8266</v>
      </c>
      <c r="Q115" t="s">
        <v>8268</v>
      </c>
      <c r="R115" s="17">
        <f t="shared" si="7"/>
        <v>40753.758425925924</v>
      </c>
      <c r="S115" s="17">
        <f t="shared" si="8"/>
        <v>40761.625</v>
      </c>
      <c r="T115" s="16" t="str">
        <f t="shared" si="9"/>
        <v>2011</v>
      </c>
    </row>
    <row r="116" spans="1:20" ht="49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>
        <f t="shared" si="5"/>
        <v>103</v>
      </c>
      <c r="O116" s="10">
        <f t="shared" si="6"/>
        <v>88.57</v>
      </c>
      <c r="P116" s="12" t="s">
        <v>8266</v>
      </c>
      <c r="Q116" t="s">
        <v>8268</v>
      </c>
      <c r="R116" s="17">
        <f t="shared" si="7"/>
        <v>40861.27416666667</v>
      </c>
      <c r="S116" s="17">
        <f t="shared" si="8"/>
        <v>40921.27416666667</v>
      </c>
      <c r="T116" s="16" t="str">
        <f t="shared" si="9"/>
        <v>2011</v>
      </c>
    </row>
    <row r="117" spans="1:20" ht="2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>
        <f t="shared" si="5"/>
        <v>140</v>
      </c>
      <c r="O117" s="10">
        <f t="shared" si="6"/>
        <v>28.73</v>
      </c>
      <c r="P117" s="12" t="s">
        <v>8266</v>
      </c>
      <c r="Q117" t="s">
        <v>8268</v>
      </c>
      <c r="R117" s="17">
        <f t="shared" si="7"/>
        <v>40918.738935185182</v>
      </c>
      <c r="S117" s="17">
        <f t="shared" si="8"/>
        <v>40943.738935185182</v>
      </c>
      <c r="T117" s="16" t="str">
        <f t="shared" si="9"/>
        <v>2012</v>
      </c>
    </row>
    <row r="118" spans="1:20" ht="49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>
        <f t="shared" si="5"/>
        <v>114</v>
      </c>
      <c r="O118" s="10">
        <f t="shared" si="6"/>
        <v>69.790000000000006</v>
      </c>
      <c r="P118" s="12" t="s">
        <v>8266</v>
      </c>
      <c r="Q118" t="s">
        <v>8268</v>
      </c>
      <c r="R118" s="17">
        <f t="shared" si="7"/>
        <v>40595.497164351851</v>
      </c>
      <c r="S118" s="17">
        <f t="shared" si="8"/>
        <v>40641.455497685187</v>
      </c>
      <c r="T118" s="16" t="str">
        <f t="shared" si="9"/>
        <v>2011</v>
      </c>
    </row>
    <row r="119" spans="1:20" ht="49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>
        <f t="shared" si="5"/>
        <v>100</v>
      </c>
      <c r="O119" s="10">
        <f t="shared" si="6"/>
        <v>167.49</v>
      </c>
      <c r="P119" s="12" t="s">
        <v>8266</v>
      </c>
      <c r="Q119" t="s">
        <v>8268</v>
      </c>
      <c r="R119" s="17">
        <f t="shared" si="7"/>
        <v>40248.834999999999</v>
      </c>
      <c r="S119" s="17">
        <f t="shared" si="8"/>
        <v>40338.791666666664</v>
      </c>
      <c r="T119" s="16" t="str">
        <f t="shared" si="9"/>
        <v>2010</v>
      </c>
    </row>
    <row r="120" spans="1:20" ht="33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>
        <f t="shared" si="5"/>
        <v>113</v>
      </c>
      <c r="O120" s="10">
        <f t="shared" si="6"/>
        <v>144.91</v>
      </c>
      <c r="P120" s="12" t="s">
        <v>8266</v>
      </c>
      <c r="Q120" t="s">
        <v>8268</v>
      </c>
      <c r="R120" s="17">
        <f t="shared" si="7"/>
        <v>40723.053657407407</v>
      </c>
      <c r="S120" s="17">
        <f t="shared" si="8"/>
        <v>40753.053657407407</v>
      </c>
      <c r="T120" s="16" t="str">
        <f t="shared" si="9"/>
        <v>2011</v>
      </c>
    </row>
    <row r="121" spans="1:20" ht="49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>
        <f t="shared" si="5"/>
        <v>105</v>
      </c>
      <c r="O121" s="10">
        <f t="shared" si="6"/>
        <v>91.84</v>
      </c>
      <c r="P121" s="12" t="s">
        <v>8266</v>
      </c>
      <c r="Q121" t="s">
        <v>8268</v>
      </c>
      <c r="R121" s="17">
        <f t="shared" si="7"/>
        <v>40739.069282407407</v>
      </c>
      <c r="S121" s="17">
        <f t="shared" si="8"/>
        <v>40768.958333333336</v>
      </c>
      <c r="T121" s="16" t="str">
        <f t="shared" si="9"/>
        <v>2011</v>
      </c>
    </row>
    <row r="122" spans="1:20" ht="49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8218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>
        <f t="shared" si="5"/>
        <v>0</v>
      </c>
      <c r="O122" s="10">
        <f t="shared" si="6"/>
        <v>10</v>
      </c>
      <c r="P122" s="12" t="s">
        <v>8266</v>
      </c>
      <c r="Q122" t="s">
        <v>8269</v>
      </c>
      <c r="R122" s="17">
        <f t="shared" si="7"/>
        <v>42616.049849537041</v>
      </c>
      <c r="S122" s="17">
        <f t="shared" si="8"/>
        <v>42646.049849537041</v>
      </c>
      <c r="T122" s="16" t="str">
        <f t="shared" si="9"/>
        <v>2016</v>
      </c>
    </row>
    <row r="123" spans="1:20" ht="49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>
        <f t="shared" si="5"/>
        <v>0</v>
      </c>
      <c r="O123" s="10">
        <f t="shared" si="6"/>
        <v>1</v>
      </c>
      <c r="P123" s="12" t="s">
        <v>8266</v>
      </c>
      <c r="Q123" t="s">
        <v>8269</v>
      </c>
      <c r="R123" s="17">
        <f t="shared" si="7"/>
        <v>42096.704976851848</v>
      </c>
      <c r="S123" s="17">
        <f t="shared" si="8"/>
        <v>42112.427777777775</v>
      </c>
      <c r="T123" s="16" t="str">
        <f t="shared" si="9"/>
        <v>2015</v>
      </c>
    </row>
    <row r="124" spans="1:20" ht="33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>
        <f t="shared" si="5"/>
        <v>0</v>
      </c>
      <c r="O124" s="10">
        <f t="shared" si="6"/>
        <v>0</v>
      </c>
      <c r="P124" s="12" t="s">
        <v>8266</v>
      </c>
      <c r="Q124" t="s">
        <v>8269</v>
      </c>
      <c r="R124" s="17">
        <f t="shared" si="7"/>
        <v>42593.431793981479</v>
      </c>
      <c r="S124" s="17">
        <f t="shared" si="8"/>
        <v>42653.431793981479</v>
      </c>
      <c r="T124" s="16" t="str">
        <f t="shared" si="9"/>
        <v>2016</v>
      </c>
    </row>
    <row r="125" spans="1:20" ht="49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>
        <f t="shared" si="5"/>
        <v>0</v>
      </c>
      <c r="O125" s="10">
        <f t="shared" si="6"/>
        <v>25.17</v>
      </c>
      <c r="P125" s="12" t="s">
        <v>8266</v>
      </c>
      <c r="Q125" t="s">
        <v>8269</v>
      </c>
      <c r="R125" s="17">
        <f t="shared" si="7"/>
        <v>41904.781990740739</v>
      </c>
      <c r="S125" s="17">
        <f t="shared" si="8"/>
        <v>41940.916666666664</v>
      </c>
      <c r="T125" s="16" t="str">
        <f t="shared" si="9"/>
        <v>2014</v>
      </c>
    </row>
    <row r="126" spans="1:20" ht="49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>
        <f t="shared" si="5"/>
        <v>0</v>
      </c>
      <c r="O126" s="10">
        <f t="shared" si="6"/>
        <v>0</v>
      </c>
      <c r="P126" s="12" t="s">
        <v>8266</v>
      </c>
      <c r="Q126" t="s">
        <v>8269</v>
      </c>
      <c r="R126" s="17">
        <f t="shared" si="7"/>
        <v>42114.928726851853</v>
      </c>
      <c r="S126" s="17">
        <f t="shared" si="8"/>
        <v>42139.928726851853</v>
      </c>
      <c r="T126" s="16" t="str">
        <f t="shared" si="9"/>
        <v>2015</v>
      </c>
    </row>
    <row r="127" spans="1:20" ht="49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>
        <f t="shared" si="5"/>
        <v>14</v>
      </c>
      <c r="O127" s="10">
        <f t="shared" si="6"/>
        <v>11.67</v>
      </c>
      <c r="P127" s="12" t="s">
        <v>8266</v>
      </c>
      <c r="Q127" t="s">
        <v>8269</v>
      </c>
      <c r="R127" s="17">
        <f t="shared" si="7"/>
        <v>42709.993981481486</v>
      </c>
      <c r="S127" s="17">
        <f t="shared" si="8"/>
        <v>42769.993981481486</v>
      </c>
      <c r="T127" s="16" t="str">
        <f t="shared" si="9"/>
        <v>2016</v>
      </c>
    </row>
    <row r="128" spans="1:20" ht="49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>
        <f t="shared" si="5"/>
        <v>6</v>
      </c>
      <c r="O128" s="10">
        <f t="shared" si="6"/>
        <v>106.69</v>
      </c>
      <c r="P128" s="12" t="s">
        <v>8266</v>
      </c>
      <c r="Q128" t="s">
        <v>8269</v>
      </c>
      <c r="R128" s="17">
        <f t="shared" si="7"/>
        <v>42135.589548611111</v>
      </c>
      <c r="S128" s="17">
        <f t="shared" si="8"/>
        <v>42166.083333333328</v>
      </c>
      <c r="T128" s="16" t="str">
        <f t="shared" si="9"/>
        <v>2015</v>
      </c>
    </row>
    <row r="129" spans="1:20" ht="49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>
        <f t="shared" si="5"/>
        <v>2</v>
      </c>
      <c r="O129" s="10">
        <f t="shared" si="6"/>
        <v>47.5</v>
      </c>
      <c r="P129" s="12" t="s">
        <v>8266</v>
      </c>
      <c r="Q129" t="s">
        <v>8269</v>
      </c>
      <c r="R129" s="17">
        <f t="shared" si="7"/>
        <v>42067.62431712963</v>
      </c>
      <c r="S129" s="17">
        <f t="shared" si="8"/>
        <v>42097.582650462966</v>
      </c>
      <c r="T129" s="16" t="str">
        <f t="shared" si="9"/>
        <v>2015</v>
      </c>
    </row>
    <row r="130" spans="1:20" ht="33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>
        <f t="shared" ref="N130:N193" si="10">ROUND(E130/D130*100,0)</f>
        <v>2</v>
      </c>
      <c r="O130" s="10">
        <f t="shared" si="6"/>
        <v>311.17</v>
      </c>
      <c r="P130" s="12" t="s">
        <v>8266</v>
      </c>
      <c r="Q130" t="s">
        <v>8269</v>
      </c>
      <c r="R130" s="17">
        <f t="shared" si="7"/>
        <v>42628.22792824074</v>
      </c>
      <c r="S130" s="17">
        <f t="shared" si="8"/>
        <v>42663.22792824074</v>
      </c>
      <c r="T130" s="16" t="str">
        <f t="shared" si="9"/>
        <v>2016</v>
      </c>
    </row>
    <row r="131" spans="1:20" ht="49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>
        <f t="shared" si="10"/>
        <v>0</v>
      </c>
      <c r="O131" s="10">
        <f t="shared" ref="O131:O194" si="11">IFERROR(ROUND(E131/L131,2),0)</f>
        <v>0</v>
      </c>
      <c r="P131" s="12" t="s">
        <v>8266</v>
      </c>
      <c r="Q131" t="s">
        <v>8269</v>
      </c>
      <c r="R131" s="17">
        <f t="shared" ref="R131:R194" si="12">(((J131/60)/60)/24)+DATE(1970,1,1)</f>
        <v>41882.937303240738</v>
      </c>
      <c r="S131" s="17">
        <f t="shared" ref="S131:S194" si="13">(((I131/60)/60)/24)+DATE(1970,1,1)</f>
        <v>41942.937303240738</v>
      </c>
      <c r="T131" s="16" t="str">
        <f t="shared" si="9"/>
        <v>2014</v>
      </c>
    </row>
    <row r="132" spans="1:20" ht="49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>
        <f t="shared" si="10"/>
        <v>0</v>
      </c>
      <c r="O132" s="10">
        <f t="shared" si="11"/>
        <v>0</v>
      </c>
      <c r="P132" s="12" t="s">
        <v>8266</v>
      </c>
      <c r="Q132" t="s">
        <v>8269</v>
      </c>
      <c r="R132" s="17">
        <f t="shared" si="12"/>
        <v>41778.915416666663</v>
      </c>
      <c r="S132" s="17">
        <f t="shared" si="13"/>
        <v>41806.844444444447</v>
      </c>
      <c r="T132" s="16" t="str">
        <f t="shared" ref="T132:T195" si="14">TEXT(R132, "yyyy")</f>
        <v>2014</v>
      </c>
    </row>
    <row r="133" spans="1:20" ht="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>
        <f t="shared" si="10"/>
        <v>0</v>
      </c>
      <c r="O133" s="10">
        <f t="shared" si="11"/>
        <v>0</v>
      </c>
      <c r="P133" s="12" t="s">
        <v>8266</v>
      </c>
      <c r="Q133" t="s">
        <v>8269</v>
      </c>
      <c r="R133" s="17">
        <f t="shared" si="12"/>
        <v>42541.837511574078</v>
      </c>
      <c r="S133" s="17">
        <f t="shared" si="13"/>
        <v>42557</v>
      </c>
      <c r="T133" s="16" t="str">
        <f t="shared" si="14"/>
        <v>2016</v>
      </c>
    </row>
    <row r="134" spans="1:20" ht="49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>
        <f t="shared" si="10"/>
        <v>10</v>
      </c>
      <c r="O134" s="10">
        <f t="shared" si="11"/>
        <v>94.51</v>
      </c>
      <c r="P134" s="12" t="s">
        <v>8266</v>
      </c>
      <c r="Q134" t="s">
        <v>8269</v>
      </c>
      <c r="R134" s="17">
        <f t="shared" si="12"/>
        <v>41905.812581018516</v>
      </c>
      <c r="S134" s="17">
        <f t="shared" si="13"/>
        <v>41950.854247685187</v>
      </c>
      <c r="T134" s="16" t="str">
        <f t="shared" si="14"/>
        <v>2014</v>
      </c>
    </row>
    <row r="135" spans="1:20" ht="33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>
        <f t="shared" si="10"/>
        <v>0</v>
      </c>
      <c r="O135" s="10">
        <f t="shared" si="11"/>
        <v>0</v>
      </c>
      <c r="P135" s="12" t="s">
        <v>8266</v>
      </c>
      <c r="Q135" t="s">
        <v>8269</v>
      </c>
      <c r="R135" s="17">
        <f t="shared" si="12"/>
        <v>42491.80768518518</v>
      </c>
      <c r="S135" s="17">
        <f t="shared" si="13"/>
        <v>42521.729861111111</v>
      </c>
      <c r="T135" s="16" t="str">
        <f t="shared" si="14"/>
        <v>2016</v>
      </c>
    </row>
    <row r="136" spans="1:20" ht="33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>
        <f t="shared" si="10"/>
        <v>0</v>
      </c>
      <c r="O136" s="10">
        <f t="shared" si="11"/>
        <v>0</v>
      </c>
      <c r="P136" s="12" t="s">
        <v>8266</v>
      </c>
      <c r="Q136" t="s">
        <v>8269</v>
      </c>
      <c r="R136" s="17">
        <f t="shared" si="12"/>
        <v>42221.909930555557</v>
      </c>
      <c r="S136" s="17">
        <f t="shared" si="13"/>
        <v>42251.708333333328</v>
      </c>
      <c r="T136" s="16" t="str">
        <f t="shared" si="14"/>
        <v>2015</v>
      </c>
    </row>
    <row r="137" spans="1:20" ht="49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>
        <f t="shared" si="10"/>
        <v>13</v>
      </c>
      <c r="O137" s="10">
        <f t="shared" si="11"/>
        <v>80.599999999999994</v>
      </c>
      <c r="P137" s="12" t="s">
        <v>8266</v>
      </c>
      <c r="Q137" t="s">
        <v>8269</v>
      </c>
      <c r="R137" s="17">
        <f t="shared" si="12"/>
        <v>41788.381909722222</v>
      </c>
      <c r="S137" s="17">
        <f t="shared" si="13"/>
        <v>41821.791666666664</v>
      </c>
      <c r="T137" s="16" t="str">
        <f t="shared" si="14"/>
        <v>2014</v>
      </c>
    </row>
    <row r="138" spans="1:20" ht="49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>
        <f t="shared" si="10"/>
        <v>0</v>
      </c>
      <c r="O138" s="10">
        <f t="shared" si="11"/>
        <v>0</v>
      </c>
      <c r="P138" s="12" t="s">
        <v>8266</v>
      </c>
      <c r="Q138" t="s">
        <v>8269</v>
      </c>
      <c r="R138" s="17">
        <f t="shared" si="12"/>
        <v>42096.410115740742</v>
      </c>
      <c r="S138" s="17">
        <f t="shared" si="13"/>
        <v>42140.427777777775</v>
      </c>
      <c r="T138" s="16" t="str">
        <f t="shared" si="14"/>
        <v>2015</v>
      </c>
    </row>
    <row r="139" spans="1:20" ht="49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>
        <f t="shared" si="10"/>
        <v>0</v>
      </c>
      <c r="O139" s="10">
        <f t="shared" si="11"/>
        <v>0</v>
      </c>
      <c r="P139" s="12" t="s">
        <v>8266</v>
      </c>
      <c r="Q139" t="s">
        <v>8269</v>
      </c>
      <c r="R139" s="17">
        <f t="shared" si="12"/>
        <v>42239.573993055557</v>
      </c>
      <c r="S139" s="17">
        <f t="shared" si="13"/>
        <v>42289.573993055557</v>
      </c>
      <c r="T139" s="16" t="str">
        <f t="shared" si="14"/>
        <v>2015</v>
      </c>
    </row>
    <row r="140" spans="1:20" ht="49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>
        <f t="shared" si="10"/>
        <v>3</v>
      </c>
      <c r="O140" s="10">
        <f t="shared" si="11"/>
        <v>81.239999999999995</v>
      </c>
      <c r="P140" s="12" t="s">
        <v>8266</v>
      </c>
      <c r="Q140" t="s">
        <v>8269</v>
      </c>
      <c r="R140" s="17">
        <f t="shared" si="12"/>
        <v>42186.257418981477</v>
      </c>
      <c r="S140" s="17">
        <f t="shared" si="13"/>
        <v>42217.207638888889</v>
      </c>
      <c r="T140" s="16" t="str">
        <f t="shared" si="14"/>
        <v>2015</v>
      </c>
    </row>
    <row r="141" spans="1:20" ht="33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>
        <f t="shared" si="10"/>
        <v>100</v>
      </c>
      <c r="O141" s="10">
        <f t="shared" si="11"/>
        <v>500</v>
      </c>
      <c r="P141" s="12" t="s">
        <v>8266</v>
      </c>
      <c r="Q141" t="s">
        <v>8269</v>
      </c>
      <c r="R141" s="17">
        <f t="shared" si="12"/>
        <v>42187.920972222222</v>
      </c>
      <c r="S141" s="17">
        <f t="shared" si="13"/>
        <v>42197.920972222222</v>
      </c>
      <c r="T141" s="16" t="str">
        <f t="shared" si="14"/>
        <v>2015</v>
      </c>
    </row>
    <row r="142" spans="1:20" ht="49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>
        <f t="shared" si="10"/>
        <v>0</v>
      </c>
      <c r="O142" s="10">
        <f t="shared" si="11"/>
        <v>0</v>
      </c>
      <c r="P142" s="12" t="s">
        <v>8266</v>
      </c>
      <c r="Q142" t="s">
        <v>8269</v>
      </c>
      <c r="R142" s="17">
        <f t="shared" si="12"/>
        <v>42053.198287037041</v>
      </c>
      <c r="S142" s="17">
        <f t="shared" si="13"/>
        <v>42083.15662037037</v>
      </c>
      <c r="T142" s="16" t="str">
        <f t="shared" si="14"/>
        <v>2015</v>
      </c>
    </row>
    <row r="143" spans="1:20" ht="49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>
        <f t="shared" si="10"/>
        <v>11</v>
      </c>
      <c r="O143" s="10">
        <f t="shared" si="11"/>
        <v>46.18</v>
      </c>
      <c r="P143" s="12" t="s">
        <v>8266</v>
      </c>
      <c r="Q143" t="s">
        <v>8269</v>
      </c>
      <c r="R143" s="17">
        <f t="shared" si="12"/>
        <v>42110.153043981481</v>
      </c>
      <c r="S143" s="17">
        <f t="shared" si="13"/>
        <v>42155.153043981481</v>
      </c>
      <c r="T143" s="16" t="str">
        <f t="shared" si="14"/>
        <v>2015</v>
      </c>
    </row>
    <row r="144" spans="1:20" ht="49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>
        <f t="shared" si="10"/>
        <v>0</v>
      </c>
      <c r="O144" s="10">
        <f t="shared" si="11"/>
        <v>10</v>
      </c>
      <c r="P144" s="12" t="s">
        <v>8266</v>
      </c>
      <c r="Q144" t="s">
        <v>8269</v>
      </c>
      <c r="R144" s="17">
        <f t="shared" si="12"/>
        <v>41938.893263888887</v>
      </c>
      <c r="S144" s="17">
        <f t="shared" si="13"/>
        <v>41959.934930555552</v>
      </c>
      <c r="T144" s="16" t="str">
        <f t="shared" si="14"/>
        <v>2014</v>
      </c>
    </row>
    <row r="145" spans="1:20" ht="49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>
        <f t="shared" si="10"/>
        <v>0</v>
      </c>
      <c r="O145" s="10">
        <f t="shared" si="11"/>
        <v>0</v>
      </c>
      <c r="P145" s="12" t="s">
        <v>8266</v>
      </c>
      <c r="Q145" t="s">
        <v>8269</v>
      </c>
      <c r="R145" s="17">
        <f t="shared" si="12"/>
        <v>42559.064143518524</v>
      </c>
      <c r="S145" s="17">
        <f t="shared" si="13"/>
        <v>42616.246527777781</v>
      </c>
      <c r="T145" s="16" t="str">
        <f t="shared" si="14"/>
        <v>2016</v>
      </c>
    </row>
    <row r="146" spans="1:20" ht="49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>
        <f t="shared" si="10"/>
        <v>28</v>
      </c>
      <c r="O146" s="10">
        <f t="shared" si="11"/>
        <v>55.95</v>
      </c>
      <c r="P146" s="12" t="s">
        <v>8266</v>
      </c>
      <c r="Q146" t="s">
        <v>8269</v>
      </c>
      <c r="R146" s="17">
        <f t="shared" si="12"/>
        <v>42047.762407407412</v>
      </c>
      <c r="S146" s="17">
        <f t="shared" si="13"/>
        <v>42107.72074074074</v>
      </c>
      <c r="T146" s="16" t="str">
        <f t="shared" si="14"/>
        <v>2015</v>
      </c>
    </row>
    <row r="147" spans="1:20" ht="49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>
        <f t="shared" si="10"/>
        <v>8</v>
      </c>
      <c r="O147" s="10">
        <f t="shared" si="11"/>
        <v>37.56</v>
      </c>
      <c r="P147" s="12" t="s">
        <v>8266</v>
      </c>
      <c r="Q147" t="s">
        <v>8269</v>
      </c>
      <c r="R147" s="17">
        <f t="shared" si="12"/>
        <v>42200.542268518519</v>
      </c>
      <c r="S147" s="17">
        <f t="shared" si="13"/>
        <v>42227.542268518519</v>
      </c>
      <c r="T147" s="16" t="str">
        <f t="shared" si="14"/>
        <v>2015</v>
      </c>
    </row>
    <row r="148" spans="1:20" ht="49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>
        <f t="shared" si="10"/>
        <v>1</v>
      </c>
      <c r="O148" s="10">
        <f t="shared" si="11"/>
        <v>38.33</v>
      </c>
      <c r="P148" s="12" t="s">
        <v>8266</v>
      </c>
      <c r="Q148" t="s">
        <v>8269</v>
      </c>
      <c r="R148" s="17">
        <f t="shared" si="12"/>
        <v>42693.016180555554</v>
      </c>
      <c r="S148" s="17">
        <f t="shared" si="13"/>
        <v>42753.016180555554</v>
      </c>
      <c r="T148" s="16" t="str">
        <f t="shared" si="14"/>
        <v>2016</v>
      </c>
    </row>
    <row r="149" spans="1:20" ht="33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>
        <f t="shared" si="10"/>
        <v>0</v>
      </c>
      <c r="O149" s="10">
        <f t="shared" si="11"/>
        <v>0</v>
      </c>
      <c r="P149" s="12" t="s">
        <v>8266</v>
      </c>
      <c r="Q149" t="s">
        <v>8269</v>
      </c>
      <c r="R149" s="17">
        <f t="shared" si="12"/>
        <v>41969.767824074079</v>
      </c>
      <c r="S149" s="17">
        <f t="shared" si="13"/>
        <v>42012.762499999997</v>
      </c>
      <c r="T149" s="16" t="str">
        <f t="shared" si="14"/>
        <v>2014</v>
      </c>
    </row>
    <row r="150" spans="1:20" ht="49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>
        <f t="shared" si="10"/>
        <v>0</v>
      </c>
      <c r="O150" s="10">
        <f t="shared" si="11"/>
        <v>20</v>
      </c>
      <c r="P150" s="12" t="s">
        <v>8266</v>
      </c>
      <c r="Q150" t="s">
        <v>8269</v>
      </c>
      <c r="R150" s="17">
        <f t="shared" si="12"/>
        <v>42397.281666666662</v>
      </c>
      <c r="S150" s="17">
        <f t="shared" si="13"/>
        <v>42427.281666666662</v>
      </c>
      <c r="T150" s="16" t="str">
        <f t="shared" si="14"/>
        <v>2016</v>
      </c>
    </row>
    <row r="151" spans="1:20" ht="49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>
        <f t="shared" si="10"/>
        <v>1</v>
      </c>
      <c r="O151" s="10">
        <f t="shared" si="11"/>
        <v>15.33</v>
      </c>
      <c r="P151" s="12" t="s">
        <v>8266</v>
      </c>
      <c r="Q151" t="s">
        <v>8269</v>
      </c>
      <c r="R151" s="17">
        <f t="shared" si="12"/>
        <v>41968.172106481477</v>
      </c>
      <c r="S151" s="17">
        <f t="shared" si="13"/>
        <v>41998.333333333328</v>
      </c>
      <c r="T151" s="16" t="str">
        <f t="shared" si="14"/>
        <v>2014</v>
      </c>
    </row>
    <row r="152" spans="1:20" ht="49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>
        <f t="shared" si="10"/>
        <v>23</v>
      </c>
      <c r="O152" s="10">
        <f t="shared" si="11"/>
        <v>449.43</v>
      </c>
      <c r="P152" s="12" t="s">
        <v>8266</v>
      </c>
      <c r="Q152" t="s">
        <v>8269</v>
      </c>
      <c r="R152" s="17">
        <f t="shared" si="12"/>
        <v>42090.161828703705</v>
      </c>
      <c r="S152" s="17">
        <f t="shared" si="13"/>
        <v>42150.161828703705</v>
      </c>
      <c r="T152" s="16" t="str">
        <f t="shared" si="14"/>
        <v>2015</v>
      </c>
    </row>
    <row r="153" spans="1:20" ht="49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>
        <f t="shared" si="10"/>
        <v>0</v>
      </c>
      <c r="O153" s="10">
        <f t="shared" si="11"/>
        <v>28</v>
      </c>
      <c r="P153" s="12" t="s">
        <v>8266</v>
      </c>
      <c r="Q153" t="s">
        <v>8269</v>
      </c>
      <c r="R153" s="17">
        <f t="shared" si="12"/>
        <v>42113.550821759258</v>
      </c>
      <c r="S153" s="17">
        <f t="shared" si="13"/>
        <v>42173.550821759258</v>
      </c>
      <c r="T153" s="16" t="str">
        <f t="shared" si="14"/>
        <v>2015</v>
      </c>
    </row>
    <row r="154" spans="1:20" ht="33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>
        <f t="shared" si="10"/>
        <v>0</v>
      </c>
      <c r="O154" s="10">
        <f t="shared" si="11"/>
        <v>15</v>
      </c>
      <c r="P154" s="12" t="s">
        <v>8266</v>
      </c>
      <c r="Q154" t="s">
        <v>8269</v>
      </c>
      <c r="R154" s="17">
        <f t="shared" si="12"/>
        <v>41875.077546296299</v>
      </c>
      <c r="S154" s="17">
        <f t="shared" si="13"/>
        <v>41905.077546296299</v>
      </c>
      <c r="T154" s="16" t="str">
        <f t="shared" si="14"/>
        <v>2014</v>
      </c>
    </row>
    <row r="155" spans="1:20" ht="49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>
        <f t="shared" si="10"/>
        <v>1</v>
      </c>
      <c r="O155" s="10">
        <f t="shared" si="11"/>
        <v>35.9</v>
      </c>
      <c r="P155" s="12" t="s">
        <v>8266</v>
      </c>
      <c r="Q155" t="s">
        <v>8269</v>
      </c>
      <c r="R155" s="17">
        <f t="shared" si="12"/>
        <v>41933.586157407408</v>
      </c>
      <c r="S155" s="17">
        <f t="shared" si="13"/>
        <v>41975.627824074079</v>
      </c>
      <c r="T155" s="16" t="str">
        <f t="shared" si="14"/>
        <v>2014</v>
      </c>
    </row>
    <row r="156" spans="1:20" ht="33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>
        <f t="shared" si="10"/>
        <v>3</v>
      </c>
      <c r="O156" s="10">
        <f t="shared" si="11"/>
        <v>13.33</v>
      </c>
      <c r="P156" s="12" t="s">
        <v>8266</v>
      </c>
      <c r="Q156" t="s">
        <v>8269</v>
      </c>
      <c r="R156" s="17">
        <f t="shared" si="12"/>
        <v>42115.547395833331</v>
      </c>
      <c r="S156" s="17">
        <f t="shared" si="13"/>
        <v>42158.547395833331</v>
      </c>
      <c r="T156" s="16" t="str">
        <f t="shared" si="14"/>
        <v>2015</v>
      </c>
    </row>
    <row r="157" spans="1:20" ht="65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>
        <f t="shared" si="10"/>
        <v>0</v>
      </c>
      <c r="O157" s="10">
        <f t="shared" si="11"/>
        <v>20.25</v>
      </c>
      <c r="P157" s="12" t="s">
        <v>8266</v>
      </c>
      <c r="Q157" t="s">
        <v>8269</v>
      </c>
      <c r="R157" s="17">
        <f t="shared" si="12"/>
        <v>42168.559432870374</v>
      </c>
      <c r="S157" s="17">
        <f t="shared" si="13"/>
        <v>42208.559432870374</v>
      </c>
      <c r="T157" s="16" t="str">
        <f t="shared" si="14"/>
        <v>2015</v>
      </c>
    </row>
    <row r="158" spans="1:20" ht="49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>
        <f t="shared" si="10"/>
        <v>5</v>
      </c>
      <c r="O158" s="10">
        <f t="shared" si="11"/>
        <v>119</v>
      </c>
      <c r="P158" s="12" t="s">
        <v>8266</v>
      </c>
      <c r="Q158" t="s">
        <v>8269</v>
      </c>
      <c r="R158" s="17">
        <f t="shared" si="12"/>
        <v>41794.124953703707</v>
      </c>
      <c r="S158" s="17">
        <f t="shared" si="13"/>
        <v>41854.124953703707</v>
      </c>
      <c r="T158" s="16" t="str">
        <f t="shared" si="14"/>
        <v>2014</v>
      </c>
    </row>
    <row r="159" spans="1:20" ht="49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>
        <f t="shared" si="10"/>
        <v>0</v>
      </c>
      <c r="O159" s="10">
        <f t="shared" si="11"/>
        <v>4</v>
      </c>
      <c r="P159" s="12" t="s">
        <v>8266</v>
      </c>
      <c r="Q159" t="s">
        <v>8269</v>
      </c>
      <c r="R159" s="17">
        <f t="shared" si="12"/>
        <v>42396.911712962959</v>
      </c>
      <c r="S159" s="17">
        <f t="shared" si="13"/>
        <v>42426.911712962959</v>
      </c>
      <c r="T159" s="16" t="str">
        <f t="shared" si="14"/>
        <v>2016</v>
      </c>
    </row>
    <row r="160" spans="1:20" ht="49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>
        <f t="shared" si="10"/>
        <v>0</v>
      </c>
      <c r="O160" s="10">
        <f t="shared" si="11"/>
        <v>0</v>
      </c>
      <c r="P160" s="12" t="s">
        <v>8266</v>
      </c>
      <c r="Q160" t="s">
        <v>8269</v>
      </c>
      <c r="R160" s="17">
        <f t="shared" si="12"/>
        <v>41904.07671296296</v>
      </c>
      <c r="S160" s="17">
        <f t="shared" si="13"/>
        <v>41934.07671296296</v>
      </c>
      <c r="T160" s="16" t="str">
        <f t="shared" si="14"/>
        <v>2014</v>
      </c>
    </row>
    <row r="161" spans="1:20" ht="49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>
        <f t="shared" si="10"/>
        <v>0</v>
      </c>
      <c r="O161" s="10">
        <f t="shared" si="11"/>
        <v>10</v>
      </c>
      <c r="P161" s="12" t="s">
        <v>8266</v>
      </c>
      <c r="Q161" t="s">
        <v>8269</v>
      </c>
      <c r="R161" s="17">
        <f t="shared" si="12"/>
        <v>42514.434548611112</v>
      </c>
      <c r="S161" s="17">
        <f t="shared" si="13"/>
        <v>42554.434548611112</v>
      </c>
      <c r="T161" s="16" t="str">
        <f t="shared" si="14"/>
        <v>2016</v>
      </c>
    </row>
    <row r="162" spans="1:20" ht="49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>
        <f t="shared" si="10"/>
        <v>0</v>
      </c>
      <c r="O162" s="10">
        <f t="shared" si="11"/>
        <v>0</v>
      </c>
      <c r="P162" s="12" t="s">
        <v>8266</v>
      </c>
      <c r="Q162" t="s">
        <v>8270</v>
      </c>
      <c r="R162" s="17">
        <f t="shared" si="12"/>
        <v>42171.913090277783</v>
      </c>
      <c r="S162" s="17">
        <f t="shared" si="13"/>
        <v>42231.913090277783</v>
      </c>
      <c r="T162" s="16" t="str">
        <f t="shared" si="14"/>
        <v>2015</v>
      </c>
    </row>
    <row r="163" spans="1:20" ht="49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>
        <f t="shared" si="10"/>
        <v>0</v>
      </c>
      <c r="O163" s="10">
        <f t="shared" si="11"/>
        <v>5</v>
      </c>
      <c r="P163" s="12" t="s">
        <v>8266</v>
      </c>
      <c r="Q163" t="s">
        <v>8270</v>
      </c>
      <c r="R163" s="17">
        <f t="shared" si="12"/>
        <v>41792.687442129631</v>
      </c>
      <c r="S163" s="17">
        <f t="shared" si="13"/>
        <v>41822.687442129631</v>
      </c>
      <c r="T163" s="16" t="str">
        <f t="shared" si="14"/>
        <v>2014</v>
      </c>
    </row>
    <row r="164" spans="1:20" ht="49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>
        <f t="shared" si="10"/>
        <v>16</v>
      </c>
      <c r="O164" s="10">
        <f t="shared" si="11"/>
        <v>43.5</v>
      </c>
      <c r="P164" s="12" t="s">
        <v>8266</v>
      </c>
      <c r="Q164" t="s">
        <v>8270</v>
      </c>
      <c r="R164" s="17">
        <f t="shared" si="12"/>
        <v>41835.126805555556</v>
      </c>
      <c r="S164" s="17">
        <f t="shared" si="13"/>
        <v>41867.987500000003</v>
      </c>
      <c r="T164" s="16" t="str">
        <f t="shared" si="14"/>
        <v>2014</v>
      </c>
    </row>
    <row r="165" spans="1:20" ht="65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>
        <f t="shared" si="10"/>
        <v>0</v>
      </c>
      <c r="O165" s="10">
        <f t="shared" si="11"/>
        <v>0</v>
      </c>
      <c r="P165" s="12" t="s">
        <v>8266</v>
      </c>
      <c r="Q165" t="s">
        <v>8270</v>
      </c>
      <c r="R165" s="17">
        <f t="shared" si="12"/>
        <v>42243.961273148147</v>
      </c>
      <c r="S165" s="17">
        <f t="shared" si="13"/>
        <v>42278</v>
      </c>
      <c r="T165" s="16" t="str">
        <f t="shared" si="14"/>
        <v>2015</v>
      </c>
    </row>
    <row r="166" spans="1:20" ht="49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>
        <f t="shared" si="10"/>
        <v>1</v>
      </c>
      <c r="O166" s="10">
        <f t="shared" si="11"/>
        <v>91.43</v>
      </c>
      <c r="P166" s="12" t="s">
        <v>8266</v>
      </c>
      <c r="Q166" t="s">
        <v>8270</v>
      </c>
      <c r="R166" s="17">
        <f t="shared" si="12"/>
        <v>41841.762743055559</v>
      </c>
      <c r="S166" s="17">
        <f t="shared" si="13"/>
        <v>41901.762743055559</v>
      </c>
      <c r="T166" s="16" t="str">
        <f t="shared" si="14"/>
        <v>2014</v>
      </c>
    </row>
    <row r="167" spans="1:20" ht="33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>
        <f t="shared" si="10"/>
        <v>0</v>
      </c>
      <c r="O167" s="10">
        <f t="shared" si="11"/>
        <v>0</v>
      </c>
      <c r="P167" s="12" t="s">
        <v>8266</v>
      </c>
      <c r="Q167" t="s">
        <v>8270</v>
      </c>
      <c r="R167" s="17">
        <f t="shared" si="12"/>
        <v>42351.658842592587</v>
      </c>
      <c r="S167" s="17">
        <f t="shared" si="13"/>
        <v>42381.658842592587</v>
      </c>
      <c r="T167" s="16" t="str">
        <f t="shared" si="14"/>
        <v>2015</v>
      </c>
    </row>
    <row r="168" spans="1:20" ht="49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>
        <f t="shared" si="10"/>
        <v>60</v>
      </c>
      <c r="O168" s="10">
        <f t="shared" si="11"/>
        <v>3000</v>
      </c>
      <c r="P168" s="12" t="s">
        <v>8266</v>
      </c>
      <c r="Q168" t="s">
        <v>8270</v>
      </c>
      <c r="R168" s="17">
        <f t="shared" si="12"/>
        <v>42721.075949074075</v>
      </c>
      <c r="S168" s="17">
        <f t="shared" si="13"/>
        <v>42751.075949074075</v>
      </c>
      <c r="T168" s="16" t="str">
        <f t="shared" si="14"/>
        <v>2016</v>
      </c>
    </row>
    <row r="169" spans="1:20" ht="49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>
        <f t="shared" si="10"/>
        <v>0</v>
      </c>
      <c r="O169" s="10">
        <f t="shared" si="11"/>
        <v>5.5</v>
      </c>
      <c r="P169" s="12" t="s">
        <v>8266</v>
      </c>
      <c r="Q169" t="s">
        <v>8270</v>
      </c>
      <c r="R169" s="17">
        <f t="shared" si="12"/>
        <v>42160.927488425921</v>
      </c>
      <c r="S169" s="17">
        <f t="shared" si="13"/>
        <v>42220.927488425921</v>
      </c>
      <c r="T169" s="16" t="str">
        <f t="shared" si="14"/>
        <v>2015</v>
      </c>
    </row>
    <row r="170" spans="1:20" ht="49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>
        <f t="shared" si="10"/>
        <v>4</v>
      </c>
      <c r="O170" s="10">
        <f t="shared" si="11"/>
        <v>108.33</v>
      </c>
      <c r="P170" s="12" t="s">
        <v>8266</v>
      </c>
      <c r="Q170" t="s">
        <v>8270</v>
      </c>
      <c r="R170" s="17">
        <f t="shared" si="12"/>
        <v>42052.83530092593</v>
      </c>
      <c r="S170" s="17">
        <f t="shared" si="13"/>
        <v>42082.793634259258</v>
      </c>
      <c r="T170" s="16" t="str">
        <f t="shared" si="14"/>
        <v>2015</v>
      </c>
    </row>
    <row r="171" spans="1:20" ht="49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>
        <f t="shared" si="10"/>
        <v>22</v>
      </c>
      <c r="O171" s="10">
        <f t="shared" si="11"/>
        <v>56</v>
      </c>
      <c r="P171" s="12" t="s">
        <v>8266</v>
      </c>
      <c r="Q171" t="s">
        <v>8270</v>
      </c>
      <c r="R171" s="17">
        <f t="shared" si="12"/>
        <v>41900.505312499998</v>
      </c>
      <c r="S171" s="17">
        <f t="shared" si="13"/>
        <v>41930.505312499998</v>
      </c>
      <c r="T171" s="16" t="str">
        <f t="shared" si="14"/>
        <v>2014</v>
      </c>
    </row>
    <row r="172" spans="1:20" ht="49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>
        <f t="shared" si="10"/>
        <v>3</v>
      </c>
      <c r="O172" s="10">
        <f t="shared" si="11"/>
        <v>32.5</v>
      </c>
      <c r="P172" s="12" t="s">
        <v>8266</v>
      </c>
      <c r="Q172" t="s">
        <v>8270</v>
      </c>
      <c r="R172" s="17">
        <f t="shared" si="12"/>
        <v>42216.977812500001</v>
      </c>
      <c r="S172" s="17">
        <f t="shared" si="13"/>
        <v>42246.227777777778</v>
      </c>
      <c r="T172" s="16" t="str">
        <f t="shared" si="14"/>
        <v>2015</v>
      </c>
    </row>
    <row r="173" spans="1:20" ht="49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>
        <f t="shared" si="10"/>
        <v>0</v>
      </c>
      <c r="O173" s="10">
        <f t="shared" si="11"/>
        <v>1</v>
      </c>
      <c r="P173" s="12" t="s">
        <v>8266</v>
      </c>
      <c r="Q173" t="s">
        <v>8270</v>
      </c>
      <c r="R173" s="17">
        <f t="shared" si="12"/>
        <v>42534.180717592593</v>
      </c>
      <c r="S173" s="17">
        <f t="shared" si="13"/>
        <v>42594.180717592593</v>
      </c>
      <c r="T173" s="16" t="str">
        <f t="shared" si="14"/>
        <v>2016</v>
      </c>
    </row>
    <row r="174" spans="1:20" ht="49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>
        <f t="shared" si="10"/>
        <v>0</v>
      </c>
      <c r="O174" s="10">
        <f t="shared" si="11"/>
        <v>0</v>
      </c>
      <c r="P174" s="12" t="s">
        <v>8266</v>
      </c>
      <c r="Q174" t="s">
        <v>8270</v>
      </c>
      <c r="R174" s="17">
        <f t="shared" si="12"/>
        <v>42047.394942129627</v>
      </c>
      <c r="S174" s="17">
        <f t="shared" si="13"/>
        <v>42082.353275462956</v>
      </c>
      <c r="T174" s="16" t="str">
        <f t="shared" si="14"/>
        <v>2015</v>
      </c>
    </row>
    <row r="175" spans="1:20" ht="49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>
        <f t="shared" si="10"/>
        <v>0</v>
      </c>
      <c r="O175" s="10">
        <f t="shared" si="11"/>
        <v>0</v>
      </c>
      <c r="P175" s="12" t="s">
        <v>8266</v>
      </c>
      <c r="Q175" t="s">
        <v>8270</v>
      </c>
      <c r="R175" s="17">
        <f t="shared" si="12"/>
        <v>42033.573009259257</v>
      </c>
      <c r="S175" s="17">
        <f t="shared" si="13"/>
        <v>42063.573009259257</v>
      </c>
      <c r="T175" s="16" t="str">
        <f t="shared" si="14"/>
        <v>2015</v>
      </c>
    </row>
    <row r="176" spans="1:20" ht="49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>
        <f t="shared" si="10"/>
        <v>0</v>
      </c>
      <c r="O176" s="10">
        <f t="shared" si="11"/>
        <v>0</v>
      </c>
      <c r="P176" s="12" t="s">
        <v>8266</v>
      </c>
      <c r="Q176" t="s">
        <v>8270</v>
      </c>
      <c r="R176" s="17">
        <f t="shared" si="12"/>
        <v>42072.758981481486</v>
      </c>
      <c r="S176" s="17">
        <f t="shared" si="13"/>
        <v>42132.758981481486</v>
      </c>
      <c r="T176" s="16" t="str">
        <f t="shared" si="14"/>
        <v>2015</v>
      </c>
    </row>
    <row r="177" spans="1:20" ht="49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>
        <f t="shared" si="10"/>
        <v>6</v>
      </c>
      <c r="O177" s="10">
        <f t="shared" si="11"/>
        <v>49.88</v>
      </c>
      <c r="P177" s="12" t="s">
        <v>8266</v>
      </c>
      <c r="Q177" t="s">
        <v>8270</v>
      </c>
      <c r="R177" s="17">
        <f t="shared" si="12"/>
        <v>41855.777905092589</v>
      </c>
      <c r="S177" s="17">
        <f t="shared" si="13"/>
        <v>41880.777905092589</v>
      </c>
      <c r="T177" s="16" t="str">
        <f t="shared" si="14"/>
        <v>2014</v>
      </c>
    </row>
    <row r="178" spans="1:20" ht="49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>
        <f t="shared" si="10"/>
        <v>0</v>
      </c>
      <c r="O178" s="10">
        <f t="shared" si="11"/>
        <v>0</v>
      </c>
      <c r="P178" s="12" t="s">
        <v>8266</v>
      </c>
      <c r="Q178" t="s">
        <v>8270</v>
      </c>
      <c r="R178" s="17">
        <f t="shared" si="12"/>
        <v>42191.824062500003</v>
      </c>
      <c r="S178" s="17">
        <f t="shared" si="13"/>
        <v>42221.824062500003</v>
      </c>
      <c r="T178" s="16" t="str">
        <f t="shared" si="14"/>
        <v>2015</v>
      </c>
    </row>
    <row r="179" spans="1:20" ht="33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>
        <f t="shared" si="10"/>
        <v>40</v>
      </c>
      <c r="O179" s="10">
        <f t="shared" si="11"/>
        <v>25.71</v>
      </c>
      <c r="P179" s="12" t="s">
        <v>8266</v>
      </c>
      <c r="Q179" t="s">
        <v>8270</v>
      </c>
      <c r="R179" s="17">
        <f t="shared" si="12"/>
        <v>42070.047754629632</v>
      </c>
      <c r="S179" s="17">
        <f t="shared" si="13"/>
        <v>42087.00608796296</v>
      </c>
      <c r="T179" s="16" t="str">
        <f t="shared" si="14"/>
        <v>2015</v>
      </c>
    </row>
    <row r="180" spans="1:20" ht="33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>
        <f t="shared" si="10"/>
        <v>0</v>
      </c>
      <c r="O180" s="10">
        <f t="shared" si="11"/>
        <v>0</v>
      </c>
      <c r="P180" s="12" t="s">
        <v>8266</v>
      </c>
      <c r="Q180" t="s">
        <v>8270</v>
      </c>
      <c r="R180" s="17">
        <f t="shared" si="12"/>
        <v>42304.955381944441</v>
      </c>
      <c r="S180" s="17">
        <f t="shared" si="13"/>
        <v>42334.997048611112</v>
      </c>
      <c r="T180" s="16" t="str">
        <f t="shared" si="14"/>
        <v>2015</v>
      </c>
    </row>
    <row r="181" spans="1:20" ht="33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>
        <f t="shared" si="10"/>
        <v>20</v>
      </c>
      <c r="O181" s="10">
        <f t="shared" si="11"/>
        <v>100</v>
      </c>
      <c r="P181" s="12" t="s">
        <v>8266</v>
      </c>
      <c r="Q181" t="s">
        <v>8270</v>
      </c>
      <c r="R181" s="17">
        <f t="shared" si="12"/>
        <v>42403.080497685187</v>
      </c>
      <c r="S181" s="17">
        <f t="shared" si="13"/>
        <v>42433.080497685187</v>
      </c>
      <c r="T181" s="16" t="str">
        <f t="shared" si="14"/>
        <v>2016</v>
      </c>
    </row>
    <row r="182" spans="1:20" ht="49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>
        <f t="shared" si="10"/>
        <v>33</v>
      </c>
      <c r="O182" s="10">
        <f t="shared" si="11"/>
        <v>30.85</v>
      </c>
      <c r="P182" s="12" t="s">
        <v>8266</v>
      </c>
      <c r="Q182" t="s">
        <v>8270</v>
      </c>
      <c r="R182" s="17">
        <f t="shared" si="12"/>
        <v>42067.991238425922</v>
      </c>
      <c r="S182" s="17">
        <f t="shared" si="13"/>
        <v>42107.791666666672</v>
      </c>
      <c r="T182" s="16" t="str">
        <f t="shared" si="14"/>
        <v>2015</v>
      </c>
    </row>
    <row r="183" spans="1:20" ht="49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>
        <f t="shared" si="10"/>
        <v>21</v>
      </c>
      <c r="O183" s="10">
        <f t="shared" si="11"/>
        <v>180.5</v>
      </c>
      <c r="P183" s="12" t="s">
        <v>8266</v>
      </c>
      <c r="Q183" t="s">
        <v>8270</v>
      </c>
      <c r="R183" s="17">
        <f t="shared" si="12"/>
        <v>42147.741840277777</v>
      </c>
      <c r="S183" s="17">
        <f t="shared" si="13"/>
        <v>42177.741840277777</v>
      </c>
      <c r="T183" s="16" t="str">
        <f t="shared" si="14"/>
        <v>2015</v>
      </c>
    </row>
    <row r="184" spans="1:20" ht="49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>
        <f t="shared" si="10"/>
        <v>0</v>
      </c>
      <c r="O184" s="10">
        <f t="shared" si="11"/>
        <v>0</v>
      </c>
      <c r="P184" s="12" t="s">
        <v>8266</v>
      </c>
      <c r="Q184" t="s">
        <v>8270</v>
      </c>
      <c r="R184" s="17">
        <f t="shared" si="12"/>
        <v>42712.011944444443</v>
      </c>
      <c r="S184" s="17">
        <f t="shared" si="13"/>
        <v>42742.011944444443</v>
      </c>
      <c r="T184" s="16" t="str">
        <f t="shared" si="14"/>
        <v>2016</v>
      </c>
    </row>
    <row r="185" spans="1:20" ht="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>
        <f t="shared" si="10"/>
        <v>36</v>
      </c>
      <c r="O185" s="10">
        <f t="shared" si="11"/>
        <v>373.5</v>
      </c>
      <c r="P185" s="12" t="s">
        <v>8266</v>
      </c>
      <c r="Q185" t="s">
        <v>8270</v>
      </c>
      <c r="R185" s="17">
        <f t="shared" si="12"/>
        <v>41939.810300925928</v>
      </c>
      <c r="S185" s="17">
        <f t="shared" si="13"/>
        <v>41969.851967592593</v>
      </c>
      <c r="T185" s="16" t="str">
        <f t="shared" si="14"/>
        <v>2014</v>
      </c>
    </row>
    <row r="186" spans="1:20" ht="49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>
        <f t="shared" si="10"/>
        <v>3</v>
      </c>
      <c r="O186" s="10">
        <f t="shared" si="11"/>
        <v>25.5</v>
      </c>
      <c r="P186" s="12" t="s">
        <v>8266</v>
      </c>
      <c r="Q186" t="s">
        <v>8270</v>
      </c>
      <c r="R186" s="17">
        <f t="shared" si="12"/>
        <v>41825.791226851856</v>
      </c>
      <c r="S186" s="17">
        <f t="shared" si="13"/>
        <v>41883.165972222225</v>
      </c>
      <c r="T186" s="16" t="str">
        <f t="shared" si="14"/>
        <v>2014</v>
      </c>
    </row>
    <row r="187" spans="1:20" ht="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>
        <f t="shared" si="10"/>
        <v>6</v>
      </c>
      <c r="O187" s="10">
        <f t="shared" si="11"/>
        <v>220</v>
      </c>
      <c r="P187" s="12" t="s">
        <v>8266</v>
      </c>
      <c r="Q187" t="s">
        <v>8270</v>
      </c>
      <c r="R187" s="17">
        <f t="shared" si="12"/>
        <v>42570.91133101852</v>
      </c>
      <c r="S187" s="17">
        <f t="shared" si="13"/>
        <v>42600.91133101852</v>
      </c>
      <c r="T187" s="16" t="str">
        <f t="shared" si="14"/>
        <v>2016</v>
      </c>
    </row>
    <row r="188" spans="1:20" ht="49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>
        <f t="shared" si="10"/>
        <v>0</v>
      </c>
      <c r="O188" s="10">
        <f t="shared" si="11"/>
        <v>0</v>
      </c>
      <c r="P188" s="12" t="s">
        <v>8266</v>
      </c>
      <c r="Q188" t="s">
        <v>8270</v>
      </c>
      <c r="R188" s="17">
        <f t="shared" si="12"/>
        <v>42767.812893518523</v>
      </c>
      <c r="S188" s="17">
        <f t="shared" si="13"/>
        <v>42797.833333333328</v>
      </c>
      <c r="T188" s="16" t="str">
        <f t="shared" si="14"/>
        <v>2017</v>
      </c>
    </row>
    <row r="189" spans="1:20" ht="33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>
        <f t="shared" si="10"/>
        <v>16</v>
      </c>
      <c r="O189" s="10">
        <f t="shared" si="11"/>
        <v>160</v>
      </c>
      <c r="P189" s="12" t="s">
        <v>8266</v>
      </c>
      <c r="Q189" t="s">
        <v>8270</v>
      </c>
      <c r="R189" s="17">
        <f t="shared" si="12"/>
        <v>42182.234456018516</v>
      </c>
      <c r="S189" s="17">
        <f t="shared" si="13"/>
        <v>42206.290972222225</v>
      </c>
      <c r="T189" s="16" t="str">
        <f t="shared" si="14"/>
        <v>2015</v>
      </c>
    </row>
    <row r="190" spans="1:20" ht="49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>
        <f t="shared" si="10"/>
        <v>0</v>
      </c>
      <c r="O190" s="10">
        <f t="shared" si="11"/>
        <v>0</v>
      </c>
      <c r="P190" s="12" t="s">
        <v>8266</v>
      </c>
      <c r="Q190" t="s">
        <v>8270</v>
      </c>
      <c r="R190" s="17">
        <f t="shared" si="12"/>
        <v>41857.18304398148</v>
      </c>
      <c r="S190" s="17">
        <f t="shared" si="13"/>
        <v>41887.18304398148</v>
      </c>
      <c r="T190" s="16" t="str">
        <f t="shared" si="14"/>
        <v>2014</v>
      </c>
    </row>
    <row r="191" spans="1:20" ht="49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>
        <f t="shared" si="10"/>
        <v>0</v>
      </c>
      <c r="O191" s="10">
        <f t="shared" si="11"/>
        <v>69</v>
      </c>
      <c r="P191" s="12" t="s">
        <v>8266</v>
      </c>
      <c r="Q191" t="s">
        <v>8270</v>
      </c>
      <c r="R191" s="17">
        <f t="shared" si="12"/>
        <v>42556.690706018519</v>
      </c>
      <c r="S191" s="17">
        <f t="shared" si="13"/>
        <v>42616.690706018519</v>
      </c>
      <c r="T191" s="16" t="str">
        <f t="shared" si="14"/>
        <v>2016</v>
      </c>
    </row>
    <row r="192" spans="1:20" ht="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>
        <f t="shared" si="10"/>
        <v>0</v>
      </c>
      <c r="O192" s="10">
        <f t="shared" si="11"/>
        <v>50</v>
      </c>
      <c r="P192" s="12" t="s">
        <v>8266</v>
      </c>
      <c r="Q192" t="s">
        <v>8270</v>
      </c>
      <c r="R192" s="17">
        <f t="shared" si="12"/>
        <v>42527.650995370372</v>
      </c>
      <c r="S192" s="17">
        <f t="shared" si="13"/>
        <v>42537.650995370372</v>
      </c>
      <c r="T192" s="16" t="str">
        <f t="shared" si="14"/>
        <v>2016</v>
      </c>
    </row>
    <row r="193" spans="1:20" ht="49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>
        <f t="shared" si="10"/>
        <v>5</v>
      </c>
      <c r="O193" s="10">
        <f t="shared" si="11"/>
        <v>83.33</v>
      </c>
      <c r="P193" s="12" t="s">
        <v>8266</v>
      </c>
      <c r="Q193" t="s">
        <v>8270</v>
      </c>
      <c r="R193" s="17">
        <f t="shared" si="12"/>
        <v>42239.441412037035</v>
      </c>
      <c r="S193" s="17">
        <f t="shared" si="13"/>
        <v>42279.441412037035</v>
      </c>
      <c r="T193" s="16" t="str">
        <f t="shared" si="14"/>
        <v>2015</v>
      </c>
    </row>
    <row r="194" spans="1:20" ht="49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>
        <f t="shared" ref="N194:N257" si="15">ROUND(E194/D194*100,0)</f>
        <v>0</v>
      </c>
      <c r="O194" s="10">
        <f t="shared" si="11"/>
        <v>5.67</v>
      </c>
      <c r="P194" s="12" t="s">
        <v>8266</v>
      </c>
      <c r="Q194" t="s">
        <v>8270</v>
      </c>
      <c r="R194" s="17">
        <f t="shared" si="12"/>
        <v>41899.792037037041</v>
      </c>
      <c r="S194" s="17">
        <f t="shared" si="13"/>
        <v>41929.792037037041</v>
      </c>
      <c r="T194" s="16" t="str">
        <f t="shared" si="14"/>
        <v>2014</v>
      </c>
    </row>
    <row r="195" spans="1:20" ht="49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>
        <f t="shared" si="15"/>
        <v>0</v>
      </c>
      <c r="O195" s="10">
        <f t="shared" ref="O195:O258" si="16">IFERROR(ROUND(E195/L195,2),0)</f>
        <v>0</v>
      </c>
      <c r="P195" s="12" t="s">
        <v>8266</v>
      </c>
      <c r="Q195" t="s">
        <v>8270</v>
      </c>
      <c r="R195" s="17">
        <f t="shared" ref="R195:R258" si="17">(((J195/60)/60)/24)+DATE(1970,1,1)</f>
        <v>41911.934791666667</v>
      </c>
      <c r="S195" s="17">
        <f t="shared" ref="S195:S258" si="18">(((I195/60)/60)/24)+DATE(1970,1,1)</f>
        <v>41971.976458333331</v>
      </c>
      <c r="T195" s="16" t="str">
        <f t="shared" si="14"/>
        <v>2014</v>
      </c>
    </row>
    <row r="196" spans="1:20" ht="49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>
        <f t="shared" si="15"/>
        <v>0</v>
      </c>
      <c r="O196" s="10">
        <f t="shared" si="16"/>
        <v>1</v>
      </c>
      <c r="P196" s="12" t="s">
        <v>8266</v>
      </c>
      <c r="Q196" t="s">
        <v>8270</v>
      </c>
      <c r="R196" s="17">
        <f t="shared" si="17"/>
        <v>42375.996886574074</v>
      </c>
      <c r="S196" s="17">
        <f t="shared" si="18"/>
        <v>42435.996886574074</v>
      </c>
      <c r="T196" s="16" t="str">
        <f t="shared" ref="T196:T259" si="19">TEXT(R196, "yyyy")</f>
        <v>2016</v>
      </c>
    </row>
    <row r="197" spans="1:20" ht="49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>
        <f t="shared" si="15"/>
        <v>0</v>
      </c>
      <c r="O197" s="10">
        <f t="shared" si="16"/>
        <v>0</v>
      </c>
      <c r="P197" s="12" t="s">
        <v>8266</v>
      </c>
      <c r="Q197" t="s">
        <v>8270</v>
      </c>
      <c r="R197" s="17">
        <f t="shared" si="17"/>
        <v>42135.67050925926</v>
      </c>
      <c r="S197" s="17">
        <f t="shared" si="18"/>
        <v>42195.67050925926</v>
      </c>
      <c r="T197" s="16" t="str">
        <f t="shared" si="19"/>
        <v>2015</v>
      </c>
    </row>
    <row r="198" spans="1:20" ht="49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>
        <f t="shared" si="15"/>
        <v>42</v>
      </c>
      <c r="O198" s="10">
        <f t="shared" si="16"/>
        <v>77.11</v>
      </c>
      <c r="P198" s="12" t="s">
        <v>8266</v>
      </c>
      <c r="Q198" t="s">
        <v>8270</v>
      </c>
      <c r="R198" s="17">
        <f t="shared" si="17"/>
        <v>42259.542800925927</v>
      </c>
      <c r="S198" s="17">
        <f t="shared" si="18"/>
        <v>42287.875</v>
      </c>
      <c r="T198" s="16" t="str">
        <f t="shared" si="19"/>
        <v>2015</v>
      </c>
    </row>
    <row r="199" spans="1:20" ht="49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>
        <f t="shared" si="15"/>
        <v>10</v>
      </c>
      <c r="O199" s="10">
        <f t="shared" si="16"/>
        <v>32.75</v>
      </c>
      <c r="P199" s="12" t="s">
        <v>8266</v>
      </c>
      <c r="Q199" t="s">
        <v>8270</v>
      </c>
      <c r="R199" s="17">
        <f t="shared" si="17"/>
        <v>42741.848379629635</v>
      </c>
      <c r="S199" s="17">
        <f t="shared" si="18"/>
        <v>42783.875</v>
      </c>
      <c r="T199" s="16" t="str">
        <f t="shared" si="19"/>
        <v>2017</v>
      </c>
    </row>
    <row r="200" spans="1:20" ht="49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>
        <f t="shared" si="15"/>
        <v>1</v>
      </c>
      <c r="O200" s="10">
        <f t="shared" si="16"/>
        <v>46.5</v>
      </c>
      <c r="P200" s="12" t="s">
        <v>8266</v>
      </c>
      <c r="Q200" t="s">
        <v>8270</v>
      </c>
      <c r="R200" s="17">
        <f t="shared" si="17"/>
        <v>41887.383356481485</v>
      </c>
      <c r="S200" s="17">
        <f t="shared" si="18"/>
        <v>41917.383356481485</v>
      </c>
      <c r="T200" s="16" t="str">
        <f t="shared" si="19"/>
        <v>2014</v>
      </c>
    </row>
    <row r="201" spans="1:20" ht="49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>
        <f t="shared" si="15"/>
        <v>0</v>
      </c>
      <c r="O201" s="10">
        <f t="shared" si="16"/>
        <v>0</v>
      </c>
      <c r="P201" s="12" t="s">
        <v>8266</v>
      </c>
      <c r="Q201" t="s">
        <v>8270</v>
      </c>
      <c r="R201" s="17">
        <f t="shared" si="17"/>
        <v>42584.123865740738</v>
      </c>
      <c r="S201" s="17">
        <f t="shared" si="18"/>
        <v>42614.123865740738</v>
      </c>
      <c r="T201" s="16" t="str">
        <f t="shared" si="19"/>
        <v>2016</v>
      </c>
    </row>
    <row r="202" spans="1:20" ht="33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>
        <f t="shared" si="15"/>
        <v>26</v>
      </c>
      <c r="O202" s="10">
        <f t="shared" si="16"/>
        <v>87.31</v>
      </c>
      <c r="P202" s="12" t="s">
        <v>8266</v>
      </c>
      <c r="Q202" t="s">
        <v>8270</v>
      </c>
      <c r="R202" s="17">
        <f t="shared" si="17"/>
        <v>41867.083368055559</v>
      </c>
      <c r="S202" s="17">
        <f t="shared" si="18"/>
        <v>41897.083368055559</v>
      </c>
      <c r="T202" s="16" t="str">
        <f t="shared" si="19"/>
        <v>2014</v>
      </c>
    </row>
    <row r="203" spans="1:20" ht="49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>
        <f t="shared" si="15"/>
        <v>58</v>
      </c>
      <c r="O203" s="10">
        <f t="shared" si="16"/>
        <v>54.29</v>
      </c>
      <c r="P203" s="12" t="s">
        <v>8266</v>
      </c>
      <c r="Q203" t="s">
        <v>8270</v>
      </c>
      <c r="R203" s="17">
        <f t="shared" si="17"/>
        <v>42023.818622685183</v>
      </c>
      <c r="S203" s="17">
        <f t="shared" si="18"/>
        <v>42043.818622685183</v>
      </c>
      <c r="T203" s="16" t="str">
        <f t="shared" si="19"/>
        <v>2015</v>
      </c>
    </row>
    <row r="204" spans="1:20" ht="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>
        <f t="shared" si="15"/>
        <v>0</v>
      </c>
      <c r="O204" s="10">
        <f t="shared" si="16"/>
        <v>0</v>
      </c>
      <c r="P204" s="12" t="s">
        <v>8266</v>
      </c>
      <c r="Q204" t="s">
        <v>8270</v>
      </c>
      <c r="R204" s="17">
        <f t="shared" si="17"/>
        <v>42255.927824074075</v>
      </c>
      <c r="S204" s="17">
        <f t="shared" si="18"/>
        <v>42285.874305555553</v>
      </c>
      <c r="T204" s="16" t="str">
        <f t="shared" si="19"/>
        <v>2015</v>
      </c>
    </row>
    <row r="205" spans="1:20" ht="49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>
        <f t="shared" si="15"/>
        <v>30</v>
      </c>
      <c r="O205" s="10">
        <f t="shared" si="16"/>
        <v>93.25</v>
      </c>
      <c r="P205" s="12" t="s">
        <v>8266</v>
      </c>
      <c r="Q205" t="s">
        <v>8270</v>
      </c>
      <c r="R205" s="17">
        <f t="shared" si="17"/>
        <v>41973.847962962958</v>
      </c>
      <c r="S205" s="17">
        <f t="shared" si="18"/>
        <v>42033.847962962958</v>
      </c>
      <c r="T205" s="16" t="str">
        <f t="shared" si="19"/>
        <v>2014</v>
      </c>
    </row>
    <row r="206" spans="1:20" ht="49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>
        <f t="shared" si="15"/>
        <v>51</v>
      </c>
      <c r="O206" s="10">
        <f t="shared" si="16"/>
        <v>117.68</v>
      </c>
      <c r="P206" s="12" t="s">
        <v>8266</v>
      </c>
      <c r="Q206" t="s">
        <v>8270</v>
      </c>
      <c r="R206" s="17">
        <f t="shared" si="17"/>
        <v>42556.583368055552</v>
      </c>
      <c r="S206" s="17">
        <f t="shared" si="18"/>
        <v>42586.583368055552</v>
      </c>
      <c r="T206" s="16" t="str">
        <f t="shared" si="19"/>
        <v>2016</v>
      </c>
    </row>
    <row r="207" spans="1:20" ht="49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>
        <f t="shared" si="15"/>
        <v>16</v>
      </c>
      <c r="O207" s="10">
        <f t="shared" si="16"/>
        <v>76.47</v>
      </c>
      <c r="P207" s="12" t="s">
        <v>8266</v>
      </c>
      <c r="Q207" t="s">
        <v>8270</v>
      </c>
      <c r="R207" s="17">
        <f t="shared" si="17"/>
        <v>42248.632199074069</v>
      </c>
      <c r="S207" s="17">
        <f t="shared" si="18"/>
        <v>42283.632199074069</v>
      </c>
      <c r="T207" s="16" t="str">
        <f t="shared" si="19"/>
        <v>2015</v>
      </c>
    </row>
    <row r="208" spans="1:20" ht="49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>
        <f t="shared" si="15"/>
        <v>0</v>
      </c>
      <c r="O208" s="10">
        <f t="shared" si="16"/>
        <v>0</v>
      </c>
      <c r="P208" s="12" t="s">
        <v>8266</v>
      </c>
      <c r="Q208" t="s">
        <v>8270</v>
      </c>
      <c r="R208" s="17">
        <f t="shared" si="17"/>
        <v>42567.004432870366</v>
      </c>
      <c r="S208" s="17">
        <f t="shared" si="18"/>
        <v>42588.004432870366</v>
      </c>
      <c r="T208" s="16" t="str">
        <f t="shared" si="19"/>
        <v>2016</v>
      </c>
    </row>
    <row r="209" spans="1:20" ht="49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>
        <f t="shared" si="15"/>
        <v>15</v>
      </c>
      <c r="O209" s="10">
        <f t="shared" si="16"/>
        <v>163.85</v>
      </c>
      <c r="P209" s="12" t="s">
        <v>8266</v>
      </c>
      <c r="Q209" t="s">
        <v>8270</v>
      </c>
      <c r="R209" s="17">
        <f t="shared" si="17"/>
        <v>41978.197199074071</v>
      </c>
      <c r="S209" s="17">
        <f t="shared" si="18"/>
        <v>42008.197199074071</v>
      </c>
      <c r="T209" s="16" t="str">
        <f t="shared" si="19"/>
        <v>2014</v>
      </c>
    </row>
    <row r="210" spans="1:20" ht="49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>
        <f t="shared" si="15"/>
        <v>0</v>
      </c>
      <c r="O210" s="10">
        <f t="shared" si="16"/>
        <v>0</v>
      </c>
      <c r="P210" s="12" t="s">
        <v>8266</v>
      </c>
      <c r="Q210" t="s">
        <v>8270</v>
      </c>
      <c r="R210" s="17">
        <f t="shared" si="17"/>
        <v>41959.369988425926</v>
      </c>
      <c r="S210" s="17">
        <f t="shared" si="18"/>
        <v>41989.369988425926</v>
      </c>
      <c r="T210" s="16" t="str">
        <f t="shared" si="19"/>
        <v>2014</v>
      </c>
    </row>
    <row r="211" spans="1:20" ht="49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>
        <f t="shared" si="15"/>
        <v>0</v>
      </c>
      <c r="O211" s="10">
        <f t="shared" si="16"/>
        <v>0</v>
      </c>
      <c r="P211" s="12" t="s">
        <v>8266</v>
      </c>
      <c r="Q211" t="s">
        <v>8270</v>
      </c>
      <c r="R211" s="17">
        <f t="shared" si="17"/>
        <v>42165.922858796301</v>
      </c>
      <c r="S211" s="17">
        <f t="shared" si="18"/>
        <v>42195.922858796301</v>
      </c>
      <c r="T211" s="16" t="str">
        <f t="shared" si="19"/>
        <v>2015</v>
      </c>
    </row>
    <row r="212" spans="1:20" ht="49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>
        <f t="shared" si="15"/>
        <v>25</v>
      </c>
      <c r="O212" s="10">
        <f t="shared" si="16"/>
        <v>91.82</v>
      </c>
      <c r="P212" s="12" t="s">
        <v>8266</v>
      </c>
      <c r="Q212" t="s">
        <v>8270</v>
      </c>
      <c r="R212" s="17">
        <f t="shared" si="17"/>
        <v>42249.064722222218</v>
      </c>
      <c r="S212" s="17">
        <f t="shared" si="18"/>
        <v>42278.208333333328</v>
      </c>
      <c r="T212" s="16" t="str">
        <f t="shared" si="19"/>
        <v>2015</v>
      </c>
    </row>
    <row r="213" spans="1:20" ht="49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>
        <f t="shared" si="15"/>
        <v>45</v>
      </c>
      <c r="O213" s="10">
        <f t="shared" si="16"/>
        <v>185.83</v>
      </c>
      <c r="P213" s="12" t="s">
        <v>8266</v>
      </c>
      <c r="Q213" t="s">
        <v>8270</v>
      </c>
      <c r="R213" s="17">
        <f t="shared" si="17"/>
        <v>42236.159918981488</v>
      </c>
      <c r="S213" s="17">
        <f t="shared" si="18"/>
        <v>42266.159918981488</v>
      </c>
      <c r="T213" s="16" t="str">
        <f t="shared" si="19"/>
        <v>2015</v>
      </c>
    </row>
    <row r="214" spans="1:20" ht="33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>
        <f t="shared" si="15"/>
        <v>0</v>
      </c>
      <c r="O214" s="10">
        <f t="shared" si="16"/>
        <v>1</v>
      </c>
      <c r="P214" s="12" t="s">
        <v>8266</v>
      </c>
      <c r="Q214" t="s">
        <v>8270</v>
      </c>
      <c r="R214" s="17">
        <f t="shared" si="17"/>
        <v>42416.881018518514</v>
      </c>
      <c r="S214" s="17">
        <f t="shared" si="18"/>
        <v>42476.839351851857</v>
      </c>
      <c r="T214" s="16" t="str">
        <f t="shared" si="19"/>
        <v>2016</v>
      </c>
    </row>
    <row r="215" spans="1:20" ht="33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>
        <f t="shared" si="15"/>
        <v>0</v>
      </c>
      <c r="O215" s="10">
        <f t="shared" si="16"/>
        <v>20</v>
      </c>
      <c r="P215" s="12" t="s">
        <v>8266</v>
      </c>
      <c r="Q215" t="s">
        <v>8270</v>
      </c>
      <c r="R215" s="17">
        <f t="shared" si="17"/>
        <v>42202.594293981485</v>
      </c>
      <c r="S215" s="17">
        <f t="shared" si="18"/>
        <v>42232.587974537033</v>
      </c>
      <c r="T215" s="16" t="str">
        <f t="shared" si="19"/>
        <v>2015</v>
      </c>
    </row>
    <row r="216" spans="1:20" ht="49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>
        <f t="shared" si="15"/>
        <v>0</v>
      </c>
      <c r="O216" s="10">
        <f t="shared" si="16"/>
        <v>1</v>
      </c>
      <c r="P216" s="12" t="s">
        <v>8266</v>
      </c>
      <c r="Q216" t="s">
        <v>8270</v>
      </c>
      <c r="R216" s="17">
        <f t="shared" si="17"/>
        <v>42009.64061342593</v>
      </c>
      <c r="S216" s="17">
        <f t="shared" si="18"/>
        <v>42069.64061342593</v>
      </c>
      <c r="T216" s="16" t="str">
        <f t="shared" si="19"/>
        <v>2015</v>
      </c>
    </row>
    <row r="217" spans="1:20" ht="49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>
        <f t="shared" si="15"/>
        <v>0</v>
      </c>
      <c r="O217" s="10">
        <f t="shared" si="16"/>
        <v>10</v>
      </c>
      <c r="P217" s="12" t="s">
        <v>8266</v>
      </c>
      <c r="Q217" t="s">
        <v>8270</v>
      </c>
      <c r="R217" s="17">
        <f t="shared" si="17"/>
        <v>42375.230115740742</v>
      </c>
      <c r="S217" s="17">
        <f t="shared" si="18"/>
        <v>42417.999305555553</v>
      </c>
      <c r="T217" s="16" t="str">
        <f t="shared" si="19"/>
        <v>2016</v>
      </c>
    </row>
    <row r="218" spans="1:20" ht="49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>
        <f t="shared" si="15"/>
        <v>56</v>
      </c>
      <c r="O218" s="10">
        <f t="shared" si="16"/>
        <v>331.54</v>
      </c>
      <c r="P218" s="12" t="s">
        <v>8266</v>
      </c>
      <c r="Q218" t="s">
        <v>8270</v>
      </c>
      <c r="R218" s="17">
        <f t="shared" si="17"/>
        <v>42066.958761574075</v>
      </c>
      <c r="S218" s="17">
        <f t="shared" si="18"/>
        <v>42116.917094907403</v>
      </c>
      <c r="T218" s="16" t="str">
        <f t="shared" si="19"/>
        <v>2015</v>
      </c>
    </row>
    <row r="219" spans="1:20" ht="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>
        <f t="shared" si="15"/>
        <v>12</v>
      </c>
      <c r="O219" s="10">
        <f t="shared" si="16"/>
        <v>314.29000000000002</v>
      </c>
      <c r="P219" s="12" t="s">
        <v>8266</v>
      </c>
      <c r="Q219" t="s">
        <v>8270</v>
      </c>
      <c r="R219" s="17">
        <f t="shared" si="17"/>
        <v>41970.64061342593</v>
      </c>
      <c r="S219" s="17">
        <f t="shared" si="18"/>
        <v>42001.64061342593</v>
      </c>
      <c r="T219" s="16" t="str">
        <f t="shared" si="19"/>
        <v>2014</v>
      </c>
    </row>
    <row r="220" spans="1:20" ht="49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>
        <f t="shared" si="15"/>
        <v>2</v>
      </c>
      <c r="O220" s="10">
        <f t="shared" si="16"/>
        <v>100</v>
      </c>
      <c r="P220" s="12" t="s">
        <v>8266</v>
      </c>
      <c r="Q220" t="s">
        <v>8270</v>
      </c>
      <c r="R220" s="17">
        <f t="shared" si="17"/>
        <v>42079.628344907411</v>
      </c>
      <c r="S220" s="17">
        <f t="shared" si="18"/>
        <v>42139.628344907411</v>
      </c>
      <c r="T220" s="16" t="str">
        <f t="shared" si="19"/>
        <v>2015</v>
      </c>
    </row>
    <row r="221" spans="1:20" ht="33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>
        <f t="shared" si="15"/>
        <v>18</v>
      </c>
      <c r="O221" s="10">
        <f t="shared" si="16"/>
        <v>115.99</v>
      </c>
      <c r="P221" s="12" t="s">
        <v>8266</v>
      </c>
      <c r="Q221" t="s">
        <v>8270</v>
      </c>
      <c r="R221" s="17">
        <f t="shared" si="17"/>
        <v>42429.326678240745</v>
      </c>
      <c r="S221" s="17">
        <f t="shared" si="18"/>
        <v>42461.290972222225</v>
      </c>
      <c r="T221" s="16" t="str">
        <f t="shared" si="19"/>
        <v>2016</v>
      </c>
    </row>
    <row r="222" spans="1:20" ht="49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>
        <f t="shared" si="15"/>
        <v>1</v>
      </c>
      <c r="O222" s="10">
        <f t="shared" si="16"/>
        <v>120</v>
      </c>
      <c r="P222" s="12" t="s">
        <v>8266</v>
      </c>
      <c r="Q222" t="s">
        <v>8270</v>
      </c>
      <c r="R222" s="17">
        <f t="shared" si="17"/>
        <v>42195.643865740742</v>
      </c>
      <c r="S222" s="17">
        <f t="shared" si="18"/>
        <v>42236.837499999994</v>
      </c>
      <c r="T222" s="16" t="str">
        <f t="shared" si="19"/>
        <v>2015</v>
      </c>
    </row>
    <row r="223" spans="1:20" ht="2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>
        <f t="shared" si="15"/>
        <v>0</v>
      </c>
      <c r="O223" s="10">
        <f t="shared" si="16"/>
        <v>0</v>
      </c>
      <c r="P223" s="12" t="s">
        <v>8266</v>
      </c>
      <c r="Q223" t="s">
        <v>8270</v>
      </c>
      <c r="R223" s="17">
        <f t="shared" si="17"/>
        <v>42031.837546296301</v>
      </c>
      <c r="S223" s="17">
        <f t="shared" si="18"/>
        <v>42091.79587962963</v>
      </c>
      <c r="T223" s="16" t="str">
        <f t="shared" si="19"/>
        <v>2015</v>
      </c>
    </row>
    <row r="224" spans="1:20" ht="49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>
        <f t="shared" si="15"/>
        <v>13</v>
      </c>
      <c r="O224" s="10">
        <f t="shared" si="16"/>
        <v>65</v>
      </c>
      <c r="P224" s="12" t="s">
        <v>8266</v>
      </c>
      <c r="Q224" t="s">
        <v>8270</v>
      </c>
      <c r="R224" s="17">
        <f t="shared" si="17"/>
        <v>42031.769884259258</v>
      </c>
      <c r="S224" s="17">
        <f t="shared" si="18"/>
        <v>42090.110416666663</v>
      </c>
      <c r="T224" s="16" t="str">
        <f t="shared" si="19"/>
        <v>2015</v>
      </c>
    </row>
    <row r="225" spans="1:20" ht="49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>
        <f t="shared" si="15"/>
        <v>0</v>
      </c>
      <c r="O225" s="10">
        <f t="shared" si="16"/>
        <v>0</v>
      </c>
      <c r="P225" s="12" t="s">
        <v>8266</v>
      </c>
      <c r="Q225" t="s">
        <v>8270</v>
      </c>
      <c r="R225" s="17">
        <f t="shared" si="17"/>
        <v>42482.048032407409</v>
      </c>
      <c r="S225" s="17">
        <f t="shared" si="18"/>
        <v>42512.045138888891</v>
      </c>
      <c r="T225" s="16" t="str">
        <f t="shared" si="19"/>
        <v>2016</v>
      </c>
    </row>
    <row r="226" spans="1:20" ht="49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>
        <f t="shared" si="15"/>
        <v>0</v>
      </c>
      <c r="O226" s="10">
        <f t="shared" si="16"/>
        <v>0</v>
      </c>
      <c r="P226" s="12" t="s">
        <v>8266</v>
      </c>
      <c r="Q226" t="s">
        <v>8270</v>
      </c>
      <c r="R226" s="17">
        <f t="shared" si="17"/>
        <v>42135.235254629632</v>
      </c>
      <c r="S226" s="17">
        <f t="shared" si="18"/>
        <v>42195.235254629632</v>
      </c>
      <c r="T226" s="16" t="str">
        <f t="shared" si="19"/>
        <v>2015</v>
      </c>
    </row>
    <row r="227" spans="1:20" ht="49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>
        <f t="shared" si="15"/>
        <v>0</v>
      </c>
      <c r="O227" s="10">
        <f t="shared" si="16"/>
        <v>0</v>
      </c>
      <c r="P227" s="12" t="s">
        <v>8266</v>
      </c>
      <c r="Q227" t="s">
        <v>8270</v>
      </c>
      <c r="R227" s="17">
        <f t="shared" si="17"/>
        <v>42438.961273148147</v>
      </c>
      <c r="S227" s="17">
        <f t="shared" si="18"/>
        <v>42468.919606481482</v>
      </c>
      <c r="T227" s="16" t="str">
        <f t="shared" si="19"/>
        <v>2016</v>
      </c>
    </row>
    <row r="228" spans="1:20" ht="33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>
        <f t="shared" si="15"/>
        <v>1</v>
      </c>
      <c r="O228" s="10">
        <f t="shared" si="16"/>
        <v>125</v>
      </c>
      <c r="P228" s="12" t="s">
        <v>8266</v>
      </c>
      <c r="Q228" t="s">
        <v>8270</v>
      </c>
      <c r="R228" s="17">
        <f t="shared" si="17"/>
        <v>42106.666018518517</v>
      </c>
      <c r="S228" s="17">
        <f t="shared" si="18"/>
        <v>42155.395138888889</v>
      </c>
      <c r="T228" s="16" t="str">
        <f t="shared" si="19"/>
        <v>2015</v>
      </c>
    </row>
    <row r="229" spans="1:20" ht="49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>
        <f t="shared" si="15"/>
        <v>0</v>
      </c>
      <c r="O229" s="10">
        <f t="shared" si="16"/>
        <v>0</v>
      </c>
      <c r="P229" s="12" t="s">
        <v>8266</v>
      </c>
      <c r="Q229" t="s">
        <v>8270</v>
      </c>
      <c r="R229" s="17">
        <f t="shared" si="17"/>
        <v>42164.893993055557</v>
      </c>
      <c r="S229" s="17">
        <f t="shared" si="18"/>
        <v>42194.893993055557</v>
      </c>
      <c r="T229" s="16" t="str">
        <f t="shared" si="19"/>
        <v>2015</v>
      </c>
    </row>
    <row r="230" spans="1:20" ht="33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>
        <f t="shared" si="15"/>
        <v>0</v>
      </c>
      <c r="O230" s="10">
        <f t="shared" si="16"/>
        <v>0</v>
      </c>
      <c r="P230" s="12" t="s">
        <v>8266</v>
      </c>
      <c r="Q230" t="s">
        <v>8270</v>
      </c>
      <c r="R230" s="17">
        <f t="shared" si="17"/>
        <v>42096.686400462961</v>
      </c>
      <c r="S230" s="17">
        <f t="shared" si="18"/>
        <v>42156.686400462961</v>
      </c>
      <c r="T230" s="16" t="str">
        <f t="shared" si="19"/>
        <v>2015</v>
      </c>
    </row>
    <row r="231" spans="1:20" ht="49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>
        <f t="shared" si="15"/>
        <v>0</v>
      </c>
      <c r="O231" s="10">
        <f t="shared" si="16"/>
        <v>0</v>
      </c>
      <c r="P231" s="12" t="s">
        <v>8266</v>
      </c>
      <c r="Q231" t="s">
        <v>8270</v>
      </c>
      <c r="R231" s="17">
        <f t="shared" si="17"/>
        <v>42383.933993055558</v>
      </c>
      <c r="S231" s="17">
        <f t="shared" si="18"/>
        <v>42413.933993055558</v>
      </c>
      <c r="T231" s="16" t="str">
        <f t="shared" si="19"/>
        <v>2016</v>
      </c>
    </row>
    <row r="232" spans="1:20" ht="49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>
        <f t="shared" si="15"/>
        <v>0</v>
      </c>
      <c r="O232" s="10">
        <f t="shared" si="16"/>
        <v>30</v>
      </c>
      <c r="P232" s="12" t="s">
        <v>8266</v>
      </c>
      <c r="Q232" t="s">
        <v>8270</v>
      </c>
      <c r="R232" s="17">
        <f t="shared" si="17"/>
        <v>42129.777210648142</v>
      </c>
      <c r="S232" s="17">
        <f t="shared" si="18"/>
        <v>42159.777210648142</v>
      </c>
      <c r="T232" s="16" t="str">
        <f t="shared" si="19"/>
        <v>2015</v>
      </c>
    </row>
    <row r="233" spans="1:20" ht="49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>
        <f t="shared" si="15"/>
        <v>0</v>
      </c>
      <c r="O233" s="10">
        <f t="shared" si="16"/>
        <v>0</v>
      </c>
      <c r="P233" s="12" t="s">
        <v>8266</v>
      </c>
      <c r="Q233" t="s">
        <v>8270</v>
      </c>
      <c r="R233" s="17">
        <f t="shared" si="17"/>
        <v>42341.958923611113</v>
      </c>
      <c r="S233" s="17">
        <f t="shared" si="18"/>
        <v>42371.958923611113</v>
      </c>
      <c r="T233" s="16" t="str">
        <f t="shared" si="19"/>
        <v>2015</v>
      </c>
    </row>
    <row r="234" spans="1:20" ht="49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>
        <f t="shared" si="15"/>
        <v>3</v>
      </c>
      <c r="O234" s="10">
        <f t="shared" si="16"/>
        <v>15.71</v>
      </c>
      <c r="P234" s="12" t="s">
        <v>8266</v>
      </c>
      <c r="Q234" t="s">
        <v>8270</v>
      </c>
      <c r="R234" s="17">
        <f t="shared" si="17"/>
        <v>42032.82576388889</v>
      </c>
      <c r="S234" s="17">
        <f t="shared" si="18"/>
        <v>42062.82576388889</v>
      </c>
      <c r="T234" s="16" t="str">
        <f t="shared" si="19"/>
        <v>2015</v>
      </c>
    </row>
    <row r="235" spans="1:20" ht="49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>
        <f t="shared" si="15"/>
        <v>0</v>
      </c>
      <c r="O235" s="10">
        <f t="shared" si="16"/>
        <v>0</v>
      </c>
      <c r="P235" s="12" t="s">
        <v>8266</v>
      </c>
      <c r="Q235" t="s">
        <v>8270</v>
      </c>
      <c r="R235" s="17">
        <f t="shared" si="17"/>
        <v>42612.911712962959</v>
      </c>
      <c r="S235" s="17">
        <f t="shared" si="18"/>
        <v>42642.911712962959</v>
      </c>
      <c r="T235" s="16" t="str">
        <f t="shared" si="19"/>
        <v>2016</v>
      </c>
    </row>
    <row r="236" spans="1:20" ht="49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>
        <f t="shared" si="15"/>
        <v>40</v>
      </c>
      <c r="O236" s="10">
        <f t="shared" si="16"/>
        <v>80.2</v>
      </c>
      <c r="P236" s="12" t="s">
        <v>8266</v>
      </c>
      <c r="Q236" t="s">
        <v>8270</v>
      </c>
      <c r="R236" s="17">
        <f t="shared" si="17"/>
        <v>42136.035405092596</v>
      </c>
      <c r="S236" s="17">
        <f t="shared" si="18"/>
        <v>42176.035405092596</v>
      </c>
      <c r="T236" s="16" t="str">
        <f t="shared" si="19"/>
        <v>2015</v>
      </c>
    </row>
    <row r="237" spans="1:20" ht="33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>
        <f t="shared" si="15"/>
        <v>0</v>
      </c>
      <c r="O237" s="10">
        <f t="shared" si="16"/>
        <v>0</v>
      </c>
      <c r="P237" s="12" t="s">
        <v>8266</v>
      </c>
      <c r="Q237" t="s">
        <v>8270</v>
      </c>
      <c r="R237" s="17">
        <f t="shared" si="17"/>
        <v>42164.908530092594</v>
      </c>
      <c r="S237" s="17">
        <f t="shared" si="18"/>
        <v>42194.908530092594</v>
      </c>
      <c r="T237" s="16" t="str">
        <f t="shared" si="19"/>
        <v>2015</v>
      </c>
    </row>
    <row r="238" spans="1:20" ht="49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>
        <f t="shared" si="15"/>
        <v>0</v>
      </c>
      <c r="O238" s="10">
        <f t="shared" si="16"/>
        <v>0</v>
      </c>
      <c r="P238" s="12" t="s">
        <v>8266</v>
      </c>
      <c r="Q238" t="s">
        <v>8270</v>
      </c>
      <c r="R238" s="17">
        <f t="shared" si="17"/>
        <v>42321.08447916666</v>
      </c>
      <c r="S238" s="17">
        <f t="shared" si="18"/>
        <v>42374</v>
      </c>
      <c r="T238" s="16" t="str">
        <f t="shared" si="19"/>
        <v>2015</v>
      </c>
    </row>
    <row r="239" spans="1:20" ht="2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>
        <f t="shared" si="15"/>
        <v>0</v>
      </c>
      <c r="O239" s="10">
        <f t="shared" si="16"/>
        <v>50</v>
      </c>
      <c r="P239" s="12" t="s">
        <v>8266</v>
      </c>
      <c r="Q239" t="s">
        <v>8270</v>
      </c>
      <c r="R239" s="17">
        <f t="shared" si="17"/>
        <v>42377.577187499999</v>
      </c>
      <c r="S239" s="17">
        <f t="shared" si="18"/>
        <v>42437.577187499999</v>
      </c>
      <c r="T239" s="16" t="str">
        <f t="shared" si="19"/>
        <v>2016</v>
      </c>
    </row>
    <row r="240" spans="1:20" ht="49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>
        <f t="shared" si="15"/>
        <v>0</v>
      </c>
      <c r="O240" s="10">
        <f t="shared" si="16"/>
        <v>0</v>
      </c>
      <c r="P240" s="12" t="s">
        <v>8266</v>
      </c>
      <c r="Q240" t="s">
        <v>8270</v>
      </c>
      <c r="R240" s="17">
        <f t="shared" si="17"/>
        <v>42713.962499999994</v>
      </c>
      <c r="S240" s="17">
        <f t="shared" si="18"/>
        <v>42734.375</v>
      </c>
      <c r="T240" s="16" t="str">
        <f t="shared" si="19"/>
        <v>2016</v>
      </c>
    </row>
    <row r="241" spans="1:20" ht="49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>
        <f t="shared" si="15"/>
        <v>25</v>
      </c>
      <c r="O241" s="10">
        <f t="shared" si="16"/>
        <v>50</v>
      </c>
      <c r="P241" s="12" t="s">
        <v>8266</v>
      </c>
      <c r="Q241" t="s">
        <v>8270</v>
      </c>
      <c r="R241" s="17">
        <f t="shared" si="17"/>
        <v>42297.110300925924</v>
      </c>
      <c r="S241" s="17">
        <f t="shared" si="18"/>
        <v>42316.5</v>
      </c>
      <c r="T241" s="16" t="str">
        <f t="shared" si="19"/>
        <v>2015</v>
      </c>
    </row>
    <row r="242" spans="1:20" ht="49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>
        <f t="shared" si="15"/>
        <v>108</v>
      </c>
      <c r="O242" s="10">
        <f t="shared" si="16"/>
        <v>117.85</v>
      </c>
      <c r="P242" s="12" t="s">
        <v>8266</v>
      </c>
      <c r="Q242" t="s">
        <v>8271</v>
      </c>
      <c r="R242" s="17">
        <f t="shared" si="17"/>
        <v>41354.708460648151</v>
      </c>
      <c r="S242" s="17">
        <f t="shared" si="18"/>
        <v>41399.708460648151</v>
      </c>
      <c r="T242" s="16" t="str">
        <f t="shared" si="19"/>
        <v>2013</v>
      </c>
    </row>
    <row r="243" spans="1:20" ht="49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>
        <f t="shared" si="15"/>
        <v>113</v>
      </c>
      <c r="O243" s="10">
        <f t="shared" si="16"/>
        <v>109.04</v>
      </c>
      <c r="P243" s="12" t="s">
        <v>8266</v>
      </c>
      <c r="Q243" t="s">
        <v>8271</v>
      </c>
      <c r="R243" s="17">
        <f t="shared" si="17"/>
        <v>41949.697962962964</v>
      </c>
      <c r="S243" s="17">
        <f t="shared" si="18"/>
        <v>41994.697962962964</v>
      </c>
      <c r="T243" s="16" t="str">
        <f t="shared" si="19"/>
        <v>2014</v>
      </c>
    </row>
    <row r="244" spans="1:20" ht="49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>
        <f t="shared" si="15"/>
        <v>113</v>
      </c>
      <c r="O244" s="10">
        <f t="shared" si="16"/>
        <v>73.02</v>
      </c>
      <c r="P244" s="12" t="s">
        <v>8266</v>
      </c>
      <c r="Q244" t="s">
        <v>8271</v>
      </c>
      <c r="R244" s="17">
        <f t="shared" si="17"/>
        <v>40862.492939814816</v>
      </c>
      <c r="S244" s="17">
        <f t="shared" si="18"/>
        <v>40897.492939814816</v>
      </c>
      <c r="T244" s="16" t="str">
        <f t="shared" si="19"/>
        <v>2011</v>
      </c>
    </row>
    <row r="245" spans="1:20" ht="49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>
        <f t="shared" si="15"/>
        <v>103</v>
      </c>
      <c r="O245" s="10">
        <f t="shared" si="16"/>
        <v>78.2</v>
      </c>
      <c r="P245" s="12" t="s">
        <v>8266</v>
      </c>
      <c r="Q245" t="s">
        <v>8271</v>
      </c>
      <c r="R245" s="17">
        <f t="shared" si="17"/>
        <v>41662.047500000001</v>
      </c>
      <c r="S245" s="17">
        <f t="shared" si="18"/>
        <v>41692.047500000001</v>
      </c>
      <c r="T245" s="16" t="str">
        <f t="shared" si="19"/>
        <v>2014</v>
      </c>
    </row>
    <row r="246" spans="1:20" ht="49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>
        <f t="shared" si="15"/>
        <v>114</v>
      </c>
      <c r="O246" s="10">
        <f t="shared" si="16"/>
        <v>47.4</v>
      </c>
      <c r="P246" s="12" t="s">
        <v>8266</v>
      </c>
      <c r="Q246" t="s">
        <v>8271</v>
      </c>
      <c r="R246" s="17">
        <f t="shared" si="17"/>
        <v>40213.323599537034</v>
      </c>
      <c r="S246" s="17">
        <f t="shared" si="18"/>
        <v>40253.29583333333</v>
      </c>
      <c r="T246" s="16" t="str">
        <f t="shared" si="19"/>
        <v>2010</v>
      </c>
    </row>
    <row r="247" spans="1:20" ht="49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>
        <f t="shared" si="15"/>
        <v>104</v>
      </c>
      <c r="O247" s="10">
        <f t="shared" si="16"/>
        <v>54.02</v>
      </c>
      <c r="P247" s="12" t="s">
        <v>8266</v>
      </c>
      <c r="Q247" t="s">
        <v>8271</v>
      </c>
      <c r="R247" s="17">
        <f t="shared" si="17"/>
        <v>41107.053067129629</v>
      </c>
      <c r="S247" s="17">
        <f t="shared" si="18"/>
        <v>41137.053067129629</v>
      </c>
      <c r="T247" s="16" t="str">
        <f t="shared" si="19"/>
        <v>2012</v>
      </c>
    </row>
    <row r="248" spans="1:20" ht="49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>
        <f t="shared" si="15"/>
        <v>305</v>
      </c>
      <c r="O248" s="10">
        <f t="shared" si="16"/>
        <v>68.489999999999995</v>
      </c>
      <c r="P248" s="12" t="s">
        <v>8266</v>
      </c>
      <c r="Q248" t="s">
        <v>8271</v>
      </c>
      <c r="R248" s="17">
        <f t="shared" si="17"/>
        <v>40480.363483796296</v>
      </c>
      <c r="S248" s="17">
        <f t="shared" si="18"/>
        <v>40530.405150462961</v>
      </c>
      <c r="T248" s="16" t="str">
        <f t="shared" si="19"/>
        <v>2010</v>
      </c>
    </row>
    <row r="249" spans="1:20" ht="65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>
        <f t="shared" si="15"/>
        <v>134</v>
      </c>
      <c r="O249" s="10">
        <f t="shared" si="16"/>
        <v>108.15</v>
      </c>
      <c r="P249" s="12" t="s">
        <v>8266</v>
      </c>
      <c r="Q249" t="s">
        <v>8271</v>
      </c>
      <c r="R249" s="17">
        <f t="shared" si="17"/>
        <v>40430.604328703703</v>
      </c>
      <c r="S249" s="17">
        <f t="shared" si="18"/>
        <v>40467.152083333334</v>
      </c>
      <c r="T249" s="16" t="str">
        <f t="shared" si="19"/>
        <v>2010</v>
      </c>
    </row>
    <row r="250" spans="1:20" ht="49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>
        <f t="shared" si="15"/>
        <v>101</v>
      </c>
      <c r="O250" s="10">
        <f t="shared" si="16"/>
        <v>589.95000000000005</v>
      </c>
      <c r="P250" s="12" t="s">
        <v>8266</v>
      </c>
      <c r="Q250" t="s">
        <v>8271</v>
      </c>
      <c r="R250" s="17">
        <f t="shared" si="17"/>
        <v>40870.774409722224</v>
      </c>
      <c r="S250" s="17">
        <f t="shared" si="18"/>
        <v>40915.774409722224</v>
      </c>
      <c r="T250" s="16" t="str">
        <f t="shared" si="19"/>
        <v>2011</v>
      </c>
    </row>
    <row r="251" spans="1:20" ht="49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>
        <f t="shared" si="15"/>
        <v>113</v>
      </c>
      <c r="O251" s="10">
        <f t="shared" si="16"/>
        <v>48.05</v>
      </c>
      <c r="P251" s="12" t="s">
        <v>8266</v>
      </c>
      <c r="Q251" t="s">
        <v>8271</v>
      </c>
      <c r="R251" s="17">
        <f t="shared" si="17"/>
        <v>40332.923842592594</v>
      </c>
      <c r="S251" s="17">
        <f t="shared" si="18"/>
        <v>40412.736111111109</v>
      </c>
      <c r="T251" s="16" t="str">
        <f t="shared" si="19"/>
        <v>2010</v>
      </c>
    </row>
    <row r="252" spans="1:20" ht="49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>
        <f t="shared" si="15"/>
        <v>106</v>
      </c>
      <c r="O252" s="10">
        <f t="shared" si="16"/>
        <v>72.48</v>
      </c>
      <c r="P252" s="12" t="s">
        <v>8266</v>
      </c>
      <c r="Q252" t="s">
        <v>8271</v>
      </c>
      <c r="R252" s="17">
        <f t="shared" si="17"/>
        <v>41401.565868055557</v>
      </c>
      <c r="S252" s="17">
        <f t="shared" si="18"/>
        <v>41431.565868055557</v>
      </c>
      <c r="T252" s="16" t="str">
        <f t="shared" si="19"/>
        <v>2013</v>
      </c>
    </row>
    <row r="253" spans="1:20" ht="49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>
        <f t="shared" si="15"/>
        <v>126</v>
      </c>
      <c r="O253" s="10">
        <f t="shared" si="16"/>
        <v>57.08</v>
      </c>
      <c r="P253" s="12" t="s">
        <v>8266</v>
      </c>
      <c r="Q253" t="s">
        <v>8271</v>
      </c>
      <c r="R253" s="17">
        <f t="shared" si="17"/>
        <v>41013.787569444445</v>
      </c>
      <c r="S253" s="17">
        <f t="shared" si="18"/>
        <v>41045.791666666664</v>
      </c>
      <c r="T253" s="16" t="str">
        <f t="shared" si="19"/>
        <v>2012</v>
      </c>
    </row>
    <row r="254" spans="1:20" ht="49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>
        <f t="shared" si="15"/>
        <v>185</v>
      </c>
      <c r="O254" s="10">
        <f t="shared" si="16"/>
        <v>85.44</v>
      </c>
      <c r="P254" s="12" t="s">
        <v>8266</v>
      </c>
      <c r="Q254" t="s">
        <v>8271</v>
      </c>
      <c r="R254" s="17">
        <f t="shared" si="17"/>
        <v>40266.662708333337</v>
      </c>
      <c r="S254" s="17">
        <f t="shared" si="18"/>
        <v>40330.165972222225</v>
      </c>
      <c r="T254" s="16" t="str">
        <f t="shared" si="19"/>
        <v>2010</v>
      </c>
    </row>
    <row r="255" spans="1:20" ht="49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>
        <f t="shared" si="15"/>
        <v>101</v>
      </c>
      <c r="O255" s="10">
        <f t="shared" si="16"/>
        <v>215.86</v>
      </c>
      <c r="P255" s="12" t="s">
        <v>8266</v>
      </c>
      <c r="Q255" t="s">
        <v>8271</v>
      </c>
      <c r="R255" s="17">
        <f t="shared" si="17"/>
        <v>40924.650868055556</v>
      </c>
      <c r="S255" s="17">
        <f t="shared" si="18"/>
        <v>40954.650868055556</v>
      </c>
      <c r="T255" s="16" t="str">
        <f t="shared" si="19"/>
        <v>2012</v>
      </c>
    </row>
    <row r="256" spans="1:20" ht="49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>
        <f t="shared" si="15"/>
        <v>117</v>
      </c>
      <c r="O256" s="10">
        <f t="shared" si="16"/>
        <v>89.39</v>
      </c>
      <c r="P256" s="12" t="s">
        <v>8266</v>
      </c>
      <c r="Q256" t="s">
        <v>8271</v>
      </c>
      <c r="R256" s="17">
        <f t="shared" si="17"/>
        <v>42263.952662037031</v>
      </c>
      <c r="S256" s="17">
        <f t="shared" si="18"/>
        <v>42294.083333333328</v>
      </c>
      <c r="T256" s="16" t="str">
        <f t="shared" si="19"/>
        <v>2015</v>
      </c>
    </row>
    <row r="257" spans="1:20" ht="33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>
        <f t="shared" si="15"/>
        <v>107</v>
      </c>
      <c r="O257" s="10">
        <f t="shared" si="16"/>
        <v>45.42</v>
      </c>
      <c r="P257" s="12" t="s">
        <v>8266</v>
      </c>
      <c r="Q257" t="s">
        <v>8271</v>
      </c>
      <c r="R257" s="17">
        <f t="shared" si="17"/>
        <v>40588.526412037041</v>
      </c>
      <c r="S257" s="17">
        <f t="shared" si="18"/>
        <v>40618.48474537037</v>
      </c>
      <c r="T257" s="16" t="str">
        <f t="shared" si="19"/>
        <v>2011</v>
      </c>
    </row>
    <row r="258" spans="1:20" ht="49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>
        <f t="shared" ref="N258:N321" si="20">ROUND(E258/D258*100,0)</f>
        <v>139</v>
      </c>
      <c r="O258" s="10">
        <f t="shared" si="16"/>
        <v>65.760000000000005</v>
      </c>
      <c r="P258" s="12" t="s">
        <v>8266</v>
      </c>
      <c r="Q258" t="s">
        <v>8271</v>
      </c>
      <c r="R258" s="17">
        <f t="shared" si="17"/>
        <v>41319.769293981481</v>
      </c>
      <c r="S258" s="17">
        <f t="shared" si="18"/>
        <v>41349.769293981481</v>
      </c>
      <c r="T258" s="16" t="str">
        <f t="shared" si="19"/>
        <v>2013</v>
      </c>
    </row>
    <row r="259" spans="1:20" ht="49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>
        <f t="shared" si="20"/>
        <v>107</v>
      </c>
      <c r="O259" s="10">
        <f t="shared" ref="O259:O322" si="21">IFERROR(ROUND(E259/L259,2),0)</f>
        <v>66.7</v>
      </c>
      <c r="P259" s="12" t="s">
        <v>8266</v>
      </c>
      <c r="Q259" t="s">
        <v>8271</v>
      </c>
      <c r="R259" s="17">
        <f t="shared" ref="R259:R322" si="22">(((J259/60)/60)/24)+DATE(1970,1,1)</f>
        <v>42479.626875000002</v>
      </c>
      <c r="S259" s="17">
        <f t="shared" ref="S259:S322" si="23">(((I259/60)/60)/24)+DATE(1970,1,1)</f>
        <v>42509.626875000002</v>
      </c>
      <c r="T259" s="16" t="str">
        <f t="shared" si="19"/>
        <v>2016</v>
      </c>
    </row>
    <row r="260" spans="1:20" ht="49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>
        <f t="shared" si="20"/>
        <v>191</v>
      </c>
      <c r="O260" s="10">
        <f t="shared" si="21"/>
        <v>83.35</v>
      </c>
      <c r="P260" s="12" t="s">
        <v>8266</v>
      </c>
      <c r="Q260" t="s">
        <v>8271</v>
      </c>
      <c r="R260" s="17">
        <f t="shared" si="22"/>
        <v>40682.051689814813</v>
      </c>
      <c r="S260" s="17">
        <f t="shared" si="23"/>
        <v>40712.051689814813</v>
      </c>
      <c r="T260" s="16" t="str">
        <f t="shared" ref="T260:T323" si="24">TEXT(R260, "yyyy")</f>
        <v>2011</v>
      </c>
    </row>
    <row r="261" spans="1:20" ht="49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>
        <f t="shared" si="20"/>
        <v>132</v>
      </c>
      <c r="O261" s="10">
        <f t="shared" si="21"/>
        <v>105.05</v>
      </c>
      <c r="P261" s="12" t="s">
        <v>8266</v>
      </c>
      <c r="Q261" t="s">
        <v>8271</v>
      </c>
      <c r="R261" s="17">
        <f t="shared" si="22"/>
        <v>42072.738067129627</v>
      </c>
      <c r="S261" s="17">
        <f t="shared" si="23"/>
        <v>42102.738067129627</v>
      </c>
      <c r="T261" s="16" t="str">
        <f t="shared" si="24"/>
        <v>2015</v>
      </c>
    </row>
    <row r="262" spans="1:20" ht="33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>
        <f t="shared" si="20"/>
        <v>106</v>
      </c>
      <c r="O262" s="10">
        <f t="shared" si="21"/>
        <v>120.91</v>
      </c>
      <c r="P262" s="12" t="s">
        <v>8266</v>
      </c>
      <c r="Q262" t="s">
        <v>8271</v>
      </c>
      <c r="R262" s="17">
        <f t="shared" si="22"/>
        <v>40330.755543981482</v>
      </c>
      <c r="S262" s="17">
        <f t="shared" si="23"/>
        <v>40376.415972222225</v>
      </c>
      <c r="T262" s="16" t="str">
        <f t="shared" si="24"/>
        <v>2010</v>
      </c>
    </row>
    <row r="263" spans="1:20" ht="33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>
        <f t="shared" si="20"/>
        <v>107</v>
      </c>
      <c r="O263" s="10">
        <f t="shared" si="21"/>
        <v>97.64</v>
      </c>
      <c r="P263" s="12" t="s">
        <v>8266</v>
      </c>
      <c r="Q263" t="s">
        <v>8271</v>
      </c>
      <c r="R263" s="17">
        <f t="shared" si="22"/>
        <v>41017.885462962964</v>
      </c>
      <c r="S263" s="17">
        <f t="shared" si="23"/>
        <v>41067.621527777781</v>
      </c>
      <c r="T263" s="16" t="str">
        <f t="shared" si="24"/>
        <v>2012</v>
      </c>
    </row>
    <row r="264" spans="1:20" ht="33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>
        <f t="shared" si="20"/>
        <v>240</v>
      </c>
      <c r="O264" s="10">
        <f t="shared" si="21"/>
        <v>41.38</v>
      </c>
      <c r="P264" s="12" t="s">
        <v>8266</v>
      </c>
      <c r="Q264" t="s">
        <v>8271</v>
      </c>
      <c r="R264" s="17">
        <f t="shared" si="22"/>
        <v>40555.24800925926</v>
      </c>
      <c r="S264" s="17">
        <f t="shared" si="23"/>
        <v>40600.24800925926</v>
      </c>
      <c r="T264" s="16" t="str">
        <f t="shared" si="24"/>
        <v>2011</v>
      </c>
    </row>
    <row r="265" spans="1:20" ht="65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>
        <f t="shared" si="20"/>
        <v>118</v>
      </c>
      <c r="O265" s="10">
        <f t="shared" si="21"/>
        <v>30.65</v>
      </c>
      <c r="P265" s="12" t="s">
        <v>8266</v>
      </c>
      <c r="Q265" t="s">
        <v>8271</v>
      </c>
      <c r="R265" s="17">
        <f t="shared" si="22"/>
        <v>41149.954791666663</v>
      </c>
      <c r="S265" s="17">
        <f t="shared" si="23"/>
        <v>41179.954791666663</v>
      </c>
      <c r="T265" s="16" t="str">
        <f t="shared" si="24"/>
        <v>2012</v>
      </c>
    </row>
    <row r="266" spans="1:20" ht="65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>
        <f t="shared" si="20"/>
        <v>118</v>
      </c>
      <c r="O266" s="10">
        <f t="shared" si="21"/>
        <v>64.95</v>
      </c>
      <c r="P266" s="12" t="s">
        <v>8266</v>
      </c>
      <c r="Q266" t="s">
        <v>8271</v>
      </c>
      <c r="R266" s="17">
        <f t="shared" si="22"/>
        <v>41010.620312500003</v>
      </c>
      <c r="S266" s="17">
        <f t="shared" si="23"/>
        <v>41040.620312500003</v>
      </c>
      <c r="T266" s="16" t="str">
        <f t="shared" si="24"/>
        <v>2012</v>
      </c>
    </row>
    <row r="267" spans="1:20" ht="65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>
        <f t="shared" si="20"/>
        <v>111</v>
      </c>
      <c r="O267" s="10">
        <f t="shared" si="21"/>
        <v>95.78</v>
      </c>
      <c r="P267" s="12" t="s">
        <v>8266</v>
      </c>
      <c r="Q267" t="s">
        <v>8271</v>
      </c>
      <c r="R267" s="17">
        <f t="shared" si="22"/>
        <v>40267.245717592588</v>
      </c>
      <c r="S267" s="17">
        <f t="shared" si="23"/>
        <v>40308.844444444447</v>
      </c>
      <c r="T267" s="16" t="str">
        <f t="shared" si="24"/>
        <v>2010</v>
      </c>
    </row>
    <row r="268" spans="1:20" ht="49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>
        <f t="shared" si="20"/>
        <v>146</v>
      </c>
      <c r="O268" s="10">
        <f t="shared" si="21"/>
        <v>40.42</v>
      </c>
      <c r="P268" s="12" t="s">
        <v>8266</v>
      </c>
      <c r="Q268" t="s">
        <v>8271</v>
      </c>
      <c r="R268" s="17">
        <f t="shared" si="22"/>
        <v>40205.174849537041</v>
      </c>
      <c r="S268" s="17">
        <f t="shared" si="23"/>
        <v>40291.160416666666</v>
      </c>
      <c r="T268" s="16" t="str">
        <f t="shared" si="24"/>
        <v>2010</v>
      </c>
    </row>
    <row r="269" spans="1:20" ht="49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>
        <f t="shared" si="20"/>
        <v>132</v>
      </c>
      <c r="O269" s="10">
        <f t="shared" si="21"/>
        <v>78.58</v>
      </c>
      <c r="P269" s="12" t="s">
        <v>8266</v>
      </c>
      <c r="Q269" t="s">
        <v>8271</v>
      </c>
      <c r="R269" s="17">
        <f t="shared" si="22"/>
        <v>41785.452534722222</v>
      </c>
      <c r="S269" s="17">
        <f t="shared" si="23"/>
        <v>41815.452534722222</v>
      </c>
      <c r="T269" s="16" t="str">
        <f t="shared" si="24"/>
        <v>2014</v>
      </c>
    </row>
    <row r="270" spans="1:20" ht="49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>
        <f t="shared" si="20"/>
        <v>111</v>
      </c>
      <c r="O270" s="10">
        <f t="shared" si="21"/>
        <v>50.18</v>
      </c>
      <c r="P270" s="12" t="s">
        <v>8266</v>
      </c>
      <c r="Q270" t="s">
        <v>8271</v>
      </c>
      <c r="R270" s="17">
        <f t="shared" si="22"/>
        <v>40809.15252314815</v>
      </c>
      <c r="S270" s="17">
        <f t="shared" si="23"/>
        <v>40854.194189814814</v>
      </c>
      <c r="T270" s="16" t="str">
        <f t="shared" si="24"/>
        <v>2011</v>
      </c>
    </row>
    <row r="271" spans="1:20" ht="49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>
        <f t="shared" si="20"/>
        <v>147</v>
      </c>
      <c r="O271" s="10">
        <f t="shared" si="21"/>
        <v>92.25</v>
      </c>
      <c r="P271" s="12" t="s">
        <v>8266</v>
      </c>
      <c r="Q271" t="s">
        <v>8271</v>
      </c>
      <c r="R271" s="17">
        <f t="shared" si="22"/>
        <v>42758.197013888886</v>
      </c>
      <c r="S271" s="17">
        <f t="shared" si="23"/>
        <v>42788.197013888886</v>
      </c>
      <c r="T271" s="16" t="str">
        <f t="shared" si="24"/>
        <v>2017</v>
      </c>
    </row>
    <row r="272" spans="1:20" ht="49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>
        <f t="shared" si="20"/>
        <v>153</v>
      </c>
      <c r="O272" s="10">
        <f t="shared" si="21"/>
        <v>57.54</v>
      </c>
      <c r="P272" s="12" t="s">
        <v>8266</v>
      </c>
      <c r="Q272" t="s">
        <v>8271</v>
      </c>
      <c r="R272" s="17">
        <f t="shared" si="22"/>
        <v>40637.866550925923</v>
      </c>
      <c r="S272" s="17">
        <f t="shared" si="23"/>
        <v>40688.166666666664</v>
      </c>
      <c r="T272" s="16" t="str">
        <f t="shared" si="24"/>
        <v>2011</v>
      </c>
    </row>
    <row r="273" spans="1:20" ht="49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>
        <f t="shared" si="20"/>
        <v>105</v>
      </c>
      <c r="O273" s="10">
        <f t="shared" si="21"/>
        <v>109.42</v>
      </c>
      <c r="P273" s="12" t="s">
        <v>8266</v>
      </c>
      <c r="Q273" t="s">
        <v>8271</v>
      </c>
      <c r="R273" s="17">
        <f t="shared" si="22"/>
        <v>41612.10024305556</v>
      </c>
      <c r="S273" s="17">
        <f t="shared" si="23"/>
        <v>41641.333333333336</v>
      </c>
      <c r="T273" s="16" t="str">
        <f t="shared" si="24"/>
        <v>2013</v>
      </c>
    </row>
    <row r="274" spans="1:20" ht="49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>
        <f t="shared" si="20"/>
        <v>177</v>
      </c>
      <c r="O274" s="10">
        <f t="shared" si="21"/>
        <v>81.89</v>
      </c>
      <c r="P274" s="12" t="s">
        <v>8266</v>
      </c>
      <c r="Q274" t="s">
        <v>8271</v>
      </c>
      <c r="R274" s="17">
        <f t="shared" si="22"/>
        <v>40235.900358796294</v>
      </c>
      <c r="S274" s="17">
        <f t="shared" si="23"/>
        <v>40296.78402777778</v>
      </c>
      <c r="T274" s="16" t="str">
        <f t="shared" si="24"/>
        <v>2010</v>
      </c>
    </row>
    <row r="275" spans="1:20" ht="49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>
        <f t="shared" si="20"/>
        <v>108</v>
      </c>
      <c r="O275" s="10">
        <f t="shared" si="21"/>
        <v>45.67</v>
      </c>
      <c r="P275" s="12" t="s">
        <v>8266</v>
      </c>
      <c r="Q275" t="s">
        <v>8271</v>
      </c>
      <c r="R275" s="17">
        <f t="shared" si="22"/>
        <v>40697.498449074075</v>
      </c>
      <c r="S275" s="17">
        <f t="shared" si="23"/>
        <v>40727.498449074075</v>
      </c>
      <c r="T275" s="16" t="str">
        <f t="shared" si="24"/>
        <v>2011</v>
      </c>
    </row>
    <row r="276" spans="1:20" ht="49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>
        <f t="shared" si="20"/>
        <v>156</v>
      </c>
      <c r="O276" s="10">
        <f t="shared" si="21"/>
        <v>55.22</v>
      </c>
      <c r="P276" s="12" t="s">
        <v>8266</v>
      </c>
      <c r="Q276" t="s">
        <v>8271</v>
      </c>
      <c r="R276" s="17">
        <f t="shared" si="22"/>
        <v>40969.912372685183</v>
      </c>
      <c r="S276" s="17">
        <f t="shared" si="23"/>
        <v>41004.290972222225</v>
      </c>
      <c r="T276" s="16" t="str">
        <f t="shared" si="24"/>
        <v>2012</v>
      </c>
    </row>
    <row r="277" spans="1:20" ht="49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>
        <f t="shared" si="20"/>
        <v>108</v>
      </c>
      <c r="O277" s="10">
        <f t="shared" si="21"/>
        <v>65.3</v>
      </c>
      <c r="P277" s="12" t="s">
        <v>8266</v>
      </c>
      <c r="Q277" t="s">
        <v>8271</v>
      </c>
      <c r="R277" s="17">
        <f t="shared" si="22"/>
        <v>41193.032013888893</v>
      </c>
      <c r="S277" s="17">
        <f t="shared" si="23"/>
        <v>41223.073680555557</v>
      </c>
      <c r="T277" s="16" t="str">
        <f t="shared" si="24"/>
        <v>2012</v>
      </c>
    </row>
    <row r="278" spans="1:20" ht="49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>
        <f t="shared" si="20"/>
        <v>148</v>
      </c>
      <c r="O278" s="10">
        <f t="shared" si="21"/>
        <v>95.23</v>
      </c>
      <c r="P278" s="12" t="s">
        <v>8266</v>
      </c>
      <c r="Q278" t="s">
        <v>8271</v>
      </c>
      <c r="R278" s="17">
        <f t="shared" si="22"/>
        <v>40967.081874999996</v>
      </c>
      <c r="S278" s="17">
        <f t="shared" si="23"/>
        <v>41027.040208333332</v>
      </c>
      <c r="T278" s="16" t="str">
        <f t="shared" si="24"/>
        <v>2012</v>
      </c>
    </row>
    <row r="279" spans="1:20" ht="49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>
        <f t="shared" si="20"/>
        <v>110</v>
      </c>
      <c r="O279" s="10">
        <f t="shared" si="21"/>
        <v>75.44</v>
      </c>
      <c r="P279" s="12" t="s">
        <v>8266</v>
      </c>
      <c r="Q279" t="s">
        <v>8271</v>
      </c>
      <c r="R279" s="17">
        <f t="shared" si="22"/>
        <v>42117.891423611116</v>
      </c>
      <c r="S279" s="17">
        <f t="shared" si="23"/>
        <v>42147.891423611116</v>
      </c>
      <c r="T279" s="16" t="str">
        <f t="shared" si="24"/>
        <v>2015</v>
      </c>
    </row>
    <row r="280" spans="1:20" ht="33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>
        <f t="shared" si="20"/>
        <v>150</v>
      </c>
      <c r="O280" s="10">
        <f t="shared" si="21"/>
        <v>97.82</v>
      </c>
      <c r="P280" s="12" t="s">
        <v>8266</v>
      </c>
      <c r="Q280" t="s">
        <v>8271</v>
      </c>
      <c r="R280" s="17">
        <f t="shared" si="22"/>
        <v>41164.040960648148</v>
      </c>
      <c r="S280" s="17">
        <f t="shared" si="23"/>
        <v>41194.040960648148</v>
      </c>
      <c r="T280" s="16" t="str">
        <f t="shared" si="24"/>
        <v>2012</v>
      </c>
    </row>
    <row r="281" spans="1:20" ht="49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>
        <f t="shared" si="20"/>
        <v>157</v>
      </c>
      <c r="O281" s="10">
        <f t="shared" si="21"/>
        <v>87.69</v>
      </c>
      <c r="P281" s="12" t="s">
        <v>8266</v>
      </c>
      <c r="Q281" t="s">
        <v>8271</v>
      </c>
      <c r="R281" s="17">
        <f t="shared" si="22"/>
        <v>42759.244166666671</v>
      </c>
      <c r="S281" s="17">
        <f t="shared" si="23"/>
        <v>42793.084027777775</v>
      </c>
      <c r="T281" s="16" t="str">
        <f t="shared" si="24"/>
        <v>2017</v>
      </c>
    </row>
    <row r="282" spans="1:20" ht="49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>
        <f t="shared" si="20"/>
        <v>156</v>
      </c>
      <c r="O282" s="10">
        <f t="shared" si="21"/>
        <v>54.75</v>
      </c>
      <c r="P282" s="12" t="s">
        <v>8266</v>
      </c>
      <c r="Q282" t="s">
        <v>8271</v>
      </c>
      <c r="R282" s="17">
        <f t="shared" si="22"/>
        <v>41744.590682870366</v>
      </c>
      <c r="S282" s="17">
        <f t="shared" si="23"/>
        <v>41789.590682870366</v>
      </c>
      <c r="T282" s="16" t="str">
        <f t="shared" si="24"/>
        <v>2014</v>
      </c>
    </row>
    <row r="283" spans="1:20" ht="49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>
        <f t="shared" si="20"/>
        <v>121</v>
      </c>
      <c r="O283" s="10">
        <f t="shared" si="21"/>
        <v>83.95</v>
      </c>
      <c r="P283" s="12" t="s">
        <v>8266</v>
      </c>
      <c r="Q283" t="s">
        <v>8271</v>
      </c>
      <c r="R283" s="17">
        <f t="shared" si="22"/>
        <v>39950.163344907407</v>
      </c>
      <c r="S283" s="17">
        <f t="shared" si="23"/>
        <v>40035.80972222222</v>
      </c>
      <c r="T283" s="16" t="str">
        <f t="shared" si="24"/>
        <v>2009</v>
      </c>
    </row>
    <row r="284" spans="1:20" ht="49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>
        <f t="shared" si="20"/>
        <v>101</v>
      </c>
      <c r="O284" s="10">
        <f t="shared" si="21"/>
        <v>254.39</v>
      </c>
      <c r="P284" s="12" t="s">
        <v>8266</v>
      </c>
      <c r="Q284" t="s">
        <v>8271</v>
      </c>
      <c r="R284" s="17">
        <f t="shared" si="22"/>
        <v>40194.920046296298</v>
      </c>
      <c r="S284" s="17">
        <f t="shared" si="23"/>
        <v>40231.916666666664</v>
      </c>
      <c r="T284" s="16" t="str">
        <f t="shared" si="24"/>
        <v>2010</v>
      </c>
    </row>
    <row r="285" spans="1:20" ht="33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>
        <f t="shared" si="20"/>
        <v>114</v>
      </c>
      <c r="O285" s="10">
        <f t="shared" si="21"/>
        <v>101.83</v>
      </c>
      <c r="P285" s="12" t="s">
        <v>8266</v>
      </c>
      <c r="Q285" t="s">
        <v>8271</v>
      </c>
      <c r="R285" s="17">
        <f t="shared" si="22"/>
        <v>40675.71</v>
      </c>
      <c r="S285" s="17">
        <f t="shared" si="23"/>
        <v>40695.207638888889</v>
      </c>
      <c r="T285" s="16" t="str">
        <f t="shared" si="24"/>
        <v>2011</v>
      </c>
    </row>
    <row r="286" spans="1:20" ht="49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>
        <f t="shared" si="20"/>
        <v>105</v>
      </c>
      <c r="O286" s="10">
        <f t="shared" si="21"/>
        <v>55.07</v>
      </c>
      <c r="P286" s="12" t="s">
        <v>8266</v>
      </c>
      <c r="Q286" t="s">
        <v>8271</v>
      </c>
      <c r="R286" s="17">
        <f t="shared" si="22"/>
        <v>40904.738194444442</v>
      </c>
      <c r="S286" s="17">
        <f t="shared" si="23"/>
        <v>40929.738194444442</v>
      </c>
      <c r="T286" s="16" t="str">
        <f t="shared" si="24"/>
        <v>2011</v>
      </c>
    </row>
    <row r="287" spans="1:20" ht="49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>
        <f t="shared" si="20"/>
        <v>229</v>
      </c>
      <c r="O287" s="10">
        <f t="shared" si="21"/>
        <v>56.9</v>
      </c>
      <c r="P287" s="12" t="s">
        <v>8266</v>
      </c>
      <c r="Q287" t="s">
        <v>8271</v>
      </c>
      <c r="R287" s="17">
        <f t="shared" si="22"/>
        <v>41506.756111111114</v>
      </c>
      <c r="S287" s="17">
        <f t="shared" si="23"/>
        <v>41536.756111111114</v>
      </c>
      <c r="T287" s="16" t="str">
        <f t="shared" si="24"/>
        <v>2013</v>
      </c>
    </row>
    <row r="288" spans="1:20" ht="49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>
        <f t="shared" si="20"/>
        <v>109</v>
      </c>
      <c r="O288" s="10">
        <f t="shared" si="21"/>
        <v>121.28</v>
      </c>
      <c r="P288" s="12" t="s">
        <v>8266</v>
      </c>
      <c r="Q288" t="s">
        <v>8271</v>
      </c>
      <c r="R288" s="17">
        <f t="shared" si="22"/>
        <v>41313.816249999996</v>
      </c>
      <c r="S288" s="17">
        <f t="shared" si="23"/>
        <v>41358.774583333332</v>
      </c>
      <c r="T288" s="16" t="str">
        <f t="shared" si="24"/>
        <v>2013</v>
      </c>
    </row>
    <row r="289" spans="1:20" ht="33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>
        <f t="shared" si="20"/>
        <v>176</v>
      </c>
      <c r="O289" s="10">
        <f t="shared" si="21"/>
        <v>91.19</v>
      </c>
      <c r="P289" s="12" t="s">
        <v>8266</v>
      </c>
      <c r="Q289" t="s">
        <v>8271</v>
      </c>
      <c r="R289" s="17">
        <f t="shared" si="22"/>
        <v>41184.277986111112</v>
      </c>
      <c r="S289" s="17">
        <f t="shared" si="23"/>
        <v>41215.166666666664</v>
      </c>
      <c r="T289" s="16" t="str">
        <f t="shared" si="24"/>
        <v>2012</v>
      </c>
    </row>
    <row r="290" spans="1:20" ht="49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>
        <f t="shared" si="20"/>
        <v>103</v>
      </c>
      <c r="O290" s="10">
        <f t="shared" si="21"/>
        <v>115.45</v>
      </c>
      <c r="P290" s="12" t="s">
        <v>8266</v>
      </c>
      <c r="Q290" t="s">
        <v>8271</v>
      </c>
      <c r="R290" s="17">
        <f t="shared" si="22"/>
        <v>41051.168900462959</v>
      </c>
      <c r="S290" s="17">
        <f t="shared" si="23"/>
        <v>41086.168900462959</v>
      </c>
      <c r="T290" s="16" t="str">
        <f t="shared" si="24"/>
        <v>2012</v>
      </c>
    </row>
    <row r="291" spans="1:20" ht="49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>
        <f t="shared" si="20"/>
        <v>105</v>
      </c>
      <c r="O291" s="10">
        <f t="shared" si="21"/>
        <v>67.77</v>
      </c>
      <c r="P291" s="12" t="s">
        <v>8266</v>
      </c>
      <c r="Q291" t="s">
        <v>8271</v>
      </c>
      <c r="R291" s="17">
        <f t="shared" si="22"/>
        <v>41550.456412037034</v>
      </c>
      <c r="S291" s="17">
        <f t="shared" si="23"/>
        <v>41580.456412037034</v>
      </c>
      <c r="T291" s="16" t="str">
        <f t="shared" si="24"/>
        <v>2013</v>
      </c>
    </row>
    <row r="292" spans="1:20" ht="33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>
        <f t="shared" si="20"/>
        <v>107</v>
      </c>
      <c r="O292" s="10">
        <f t="shared" si="21"/>
        <v>28.58</v>
      </c>
      <c r="P292" s="12" t="s">
        <v>8266</v>
      </c>
      <c r="Q292" t="s">
        <v>8271</v>
      </c>
      <c r="R292" s="17">
        <f t="shared" si="22"/>
        <v>40526.36917824074</v>
      </c>
      <c r="S292" s="17">
        <f t="shared" si="23"/>
        <v>40576.332638888889</v>
      </c>
      <c r="T292" s="16" t="str">
        <f t="shared" si="24"/>
        <v>2010</v>
      </c>
    </row>
    <row r="293" spans="1:20" ht="49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>
        <f t="shared" si="20"/>
        <v>120</v>
      </c>
      <c r="O293" s="10">
        <f t="shared" si="21"/>
        <v>46.88</v>
      </c>
      <c r="P293" s="12" t="s">
        <v>8266</v>
      </c>
      <c r="Q293" t="s">
        <v>8271</v>
      </c>
      <c r="R293" s="17">
        <f t="shared" si="22"/>
        <v>41376.769050925926</v>
      </c>
      <c r="S293" s="17">
        <f t="shared" si="23"/>
        <v>41395.000694444447</v>
      </c>
      <c r="T293" s="16" t="str">
        <f t="shared" si="24"/>
        <v>2013</v>
      </c>
    </row>
    <row r="294" spans="1:20" ht="49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>
        <f t="shared" si="20"/>
        <v>102</v>
      </c>
      <c r="O294" s="10">
        <f t="shared" si="21"/>
        <v>154.41999999999999</v>
      </c>
      <c r="P294" s="12" t="s">
        <v>8266</v>
      </c>
      <c r="Q294" t="s">
        <v>8271</v>
      </c>
      <c r="R294" s="17">
        <f t="shared" si="22"/>
        <v>40812.803229166668</v>
      </c>
      <c r="S294" s="17">
        <f t="shared" si="23"/>
        <v>40845.165972222225</v>
      </c>
      <c r="T294" s="16" t="str">
        <f t="shared" si="24"/>
        <v>2011</v>
      </c>
    </row>
    <row r="295" spans="1:20" ht="49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>
        <f t="shared" si="20"/>
        <v>101</v>
      </c>
      <c r="O295" s="10">
        <f t="shared" si="21"/>
        <v>201.22</v>
      </c>
      <c r="P295" s="12" t="s">
        <v>8266</v>
      </c>
      <c r="Q295" t="s">
        <v>8271</v>
      </c>
      <c r="R295" s="17">
        <f t="shared" si="22"/>
        <v>41719.667986111112</v>
      </c>
      <c r="S295" s="17">
        <f t="shared" si="23"/>
        <v>41749.667986111112</v>
      </c>
      <c r="T295" s="16" t="str">
        <f t="shared" si="24"/>
        <v>2014</v>
      </c>
    </row>
    <row r="296" spans="1:20" ht="49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>
        <f t="shared" si="20"/>
        <v>100</v>
      </c>
      <c r="O296" s="10">
        <f t="shared" si="21"/>
        <v>100</v>
      </c>
      <c r="P296" s="12" t="s">
        <v>8266</v>
      </c>
      <c r="Q296" t="s">
        <v>8271</v>
      </c>
      <c r="R296" s="17">
        <f t="shared" si="22"/>
        <v>40343.084421296298</v>
      </c>
      <c r="S296" s="17">
        <f t="shared" si="23"/>
        <v>40378.666666666664</v>
      </c>
      <c r="T296" s="16" t="str">
        <f t="shared" si="24"/>
        <v>2010</v>
      </c>
    </row>
    <row r="297" spans="1:20" ht="49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>
        <f t="shared" si="20"/>
        <v>133</v>
      </c>
      <c r="O297" s="10">
        <f t="shared" si="21"/>
        <v>100.08</v>
      </c>
      <c r="P297" s="12" t="s">
        <v>8266</v>
      </c>
      <c r="Q297" t="s">
        <v>8271</v>
      </c>
      <c r="R297" s="17">
        <f t="shared" si="22"/>
        <v>41519.004733796297</v>
      </c>
      <c r="S297" s="17">
        <f t="shared" si="23"/>
        <v>41579</v>
      </c>
      <c r="T297" s="16" t="str">
        <f t="shared" si="24"/>
        <v>2013</v>
      </c>
    </row>
    <row r="298" spans="1:20" ht="49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>
        <f t="shared" si="20"/>
        <v>119</v>
      </c>
      <c r="O298" s="10">
        <f t="shared" si="21"/>
        <v>230.09</v>
      </c>
      <c r="P298" s="12" t="s">
        <v>8266</v>
      </c>
      <c r="Q298" t="s">
        <v>8271</v>
      </c>
      <c r="R298" s="17">
        <f t="shared" si="22"/>
        <v>41134.475497685184</v>
      </c>
      <c r="S298" s="17">
        <f t="shared" si="23"/>
        <v>41159.475497685184</v>
      </c>
      <c r="T298" s="16" t="str">
        <f t="shared" si="24"/>
        <v>2012</v>
      </c>
    </row>
    <row r="299" spans="1:20" ht="49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>
        <f t="shared" si="20"/>
        <v>101</v>
      </c>
      <c r="O299" s="10">
        <f t="shared" si="21"/>
        <v>141.75</v>
      </c>
      <c r="P299" s="12" t="s">
        <v>8266</v>
      </c>
      <c r="Q299" t="s">
        <v>8271</v>
      </c>
      <c r="R299" s="17">
        <f t="shared" si="22"/>
        <v>42089.72802083334</v>
      </c>
      <c r="S299" s="17">
        <f t="shared" si="23"/>
        <v>42125.165972222225</v>
      </c>
      <c r="T299" s="16" t="str">
        <f t="shared" si="24"/>
        <v>2015</v>
      </c>
    </row>
    <row r="300" spans="1:20" ht="33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>
        <f t="shared" si="20"/>
        <v>109</v>
      </c>
      <c r="O300" s="10">
        <f t="shared" si="21"/>
        <v>56.34</v>
      </c>
      <c r="P300" s="12" t="s">
        <v>8266</v>
      </c>
      <c r="Q300" t="s">
        <v>8271</v>
      </c>
      <c r="R300" s="17">
        <f t="shared" si="22"/>
        <v>41709.463518518518</v>
      </c>
      <c r="S300" s="17">
        <f t="shared" si="23"/>
        <v>41768.875</v>
      </c>
      <c r="T300" s="16" t="str">
        <f t="shared" si="24"/>
        <v>2014</v>
      </c>
    </row>
    <row r="301" spans="1:20" ht="49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>
        <f t="shared" si="20"/>
        <v>179</v>
      </c>
      <c r="O301" s="10">
        <f t="shared" si="21"/>
        <v>73.34</v>
      </c>
      <c r="P301" s="12" t="s">
        <v>8266</v>
      </c>
      <c r="Q301" t="s">
        <v>8271</v>
      </c>
      <c r="R301" s="17">
        <f t="shared" si="22"/>
        <v>40469.225231481483</v>
      </c>
      <c r="S301" s="17">
        <f t="shared" si="23"/>
        <v>40499.266898148147</v>
      </c>
      <c r="T301" s="16" t="str">
        <f t="shared" si="24"/>
        <v>2010</v>
      </c>
    </row>
    <row r="302" spans="1:20" ht="49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>
        <f t="shared" si="20"/>
        <v>102</v>
      </c>
      <c r="O302" s="10">
        <f t="shared" si="21"/>
        <v>85.34</v>
      </c>
      <c r="P302" s="12" t="s">
        <v>8266</v>
      </c>
      <c r="Q302" t="s">
        <v>8271</v>
      </c>
      <c r="R302" s="17">
        <f t="shared" si="22"/>
        <v>40626.959930555553</v>
      </c>
      <c r="S302" s="17">
        <f t="shared" si="23"/>
        <v>40657.959930555553</v>
      </c>
      <c r="T302" s="16" t="str">
        <f t="shared" si="24"/>
        <v>2011</v>
      </c>
    </row>
    <row r="303" spans="1:20" ht="49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>
        <f t="shared" si="20"/>
        <v>119</v>
      </c>
      <c r="O303" s="10">
        <f t="shared" si="21"/>
        <v>61.5</v>
      </c>
      <c r="P303" s="12" t="s">
        <v>8266</v>
      </c>
      <c r="Q303" t="s">
        <v>8271</v>
      </c>
      <c r="R303" s="17">
        <f t="shared" si="22"/>
        <v>41312.737673611111</v>
      </c>
      <c r="S303" s="17">
        <f t="shared" si="23"/>
        <v>41352.696006944447</v>
      </c>
      <c r="T303" s="16" t="str">
        <f t="shared" si="24"/>
        <v>2013</v>
      </c>
    </row>
    <row r="304" spans="1:20" ht="49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>
        <f t="shared" si="20"/>
        <v>100</v>
      </c>
      <c r="O304" s="10">
        <f t="shared" si="21"/>
        <v>93.02</v>
      </c>
      <c r="P304" s="12" t="s">
        <v>8266</v>
      </c>
      <c r="Q304" t="s">
        <v>8271</v>
      </c>
      <c r="R304" s="17">
        <f t="shared" si="22"/>
        <v>40933.856921296298</v>
      </c>
      <c r="S304" s="17">
        <f t="shared" si="23"/>
        <v>40963.856921296298</v>
      </c>
      <c r="T304" s="16" t="str">
        <f t="shared" si="24"/>
        <v>2012</v>
      </c>
    </row>
    <row r="305" spans="1:20" ht="49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>
        <f t="shared" si="20"/>
        <v>137</v>
      </c>
      <c r="O305" s="10">
        <f t="shared" si="21"/>
        <v>50.29</v>
      </c>
      <c r="P305" s="12" t="s">
        <v>8266</v>
      </c>
      <c r="Q305" t="s">
        <v>8271</v>
      </c>
      <c r="R305" s="17">
        <f t="shared" si="22"/>
        <v>41032.071134259262</v>
      </c>
      <c r="S305" s="17">
        <f t="shared" si="23"/>
        <v>41062.071134259262</v>
      </c>
      <c r="T305" s="16" t="str">
        <f t="shared" si="24"/>
        <v>2012</v>
      </c>
    </row>
    <row r="306" spans="1:20" ht="33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>
        <f t="shared" si="20"/>
        <v>232</v>
      </c>
      <c r="O306" s="10">
        <f t="shared" si="21"/>
        <v>106.43</v>
      </c>
      <c r="P306" s="12" t="s">
        <v>8266</v>
      </c>
      <c r="Q306" t="s">
        <v>8271</v>
      </c>
      <c r="R306" s="17">
        <f t="shared" si="22"/>
        <v>41114.094872685186</v>
      </c>
      <c r="S306" s="17">
        <f t="shared" si="23"/>
        <v>41153.083333333336</v>
      </c>
      <c r="T306" s="16" t="str">
        <f t="shared" si="24"/>
        <v>2012</v>
      </c>
    </row>
    <row r="307" spans="1:20" ht="33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>
        <f t="shared" si="20"/>
        <v>130</v>
      </c>
      <c r="O307" s="10">
        <f t="shared" si="21"/>
        <v>51.72</v>
      </c>
      <c r="P307" s="12" t="s">
        <v>8266</v>
      </c>
      <c r="Q307" t="s">
        <v>8271</v>
      </c>
      <c r="R307" s="17">
        <f t="shared" si="22"/>
        <v>40948.630196759259</v>
      </c>
      <c r="S307" s="17">
        <f t="shared" si="23"/>
        <v>40978.630196759259</v>
      </c>
      <c r="T307" s="16" t="str">
        <f t="shared" si="24"/>
        <v>2012</v>
      </c>
    </row>
    <row r="308" spans="1:20" ht="33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>
        <f t="shared" si="20"/>
        <v>293</v>
      </c>
      <c r="O308" s="10">
        <f t="shared" si="21"/>
        <v>36.61</v>
      </c>
      <c r="P308" s="12" t="s">
        <v>8266</v>
      </c>
      <c r="Q308" t="s">
        <v>8271</v>
      </c>
      <c r="R308" s="17">
        <f t="shared" si="22"/>
        <v>41333.837187500001</v>
      </c>
      <c r="S308" s="17">
        <f t="shared" si="23"/>
        <v>41353.795520833337</v>
      </c>
      <c r="T308" s="16" t="str">
        <f t="shared" si="24"/>
        <v>2013</v>
      </c>
    </row>
    <row r="309" spans="1:20" ht="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>
        <f t="shared" si="20"/>
        <v>111</v>
      </c>
      <c r="O309" s="10">
        <f t="shared" si="21"/>
        <v>42.52</v>
      </c>
      <c r="P309" s="12" t="s">
        <v>8266</v>
      </c>
      <c r="Q309" t="s">
        <v>8271</v>
      </c>
      <c r="R309" s="17">
        <f t="shared" si="22"/>
        <v>41282.944456018515</v>
      </c>
      <c r="S309" s="17">
        <f t="shared" si="23"/>
        <v>41312.944456018515</v>
      </c>
      <c r="T309" s="16" t="str">
        <f t="shared" si="24"/>
        <v>2013</v>
      </c>
    </row>
    <row r="310" spans="1:20" ht="49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>
        <f t="shared" si="20"/>
        <v>106</v>
      </c>
      <c r="O310" s="10">
        <f t="shared" si="21"/>
        <v>62.71</v>
      </c>
      <c r="P310" s="12" t="s">
        <v>8266</v>
      </c>
      <c r="Q310" t="s">
        <v>8271</v>
      </c>
      <c r="R310" s="17">
        <f t="shared" si="22"/>
        <v>40567.694560185184</v>
      </c>
      <c r="S310" s="17">
        <f t="shared" si="23"/>
        <v>40612.694560185184</v>
      </c>
      <c r="T310" s="16" t="str">
        <f t="shared" si="24"/>
        <v>2011</v>
      </c>
    </row>
    <row r="311" spans="1:20" ht="49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>
        <f t="shared" si="20"/>
        <v>119</v>
      </c>
      <c r="O311" s="10">
        <f t="shared" si="21"/>
        <v>89.96</v>
      </c>
      <c r="P311" s="12" t="s">
        <v>8266</v>
      </c>
      <c r="Q311" t="s">
        <v>8271</v>
      </c>
      <c r="R311" s="17">
        <f t="shared" si="22"/>
        <v>41134.751550925925</v>
      </c>
      <c r="S311" s="17">
        <f t="shared" si="23"/>
        <v>41155.751550925925</v>
      </c>
      <c r="T311" s="16" t="str">
        <f t="shared" si="24"/>
        <v>2012</v>
      </c>
    </row>
    <row r="312" spans="1:20" ht="49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>
        <f t="shared" si="20"/>
        <v>104</v>
      </c>
      <c r="O312" s="10">
        <f t="shared" si="21"/>
        <v>28.92</v>
      </c>
      <c r="P312" s="12" t="s">
        <v>8266</v>
      </c>
      <c r="Q312" t="s">
        <v>8271</v>
      </c>
      <c r="R312" s="17">
        <f t="shared" si="22"/>
        <v>40821.183136574073</v>
      </c>
      <c r="S312" s="17">
        <f t="shared" si="23"/>
        <v>40836.083333333336</v>
      </c>
      <c r="T312" s="16" t="str">
        <f t="shared" si="24"/>
        <v>2011</v>
      </c>
    </row>
    <row r="313" spans="1:20" ht="33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>
        <f t="shared" si="20"/>
        <v>104</v>
      </c>
      <c r="O313" s="10">
        <f t="shared" si="21"/>
        <v>138.80000000000001</v>
      </c>
      <c r="P313" s="12" t="s">
        <v>8266</v>
      </c>
      <c r="Q313" t="s">
        <v>8271</v>
      </c>
      <c r="R313" s="17">
        <f t="shared" si="22"/>
        <v>40868.219814814816</v>
      </c>
      <c r="S313" s="17">
        <f t="shared" si="23"/>
        <v>40909.332638888889</v>
      </c>
      <c r="T313" s="16" t="str">
        <f t="shared" si="24"/>
        <v>2011</v>
      </c>
    </row>
    <row r="314" spans="1:20" ht="49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>
        <f t="shared" si="20"/>
        <v>112</v>
      </c>
      <c r="O314" s="10">
        <f t="shared" si="21"/>
        <v>61.3</v>
      </c>
      <c r="P314" s="12" t="s">
        <v>8266</v>
      </c>
      <c r="Q314" t="s">
        <v>8271</v>
      </c>
      <c r="R314" s="17">
        <f t="shared" si="22"/>
        <v>41348.877685185187</v>
      </c>
      <c r="S314" s="17">
        <f t="shared" si="23"/>
        <v>41378.877685185187</v>
      </c>
      <c r="T314" s="16" t="str">
        <f t="shared" si="24"/>
        <v>2013</v>
      </c>
    </row>
    <row r="315" spans="1:20" ht="49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>
        <f t="shared" si="20"/>
        <v>105</v>
      </c>
      <c r="O315" s="10">
        <f t="shared" si="21"/>
        <v>80.2</v>
      </c>
      <c r="P315" s="12" t="s">
        <v>8266</v>
      </c>
      <c r="Q315" t="s">
        <v>8271</v>
      </c>
      <c r="R315" s="17">
        <f t="shared" si="22"/>
        <v>40357.227939814817</v>
      </c>
      <c r="S315" s="17">
        <f t="shared" si="23"/>
        <v>40401.665972222225</v>
      </c>
      <c r="T315" s="16" t="str">
        <f t="shared" si="24"/>
        <v>2010</v>
      </c>
    </row>
    <row r="316" spans="1:20" ht="49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>
        <f t="shared" si="20"/>
        <v>385</v>
      </c>
      <c r="O316" s="10">
        <f t="shared" si="21"/>
        <v>32.1</v>
      </c>
      <c r="P316" s="12" t="s">
        <v>8266</v>
      </c>
      <c r="Q316" t="s">
        <v>8271</v>
      </c>
      <c r="R316" s="17">
        <f t="shared" si="22"/>
        <v>41304.833194444444</v>
      </c>
      <c r="S316" s="17">
        <f t="shared" si="23"/>
        <v>41334.833194444444</v>
      </c>
      <c r="T316" s="16" t="str">
        <f t="shared" si="24"/>
        <v>2013</v>
      </c>
    </row>
    <row r="317" spans="1:20" ht="49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>
        <f t="shared" si="20"/>
        <v>101</v>
      </c>
      <c r="O317" s="10">
        <f t="shared" si="21"/>
        <v>200.89</v>
      </c>
      <c r="P317" s="12" t="s">
        <v>8266</v>
      </c>
      <c r="Q317" t="s">
        <v>8271</v>
      </c>
      <c r="R317" s="17">
        <f t="shared" si="22"/>
        <v>41113.77238425926</v>
      </c>
      <c r="S317" s="17">
        <f t="shared" si="23"/>
        <v>41143.77238425926</v>
      </c>
      <c r="T317" s="16" t="str">
        <f t="shared" si="24"/>
        <v>2012</v>
      </c>
    </row>
    <row r="318" spans="1:20" ht="33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>
        <f t="shared" si="20"/>
        <v>114</v>
      </c>
      <c r="O318" s="10">
        <f t="shared" si="21"/>
        <v>108.01</v>
      </c>
      <c r="P318" s="12" t="s">
        <v>8266</v>
      </c>
      <c r="Q318" t="s">
        <v>8271</v>
      </c>
      <c r="R318" s="17">
        <f t="shared" si="22"/>
        <v>41950.923576388886</v>
      </c>
      <c r="S318" s="17">
        <f t="shared" si="23"/>
        <v>41984.207638888889</v>
      </c>
      <c r="T318" s="16" t="str">
        <f t="shared" si="24"/>
        <v>2014</v>
      </c>
    </row>
    <row r="319" spans="1:20" ht="33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>
        <f t="shared" si="20"/>
        <v>101</v>
      </c>
      <c r="O319" s="10">
        <f t="shared" si="21"/>
        <v>95.7</v>
      </c>
      <c r="P319" s="12" t="s">
        <v>8266</v>
      </c>
      <c r="Q319" t="s">
        <v>8271</v>
      </c>
      <c r="R319" s="17">
        <f t="shared" si="22"/>
        <v>41589.676886574074</v>
      </c>
      <c r="S319" s="17">
        <f t="shared" si="23"/>
        <v>41619.676886574074</v>
      </c>
      <c r="T319" s="16" t="str">
        <f t="shared" si="24"/>
        <v>2013</v>
      </c>
    </row>
    <row r="320" spans="1:20" ht="49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>
        <f t="shared" si="20"/>
        <v>283</v>
      </c>
      <c r="O320" s="10">
        <f t="shared" si="21"/>
        <v>49.88</v>
      </c>
      <c r="P320" s="12" t="s">
        <v>8266</v>
      </c>
      <c r="Q320" t="s">
        <v>8271</v>
      </c>
      <c r="R320" s="17">
        <f t="shared" si="22"/>
        <v>41330.038784722223</v>
      </c>
      <c r="S320" s="17">
        <f t="shared" si="23"/>
        <v>41359.997118055559</v>
      </c>
      <c r="T320" s="16" t="str">
        <f t="shared" si="24"/>
        <v>2013</v>
      </c>
    </row>
    <row r="321" spans="1:20" ht="65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>
        <f t="shared" si="20"/>
        <v>113</v>
      </c>
      <c r="O321" s="10">
        <f t="shared" si="21"/>
        <v>110.47</v>
      </c>
      <c r="P321" s="12" t="s">
        <v>8266</v>
      </c>
      <c r="Q321" t="s">
        <v>8271</v>
      </c>
      <c r="R321" s="17">
        <f t="shared" si="22"/>
        <v>40123.83829861111</v>
      </c>
      <c r="S321" s="17">
        <f t="shared" si="23"/>
        <v>40211.332638888889</v>
      </c>
      <c r="T321" s="16" t="str">
        <f t="shared" si="24"/>
        <v>2009</v>
      </c>
    </row>
    <row r="322" spans="1:20" ht="49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>
        <f t="shared" ref="N322:N385" si="25">ROUND(E322/D322*100,0)</f>
        <v>107</v>
      </c>
      <c r="O322" s="10">
        <f t="shared" si="21"/>
        <v>134.91</v>
      </c>
      <c r="P322" s="12" t="s">
        <v>8266</v>
      </c>
      <c r="Q322" t="s">
        <v>8271</v>
      </c>
      <c r="R322" s="17">
        <f t="shared" si="22"/>
        <v>42331.551307870366</v>
      </c>
      <c r="S322" s="17">
        <f t="shared" si="23"/>
        <v>42360.958333333328</v>
      </c>
      <c r="T322" s="16" t="str">
        <f t="shared" si="24"/>
        <v>2015</v>
      </c>
    </row>
    <row r="323" spans="1:20" ht="49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>
        <f t="shared" si="25"/>
        <v>103</v>
      </c>
      <c r="O323" s="10">
        <f t="shared" ref="O323:O386" si="26">IFERROR(ROUND(E323/L323,2),0)</f>
        <v>106.62</v>
      </c>
      <c r="P323" s="12" t="s">
        <v>8266</v>
      </c>
      <c r="Q323" t="s">
        <v>8271</v>
      </c>
      <c r="R323" s="17">
        <f t="shared" ref="R323:R386" si="27">(((J323/60)/60)/24)+DATE(1970,1,1)</f>
        <v>42647.446597222224</v>
      </c>
      <c r="S323" s="17">
        <f t="shared" ref="S323:S386" si="28">(((I323/60)/60)/24)+DATE(1970,1,1)</f>
        <v>42682.488263888896</v>
      </c>
      <c r="T323" s="16" t="str">
        <f t="shared" si="24"/>
        <v>2016</v>
      </c>
    </row>
    <row r="324" spans="1:20" ht="33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>
        <f t="shared" si="25"/>
        <v>108</v>
      </c>
      <c r="O324" s="10">
        <f t="shared" si="26"/>
        <v>145.04</v>
      </c>
      <c r="P324" s="12" t="s">
        <v>8266</v>
      </c>
      <c r="Q324" t="s">
        <v>8271</v>
      </c>
      <c r="R324" s="17">
        <f t="shared" si="27"/>
        <v>42473.57</v>
      </c>
      <c r="S324" s="17">
        <f t="shared" si="28"/>
        <v>42503.57</v>
      </c>
      <c r="T324" s="16" t="str">
        <f t="shared" ref="T324:T387" si="29">TEXT(R324, "yyyy")</f>
        <v>2016</v>
      </c>
    </row>
    <row r="325" spans="1:20" ht="49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>
        <f t="shared" si="25"/>
        <v>123</v>
      </c>
      <c r="O325" s="10">
        <f t="shared" si="26"/>
        <v>114.59</v>
      </c>
      <c r="P325" s="12" t="s">
        <v>8266</v>
      </c>
      <c r="Q325" t="s">
        <v>8271</v>
      </c>
      <c r="R325" s="17">
        <f t="shared" si="27"/>
        <v>42697.32136574074</v>
      </c>
      <c r="S325" s="17">
        <f t="shared" si="28"/>
        <v>42725.332638888889</v>
      </c>
      <c r="T325" s="16" t="str">
        <f t="shared" si="29"/>
        <v>2016</v>
      </c>
    </row>
    <row r="326" spans="1:20" ht="49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>
        <f t="shared" si="25"/>
        <v>102</v>
      </c>
      <c r="O326" s="10">
        <f t="shared" si="26"/>
        <v>105.32</v>
      </c>
      <c r="P326" s="12" t="s">
        <v>8266</v>
      </c>
      <c r="Q326" t="s">
        <v>8271</v>
      </c>
      <c r="R326" s="17">
        <f t="shared" si="27"/>
        <v>42184.626250000001</v>
      </c>
      <c r="S326" s="17">
        <f t="shared" si="28"/>
        <v>42217.626250000001</v>
      </c>
      <c r="T326" s="16" t="str">
        <f t="shared" si="29"/>
        <v>2015</v>
      </c>
    </row>
    <row r="327" spans="1:20" ht="49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>
        <f t="shared" si="25"/>
        <v>104</v>
      </c>
      <c r="O327" s="10">
        <f t="shared" si="26"/>
        <v>70.92</v>
      </c>
      <c r="P327" s="12" t="s">
        <v>8266</v>
      </c>
      <c r="Q327" t="s">
        <v>8271</v>
      </c>
      <c r="R327" s="17">
        <f t="shared" si="27"/>
        <v>42689.187881944439</v>
      </c>
      <c r="S327" s="17">
        <f t="shared" si="28"/>
        <v>42724.187881944439</v>
      </c>
      <c r="T327" s="16" t="str">
        <f t="shared" si="29"/>
        <v>2016</v>
      </c>
    </row>
    <row r="328" spans="1:20" ht="49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>
        <f t="shared" si="25"/>
        <v>113</v>
      </c>
      <c r="O328" s="10">
        <f t="shared" si="26"/>
        <v>147.16999999999999</v>
      </c>
      <c r="P328" s="12" t="s">
        <v>8266</v>
      </c>
      <c r="Q328" t="s">
        <v>8271</v>
      </c>
      <c r="R328" s="17">
        <f t="shared" si="27"/>
        <v>42775.314884259264</v>
      </c>
      <c r="S328" s="17">
        <f t="shared" si="28"/>
        <v>42808.956250000003</v>
      </c>
      <c r="T328" s="16" t="str">
        <f t="shared" si="29"/>
        <v>2017</v>
      </c>
    </row>
    <row r="329" spans="1:20" ht="49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>
        <f t="shared" si="25"/>
        <v>136</v>
      </c>
      <c r="O329" s="10">
        <f t="shared" si="26"/>
        <v>160.47</v>
      </c>
      <c r="P329" s="12" t="s">
        <v>8266</v>
      </c>
      <c r="Q329" t="s">
        <v>8271</v>
      </c>
      <c r="R329" s="17">
        <f t="shared" si="27"/>
        <v>42058.235289351855</v>
      </c>
      <c r="S329" s="17">
        <f t="shared" si="28"/>
        <v>42085.333333333328</v>
      </c>
      <c r="T329" s="16" t="str">
        <f t="shared" si="29"/>
        <v>2015</v>
      </c>
    </row>
    <row r="330" spans="1:20" ht="49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>
        <f t="shared" si="25"/>
        <v>104</v>
      </c>
      <c r="O330" s="10">
        <f t="shared" si="26"/>
        <v>156.05000000000001</v>
      </c>
      <c r="P330" s="12" t="s">
        <v>8266</v>
      </c>
      <c r="Q330" t="s">
        <v>8271</v>
      </c>
      <c r="R330" s="17">
        <f t="shared" si="27"/>
        <v>42278.946620370371</v>
      </c>
      <c r="S330" s="17">
        <f t="shared" si="28"/>
        <v>42309.166666666672</v>
      </c>
      <c r="T330" s="16" t="str">
        <f t="shared" si="29"/>
        <v>2015</v>
      </c>
    </row>
    <row r="331" spans="1:20" ht="49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>
        <f t="shared" si="25"/>
        <v>106</v>
      </c>
      <c r="O331" s="10">
        <f t="shared" si="26"/>
        <v>63.17</v>
      </c>
      <c r="P331" s="12" t="s">
        <v>8266</v>
      </c>
      <c r="Q331" t="s">
        <v>8271</v>
      </c>
      <c r="R331" s="17">
        <f t="shared" si="27"/>
        <v>42291.46674768519</v>
      </c>
      <c r="S331" s="17">
        <f t="shared" si="28"/>
        <v>42315.166666666672</v>
      </c>
      <c r="T331" s="16" t="str">
        <f t="shared" si="29"/>
        <v>2015</v>
      </c>
    </row>
    <row r="332" spans="1:20" ht="49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>
        <f t="shared" si="25"/>
        <v>102</v>
      </c>
      <c r="O332" s="10">
        <f t="shared" si="26"/>
        <v>104.82</v>
      </c>
      <c r="P332" s="12" t="s">
        <v>8266</v>
      </c>
      <c r="Q332" t="s">
        <v>8271</v>
      </c>
      <c r="R332" s="17">
        <f t="shared" si="27"/>
        <v>41379.515775462962</v>
      </c>
      <c r="S332" s="17">
        <f t="shared" si="28"/>
        <v>41411.165972222225</v>
      </c>
      <c r="T332" s="16" t="str">
        <f t="shared" si="29"/>
        <v>2013</v>
      </c>
    </row>
    <row r="333" spans="1:20" ht="49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>
        <f t="shared" si="25"/>
        <v>107</v>
      </c>
      <c r="O333" s="10">
        <f t="shared" si="26"/>
        <v>97.36</v>
      </c>
      <c r="P333" s="12" t="s">
        <v>8266</v>
      </c>
      <c r="Q333" t="s">
        <v>8271</v>
      </c>
      <c r="R333" s="17">
        <f t="shared" si="27"/>
        <v>42507.581412037034</v>
      </c>
      <c r="S333" s="17">
        <f t="shared" si="28"/>
        <v>42538.581412037034</v>
      </c>
      <c r="T333" s="16" t="str">
        <f t="shared" si="29"/>
        <v>2016</v>
      </c>
    </row>
    <row r="334" spans="1:20" ht="49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>
        <f t="shared" si="25"/>
        <v>113</v>
      </c>
      <c r="O334" s="10">
        <f t="shared" si="26"/>
        <v>203.63</v>
      </c>
      <c r="P334" s="12" t="s">
        <v>8266</v>
      </c>
      <c r="Q334" t="s">
        <v>8271</v>
      </c>
      <c r="R334" s="17">
        <f t="shared" si="27"/>
        <v>42263.680289351847</v>
      </c>
      <c r="S334" s="17">
        <f t="shared" si="28"/>
        <v>42305.333333333328</v>
      </c>
      <c r="T334" s="16" t="str">
        <f t="shared" si="29"/>
        <v>2015</v>
      </c>
    </row>
    <row r="335" spans="1:20" ht="49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>
        <f t="shared" si="25"/>
        <v>125</v>
      </c>
      <c r="O335" s="10">
        <f t="shared" si="26"/>
        <v>188.31</v>
      </c>
      <c r="P335" s="12" t="s">
        <v>8266</v>
      </c>
      <c r="Q335" t="s">
        <v>8271</v>
      </c>
      <c r="R335" s="17">
        <f t="shared" si="27"/>
        <v>42437.636469907404</v>
      </c>
      <c r="S335" s="17">
        <f t="shared" si="28"/>
        <v>42467.59480324074</v>
      </c>
      <c r="T335" s="16" t="str">
        <f t="shared" si="29"/>
        <v>2016</v>
      </c>
    </row>
    <row r="336" spans="1:20" ht="49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>
        <f t="shared" si="25"/>
        <v>101</v>
      </c>
      <c r="O336" s="10">
        <f t="shared" si="26"/>
        <v>146.65</v>
      </c>
      <c r="P336" s="12" t="s">
        <v>8266</v>
      </c>
      <c r="Q336" t="s">
        <v>8271</v>
      </c>
      <c r="R336" s="17">
        <f t="shared" si="27"/>
        <v>42101.682372685187</v>
      </c>
      <c r="S336" s="17">
        <f t="shared" si="28"/>
        <v>42139.791666666672</v>
      </c>
      <c r="T336" s="16" t="str">
        <f t="shared" si="29"/>
        <v>2015</v>
      </c>
    </row>
    <row r="337" spans="1:20" ht="49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>
        <f t="shared" si="25"/>
        <v>103</v>
      </c>
      <c r="O337" s="10">
        <f t="shared" si="26"/>
        <v>109.19</v>
      </c>
      <c r="P337" s="12" t="s">
        <v>8266</v>
      </c>
      <c r="Q337" t="s">
        <v>8271</v>
      </c>
      <c r="R337" s="17">
        <f t="shared" si="27"/>
        <v>42101.737442129626</v>
      </c>
      <c r="S337" s="17">
        <f t="shared" si="28"/>
        <v>42132.916666666672</v>
      </c>
      <c r="T337" s="16" t="str">
        <f t="shared" si="29"/>
        <v>2015</v>
      </c>
    </row>
    <row r="338" spans="1:20" ht="49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>
        <f t="shared" si="25"/>
        <v>117</v>
      </c>
      <c r="O338" s="10">
        <f t="shared" si="26"/>
        <v>59.25</v>
      </c>
      <c r="P338" s="12" t="s">
        <v>8266</v>
      </c>
      <c r="Q338" t="s">
        <v>8271</v>
      </c>
      <c r="R338" s="17">
        <f t="shared" si="27"/>
        <v>42291.596273148149</v>
      </c>
      <c r="S338" s="17">
        <f t="shared" si="28"/>
        <v>42321.637939814813</v>
      </c>
      <c r="T338" s="16" t="str">
        <f t="shared" si="29"/>
        <v>2015</v>
      </c>
    </row>
    <row r="339" spans="1:20" ht="49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>
        <f t="shared" si="25"/>
        <v>101</v>
      </c>
      <c r="O339" s="10">
        <f t="shared" si="26"/>
        <v>97.9</v>
      </c>
      <c r="P339" s="12" t="s">
        <v>8266</v>
      </c>
      <c r="Q339" t="s">
        <v>8271</v>
      </c>
      <c r="R339" s="17">
        <f t="shared" si="27"/>
        <v>42047.128564814819</v>
      </c>
      <c r="S339" s="17">
        <f t="shared" si="28"/>
        <v>42077.086898148147</v>
      </c>
      <c r="T339" s="16" t="str">
        <f t="shared" si="29"/>
        <v>2015</v>
      </c>
    </row>
    <row r="340" spans="1:20" ht="49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>
        <f t="shared" si="25"/>
        <v>110</v>
      </c>
      <c r="O340" s="10">
        <f t="shared" si="26"/>
        <v>70</v>
      </c>
      <c r="P340" s="12" t="s">
        <v>8266</v>
      </c>
      <c r="Q340" t="s">
        <v>8271</v>
      </c>
      <c r="R340" s="17">
        <f t="shared" si="27"/>
        <v>42559.755671296298</v>
      </c>
      <c r="S340" s="17">
        <f t="shared" si="28"/>
        <v>42616.041666666672</v>
      </c>
      <c r="T340" s="16" t="str">
        <f t="shared" si="29"/>
        <v>2016</v>
      </c>
    </row>
    <row r="341" spans="1:20" ht="49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>
        <f t="shared" si="25"/>
        <v>108</v>
      </c>
      <c r="O341" s="10">
        <f t="shared" si="26"/>
        <v>72.87</v>
      </c>
      <c r="P341" s="12" t="s">
        <v>8266</v>
      </c>
      <c r="Q341" t="s">
        <v>8271</v>
      </c>
      <c r="R341" s="17">
        <f t="shared" si="27"/>
        <v>42093.760046296295</v>
      </c>
      <c r="S341" s="17">
        <f t="shared" si="28"/>
        <v>42123.760046296295</v>
      </c>
      <c r="T341" s="16" t="str">
        <f t="shared" si="29"/>
        <v>2015</v>
      </c>
    </row>
    <row r="342" spans="1:20" ht="49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>
        <f t="shared" si="25"/>
        <v>125</v>
      </c>
      <c r="O342" s="10">
        <f t="shared" si="26"/>
        <v>146.35</v>
      </c>
      <c r="P342" s="12" t="s">
        <v>8266</v>
      </c>
      <c r="Q342" t="s">
        <v>8271</v>
      </c>
      <c r="R342" s="17">
        <f t="shared" si="27"/>
        <v>42772.669062500005</v>
      </c>
      <c r="S342" s="17">
        <f t="shared" si="28"/>
        <v>42802.875</v>
      </c>
      <c r="T342" s="16" t="str">
        <f t="shared" si="29"/>
        <v>2017</v>
      </c>
    </row>
    <row r="343" spans="1:20" ht="49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>
        <f t="shared" si="25"/>
        <v>107</v>
      </c>
      <c r="O343" s="10">
        <f t="shared" si="26"/>
        <v>67.91</v>
      </c>
      <c r="P343" s="12" t="s">
        <v>8266</v>
      </c>
      <c r="Q343" t="s">
        <v>8271</v>
      </c>
      <c r="R343" s="17">
        <f t="shared" si="27"/>
        <v>41894.879606481481</v>
      </c>
      <c r="S343" s="17">
        <f t="shared" si="28"/>
        <v>41913.165972222225</v>
      </c>
      <c r="T343" s="16" t="str">
        <f t="shared" si="29"/>
        <v>2014</v>
      </c>
    </row>
    <row r="344" spans="1:20" ht="33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>
        <f t="shared" si="25"/>
        <v>100</v>
      </c>
      <c r="O344" s="10">
        <f t="shared" si="26"/>
        <v>169.85</v>
      </c>
      <c r="P344" s="12" t="s">
        <v>8266</v>
      </c>
      <c r="Q344" t="s">
        <v>8271</v>
      </c>
      <c r="R344" s="17">
        <f t="shared" si="27"/>
        <v>42459.780844907407</v>
      </c>
      <c r="S344" s="17">
        <f t="shared" si="28"/>
        <v>42489.780844907407</v>
      </c>
      <c r="T344" s="16" t="str">
        <f t="shared" si="29"/>
        <v>2016</v>
      </c>
    </row>
    <row r="345" spans="1:20" ht="49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>
        <f t="shared" si="25"/>
        <v>102</v>
      </c>
      <c r="O345" s="10">
        <f t="shared" si="26"/>
        <v>58.41</v>
      </c>
      <c r="P345" s="12" t="s">
        <v>8266</v>
      </c>
      <c r="Q345" t="s">
        <v>8271</v>
      </c>
      <c r="R345" s="17">
        <f t="shared" si="27"/>
        <v>41926.73778935185</v>
      </c>
      <c r="S345" s="17">
        <f t="shared" si="28"/>
        <v>41957.125</v>
      </c>
      <c r="T345" s="16" t="str">
        <f t="shared" si="29"/>
        <v>2014</v>
      </c>
    </row>
    <row r="346" spans="1:20" ht="49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>
        <f t="shared" si="25"/>
        <v>102</v>
      </c>
      <c r="O346" s="10">
        <f t="shared" si="26"/>
        <v>119.99</v>
      </c>
      <c r="P346" s="12" t="s">
        <v>8266</v>
      </c>
      <c r="Q346" t="s">
        <v>8271</v>
      </c>
      <c r="R346" s="17">
        <f t="shared" si="27"/>
        <v>42111.970995370371</v>
      </c>
      <c r="S346" s="17">
        <f t="shared" si="28"/>
        <v>42156.097222222219</v>
      </c>
      <c r="T346" s="16" t="str">
        <f t="shared" si="29"/>
        <v>2015</v>
      </c>
    </row>
    <row r="347" spans="1:20" ht="49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>
        <f t="shared" si="25"/>
        <v>123</v>
      </c>
      <c r="O347" s="10">
        <f t="shared" si="26"/>
        <v>99.86</v>
      </c>
      <c r="P347" s="12" t="s">
        <v>8266</v>
      </c>
      <c r="Q347" t="s">
        <v>8271</v>
      </c>
      <c r="R347" s="17">
        <f t="shared" si="27"/>
        <v>42114.944328703699</v>
      </c>
      <c r="S347" s="17">
        <f t="shared" si="28"/>
        <v>42144.944328703699</v>
      </c>
      <c r="T347" s="16" t="str">
        <f t="shared" si="29"/>
        <v>2015</v>
      </c>
    </row>
    <row r="348" spans="1:20" ht="49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>
        <f t="shared" si="25"/>
        <v>170</v>
      </c>
      <c r="O348" s="10">
        <f t="shared" si="26"/>
        <v>90.58</v>
      </c>
      <c r="P348" s="12" t="s">
        <v>8266</v>
      </c>
      <c r="Q348" t="s">
        <v>8271</v>
      </c>
      <c r="R348" s="17">
        <f t="shared" si="27"/>
        <v>42261.500243055561</v>
      </c>
      <c r="S348" s="17">
        <f t="shared" si="28"/>
        <v>42291.500243055561</v>
      </c>
      <c r="T348" s="16" t="str">
        <f t="shared" si="29"/>
        <v>2015</v>
      </c>
    </row>
    <row r="349" spans="1:20" ht="49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>
        <f t="shared" si="25"/>
        <v>112</v>
      </c>
      <c r="O349" s="10">
        <f t="shared" si="26"/>
        <v>117.77</v>
      </c>
      <c r="P349" s="12" t="s">
        <v>8266</v>
      </c>
      <c r="Q349" t="s">
        <v>8271</v>
      </c>
      <c r="R349" s="17">
        <f t="shared" si="27"/>
        <v>42292.495474537034</v>
      </c>
      <c r="S349" s="17">
        <f t="shared" si="28"/>
        <v>42322.537141203706</v>
      </c>
      <c r="T349" s="16" t="str">
        <f t="shared" si="29"/>
        <v>2015</v>
      </c>
    </row>
    <row r="350" spans="1:20" ht="49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>
        <f t="shared" si="25"/>
        <v>103</v>
      </c>
      <c r="O350" s="10">
        <f t="shared" si="26"/>
        <v>86.55</v>
      </c>
      <c r="P350" s="12" t="s">
        <v>8266</v>
      </c>
      <c r="Q350" t="s">
        <v>8271</v>
      </c>
      <c r="R350" s="17">
        <f t="shared" si="27"/>
        <v>42207.58699074074</v>
      </c>
      <c r="S350" s="17">
        <f t="shared" si="28"/>
        <v>42237.58699074074</v>
      </c>
      <c r="T350" s="16" t="str">
        <f t="shared" si="29"/>
        <v>2015</v>
      </c>
    </row>
    <row r="351" spans="1:20" ht="33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>
        <f t="shared" si="25"/>
        <v>107</v>
      </c>
      <c r="O351" s="10">
        <f t="shared" si="26"/>
        <v>71.900000000000006</v>
      </c>
      <c r="P351" s="12" t="s">
        <v>8266</v>
      </c>
      <c r="Q351" t="s">
        <v>8271</v>
      </c>
      <c r="R351" s="17">
        <f t="shared" si="27"/>
        <v>42760.498935185184</v>
      </c>
      <c r="S351" s="17">
        <f t="shared" si="28"/>
        <v>42790.498935185184</v>
      </c>
      <c r="T351" s="16" t="str">
        <f t="shared" si="29"/>
        <v>2017</v>
      </c>
    </row>
    <row r="352" spans="1:20" ht="49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>
        <f t="shared" si="25"/>
        <v>115</v>
      </c>
      <c r="O352" s="10">
        <f t="shared" si="26"/>
        <v>129.82</v>
      </c>
      <c r="P352" s="12" t="s">
        <v>8266</v>
      </c>
      <c r="Q352" t="s">
        <v>8271</v>
      </c>
      <c r="R352" s="17">
        <f t="shared" si="27"/>
        <v>42586.066076388888</v>
      </c>
      <c r="S352" s="17">
        <f t="shared" si="28"/>
        <v>42624.165972222225</v>
      </c>
      <c r="T352" s="16" t="str">
        <f t="shared" si="29"/>
        <v>2016</v>
      </c>
    </row>
    <row r="353" spans="1:20" ht="49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>
        <f t="shared" si="25"/>
        <v>127</v>
      </c>
      <c r="O353" s="10">
        <f t="shared" si="26"/>
        <v>44.91</v>
      </c>
      <c r="P353" s="12" t="s">
        <v>8266</v>
      </c>
      <c r="Q353" t="s">
        <v>8271</v>
      </c>
      <c r="R353" s="17">
        <f t="shared" si="27"/>
        <v>42427.964745370366</v>
      </c>
      <c r="S353" s="17">
        <f t="shared" si="28"/>
        <v>42467.923078703709</v>
      </c>
      <c r="T353" s="16" t="str">
        <f t="shared" si="29"/>
        <v>2016</v>
      </c>
    </row>
    <row r="354" spans="1:20" ht="49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>
        <f t="shared" si="25"/>
        <v>117</v>
      </c>
      <c r="O354" s="10">
        <f t="shared" si="26"/>
        <v>40.76</v>
      </c>
      <c r="P354" s="12" t="s">
        <v>8266</v>
      </c>
      <c r="Q354" t="s">
        <v>8271</v>
      </c>
      <c r="R354" s="17">
        <f t="shared" si="27"/>
        <v>41890.167453703703</v>
      </c>
      <c r="S354" s="17">
        <f t="shared" si="28"/>
        <v>41920.167453703703</v>
      </c>
      <c r="T354" s="16" t="str">
        <f t="shared" si="29"/>
        <v>2014</v>
      </c>
    </row>
    <row r="355" spans="1:20" ht="49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>
        <f t="shared" si="25"/>
        <v>109</v>
      </c>
      <c r="O355" s="10">
        <f t="shared" si="26"/>
        <v>103.52</v>
      </c>
      <c r="P355" s="12" t="s">
        <v>8266</v>
      </c>
      <c r="Q355" t="s">
        <v>8271</v>
      </c>
      <c r="R355" s="17">
        <f t="shared" si="27"/>
        <v>42297.791886574079</v>
      </c>
      <c r="S355" s="17">
        <f t="shared" si="28"/>
        <v>42327.833553240736</v>
      </c>
      <c r="T355" s="16" t="str">
        <f t="shared" si="29"/>
        <v>2015</v>
      </c>
    </row>
    <row r="356" spans="1:20" ht="49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>
        <f t="shared" si="25"/>
        <v>104</v>
      </c>
      <c r="O356" s="10">
        <f t="shared" si="26"/>
        <v>125.45</v>
      </c>
      <c r="P356" s="12" t="s">
        <v>8266</v>
      </c>
      <c r="Q356" t="s">
        <v>8271</v>
      </c>
      <c r="R356" s="17">
        <f t="shared" si="27"/>
        <v>42438.827789351853</v>
      </c>
      <c r="S356" s="17">
        <f t="shared" si="28"/>
        <v>42468.786122685182</v>
      </c>
      <c r="T356" s="16" t="str">
        <f t="shared" si="29"/>
        <v>2016</v>
      </c>
    </row>
    <row r="357" spans="1:20" ht="33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>
        <f t="shared" si="25"/>
        <v>116</v>
      </c>
      <c r="O357" s="10">
        <f t="shared" si="26"/>
        <v>246.61</v>
      </c>
      <c r="P357" s="12" t="s">
        <v>8266</v>
      </c>
      <c r="Q357" t="s">
        <v>8271</v>
      </c>
      <c r="R357" s="17">
        <f t="shared" si="27"/>
        <v>41943.293912037036</v>
      </c>
      <c r="S357" s="17">
        <f t="shared" si="28"/>
        <v>41974.3355787037</v>
      </c>
      <c r="T357" s="16" t="str">
        <f t="shared" si="29"/>
        <v>2014</v>
      </c>
    </row>
    <row r="358" spans="1:20" ht="33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>
        <f t="shared" si="25"/>
        <v>103</v>
      </c>
      <c r="O358" s="10">
        <f t="shared" si="26"/>
        <v>79.400000000000006</v>
      </c>
      <c r="P358" s="12" t="s">
        <v>8266</v>
      </c>
      <c r="Q358" t="s">
        <v>8271</v>
      </c>
      <c r="R358" s="17">
        <f t="shared" si="27"/>
        <v>42415.803159722222</v>
      </c>
      <c r="S358" s="17">
        <f t="shared" si="28"/>
        <v>42445.761493055557</v>
      </c>
      <c r="T358" s="16" t="str">
        <f t="shared" si="29"/>
        <v>2016</v>
      </c>
    </row>
    <row r="359" spans="1:20" ht="49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>
        <f t="shared" si="25"/>
        <v>174</v>
      </c>
      <c r="O359" s="10">
        <f t="shared" si="26"/>
        <v>86.14</v>
      </c>
      <c r="P359" s="12" t="s">
        <v>8266</v>
      </c>
      <c r="Q359" t="s">
        <v>8271</v>
      </c>
      <c r="R359" s="17">
        <f t="shared" si="27"/>
        <v>42078.222187499996</v>
      </c>
      <c r="S359" s="17">
        <f t="shared" si="28"/>
        <v>42118.222187499996</v>
      </c>
      <c r="T359" s="16" t="str">
        <f t="shared" si="29"/>
        <v>2015</v>
      </c>
    </row>
    <row r="360" spans="1:20" ht="49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>
        <f t="shared" si="25"/>
        <v>103</v>
      </c>
      <c r="O360" s="10">
        <f t="shared" si="26"/>
        <v>193.05</v>
      </c>
      <c r="P360" s="12" t="s">
        <v>8266</v>
      </c>
      <c r="Q360" t="s">
        <v>8271</v>
      </c>
      <c r="R360" s="17">
        <f t="shared" si="27"/>
        <v>42507.860196759255</v>
      </c>
      <c r="S360" s="17">
        <f t="shared" si="28"/>
        <v>42536.625</v>
      </c>
      <c r="T360" s="16" t="str">
        <f t="shared" si="29"/>
        <v>2016</v>
      </c>
    </row>
    <row r="361" spans="1:20" ht="49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>
        <f t="shared" si="25"/>
        <v>105</v>
      </c>
      <c r="O361" s="10">
        <f t="shared" si="26"/>
        <v>84.02</v>
      </c>
      <c r="P361" s="12" t="s">
        <v>8266</v>
      </c>
      <c r="Q361" t="s">
        <v>8271</v>
      </c>
      <c r="R361" s="17">
        <f t="shared" si="27"/>
        <v>41935.070486111108</v>
      </c>
      <c r="S361" s="17">
        <f t="shared" si="28"/>
        <v>41957.216666666667</v>
      </c>
      <c r="T361" s="16" t="str">
        <f t="shared" si="29"/>
        <v>2014</v>
      </c>
    </row>
    <row r="362" spans="1:20" ht="49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>
        <f t="shared" si="25"/>
        <v>101</v>
      </c>
      <c r="O362" s="10">
        <f t="shared" si="26"/>
        <v>139.83000000000001</v>
      </c>
      <c r="P362" s="12" t="s">
        <v>8266</v>
      </c>
      <c r="Q362" t="s">
        <v>8271</v>
      </c>
      <c r="R362" s="17">
        <f t="shared" si="27"/>
        <v>42163.897916666669</v>
      </c>
      <c r="S362" s="17">
        <f t="shared" si="28"/>
        <v>42208.132638888885</v>
      </c>
      <c r="T362" s="16" t="str">
        <f t="shared" si="29"/>
        <v>2015</v>
      </c>
    </row>
    <row r="363" spans="1:20" ht="49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>
        <f t="shared" si="25"/>
        <v>111</v>
      </c>
      <c r="O363" s="10">
        <f t="shared" si="26"/>
        <v>109.82</v>
      </c>
      <c r="P363" s="12" t="s">
        <v>8266</v>
      </c>
      <c r="Q363" t="s">
        <v>8271</v>
      </c>
      <c r="R363" s="17">
        <f t="shared" si="27"/>
        <v>41936.001226851848</v>
      </c>
      <c r="S363" s="17">
        <f t="shared" si="28"/>
        <v>41966.042893518519</v>
      </c>
      <c r="T363" s="16" t="str">
        <f t="shared" si="29"/>
        <v>2014</v>
      </c>
    </row>
    <row r="364" spans="1:20" ht="49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>
        <f t="shared" si="25"/>
        <v>124</v>
      </c>
      <c r="O364" s="10">
        <f t="shared" si="26"/>
        <v>139.53</v>
      </c>
      <c r="P364" s="12" t="s">
        <v>8266</v>
      </c>
      <c r="Q364" t="s">
        <v>8271</v>
      </c>
      <c r="R364" s="17">
        <f t="shared" si="27"/>
        <v>41837.210543981484</v>
      </c>
      <c r="S364" s="17">
        <f t="shared" si="28"/>
        <v>41859</v>
      </c>
      <c r="T364" s="16" t="str">
        <f t="shared" si="29"/>
        <v>2014</v>
      </c>
    </row>
    <row r="365" spans="1:20" ht="49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>
        <f t="shared" si="25"/>
        <v>101</v>
      </c>
      <c r="O365" s="10">
        <f t="shared" si="26"/>
        <v>347.85</v>
      </c>
      <c r="P365" s="12" t="s">
        <v>8266</v>
      </c>
      <c r="Q365" t="s">
        <v>8271</v>
      </c>
      <c r="R365" s="17">
        <f t="shared" si="27"/>
        <v>40255.744629629626</v>
      </c>
      <c r="S365" s="17">
        <f t="shared" si="28"/>
        <v>40300.806944444441</v>
      </c>
      <c r="T365" s="16" t="str">
        <f t="shared" si="29"/>
        <v>2010</v>
      </c>
    </row>
    <row r="366" spans="1:20" ht="49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>
        <f t="shared" si="25"/>
        <v>110</v>
      </c>
      <c r="O366" s="10">
        <f t="shared" si="26"/>
        <v>68.239999999999995</v>
      </c>
      <c r="P366" s="12" t="s">
        <v>8266</v>
      </c>
      <c r="Q366" t="s">
        <v>8271</v>
      </c>
      <c r="R366" s="17">
        <f t="shared" si="27"/>
        <v>41780.859629629631</v>
      </c>
      <c r="S366" s="17">
        <f t="shared" si="28"/>
        <v>41811.165972222225</v>
      </c>
      <c r="T366" s="16" t="str">
        <f t="shared" si="29"/>
        <v>2014</v>
      </c>
    </row>
    <row r="367" spans="1:20" ht="49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>
        <f t="shared" si="25"/>
        <v>104</v>
      </c>
      <c r="O367" s="10">
        <f t="shared" si="26"/>
        <v>239.94</v>
      </c>
      <c r="P367" s="12" t="s">
        <v>8266</v>
      </c>
      <c r="Q367" t="s">
        <v>8271</v>
      </c>
      <c r="R367" s="17">
        <f t="shared" si="27"/>
        <v>41668.606469907405</v>
      </c>
      <c r="S367" s="17">
        <f t="shared" si="28"/>
        <v>41698.606469907405</v>
      </c>
      <c r="T367" s="16" t="str">
        <f t="shared" si="29"/>
        <v>2014</v>
      </c>
    </row>
    <row r="368" spans="1:20" ht="49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>
        <f t="shared" si="25"/>
        <v>101</v>
      </c>
      <c r="O368" s="10">
        <f t="shared" si="26"/>
        <v>287.31</v>
      </c>
      <c r="P368" s="12" t="s">
        <v>8266</v>
      </c>
      <c r="Q368" t="s">
        <v>8271</v>
      </c>
      <c r="R368" s="17">
        <f t="shared" si="27"/>
        <v>41019.793032407404</v>
      </c>
      <c r="S368" s="17">
        <f t="shared" si="28"/>
        <v>41049.793032407404</v>
      </c>
      <c r="T368" s="16" t="str">
        <f t="shared" si="29"/>
        <v>2012</v>
      </c>
    </row>
    <row r="369" spans="1:20" ht="49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>
        <f t="shared" si="25"/>
        <v>103</v>
      </c>
      <c r="O369" s="10">
        <f t="shared" si="26"/>
        <v>86.85</v>
      </c>
      <c r="P369" s="12" t="s">
        <v>8266</v>
      </c>
      <c r="Q369" t="s">
        <v>8271</v>
      </c>
      <c r="R369" s="17">
        <f t="shared" si="27"/>
        <v>41355.577291666668</v>
      </c>
      <c r="S369" s="17">
        <f t="shared" si="28"/>
        <v>41395.207638888889</v>
      </c>
      <c r="T369" s="16" t="str">
        <f t="shared" si="29"/>
        <v>2013</v>
      </c>
    </row>
    <row r="370" spans="1:20" ht="49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>
        <f t="shared" si="25"/>
        <v>104</v>
      </c>
      <c r="O370" s="10">
        <f t="shared" si="26"/>
        <v>81.849999999999994</v>
      </c>
      <c r="P370" s="12" t="s">
        <v>8266</v>
      </c>
      <c r="Q370" t="s">
        <v>8271</v>
      </c>
      <c r="R370" s="17">
        <f t="shared" si="27"/>
        <v>42043.605578703704</v>
      </c>
      <c r="S370" s="17">
        <f t="shared" si="28"/>
        <v>42078.563912037032</v>
      </c>
      <c r="T370" s="16" t="str">
        <f t="shared" si="29"/>
        <v>2015</v>
      </c>
    </row>
    <row r="371" spans="1:20" ht="49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>
        <f t="shared" si="25"/>
        <v>110</v>
      </c>
      <c r="O371" s="10">
        <f t="shared" si="26"/>
        <v>42.87</v>
      </c>
      <c r="P371" s="12" t="s">
        <v>8266</v>
      </c>
      <c r="Q371" t="s">
        <v>8271</v>
      </c>
      <c r="R371" s="17">
        <f t="shared" si="27"/>
        <v>40893.551724537036</v>
      </c>
      <c r="S371" s="17">
        <f t="shared" si="28"/>
        <v>40923.551724537036</v>
      </c>
      <c r="T371" s="16" t="str">
        <f t="shared" si="29"/>
        <v>2011</v>
      </c>
    </row>
    <row r="372" spans="1:20" ht="49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>
        <f t="shared" si="25"/>
        <v>122</v>
      </c>
      <c r="O372" s="10">
        <f t="shared" si="26"/>
        <v>709.42</v>
      </c>
      <c r="P372" s="12" t="s">
        <v>8266</v>
      </c>
      <c r="Q372" t="s">
        <v>8271</v>
      </c>
      <c r="R372" s="17">
        <f t="shared" si="27"/>
        <v>42711.795138888891</v>
      </c>
      <c r="S372" s="17">
        <f t="shared" si="28"/>
        <v>42741.795138888891</v>
      </c>
      <c r="T372" s="16" t="str">
        <f t="shared" si="29"/>
        <v>2016</v>
      </c>
    </row>
    <row r="373" spans="1:20" ht="49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>
        <f t="shared" si="25"/>
        <v>114</v>
      </c>
      <c r="O373" s="10">
        <f t="shared" si="26"/>
        <v>161.26</v>
      </c>
      <c r="P373" s="12" t="s">
        <v>8266</v>
      </c>
      <c r="Q373" t="s">
        <v>8271</v>
      </c>
      <c r="R373" s="17">
        <f t="shared" si="27"/>
        <v>41261.767812500002</v>
      </c>
      <c r="S373" s="17">
        <f t="shared" si="28"/>
        <v>41306.767812500002</v>
      </c>
      <c r="T373" s="16" t="str">
        <f t="shared" si="29"/>
        <v>2012</v>
      </c>
    </row>
    <row r="374" spans="1:20" ht="33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>
        <f t="shared" si="25"/>
        <v>125</v>
      </c>
      <c r="O374" s="10">
        <f t="shared" si="26"/>
        <v>41.78</v>
      </c>
      <c r="P374" s="12" t="s">
        <v>8266</v>
      </c>
      <c r="Q374" t="s">
        <v>8271</v>
      </c>
      <c r="R374" s="17">
        <f t="shared" si="27"/>
        <v>42425.576898148152</v>
      </c>
      <c r="S374" s="17">
        <f t="shared" si="28"/>
        <v>42465.666666666672</v>
      </c>
      <c r="T374" s="16" t="str">
        <f t="shared" si="29"/>
        <v>2016</v>
      </c>
    </row>
    <row r="375" spans="1:20" ht="49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>
        <f t="shared" si="25"/>
        <v>107</v>
      </c>
      <c r="O375" s="10">
        <f t="shared" si="26"/>
        <v>89.89</v>
      </c>
      <c r="P375" s="12" t="s">
        <v>8266</v>
      </c>
      <c r="Q375" t="s">
        <v>8271</v>
      </c>
      <c r="R375" s="17">
        <f t="shared" si="27"/>
        <v>41078.91201388889</v>
      </c>
      <c r="S375" s="17">
        <f t="shared" si="28"/>
        <v>41108.91201388889</v>
      </c>
      <c r="T375" s="16" t="str">
        <f t="shared" si="29"/>
        <v>2012</v>
      </c>
    </row>
    <row r="376" spans="1:20" ht="49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>
        <f t="shared" si="25"/>
        <v>131</v>
      </c>
      <c r="O376" s="10">
        <f t="shared" si="26"/>
        <v>45.05</v>
      </c>
      <c r="P376" s="12" t="s">
        <v>8266</v>
      </c>
      <c r="Q376" t="s">
        <v>8271</v>
      </c>
      <c r="R376" s="17">
        <f t="shared" si="27"/>
        <v>40757.889247685183</v>
      </c>
      <c r="S376" s="17">
        <f t="shared" si="28"/>
        <v>40802.889247685183</v>
      </c>
      <c r="T376" s="16" t="str">
        <f t="shared" si="29"/>
        <v>2011</v>
      </c>
    </row>
    <row r="377" spans="1:20" ht="49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>
        <f t="shared" si="25"/>
        <v>120</v>
      </c>
      <c r="O377" s="10">
        <f t="shared" si="26"/>
        <v>42.86</v>
      </c>
      <c r="P377" s="12" t="s">
        <v>8266</v>
      </c>
      <c r="Q377" t="s">
        <v>8271</v>
      </c>
      <c r="R377" s="17">
        <f t="shared" si="27"/>
        <v>41657.985081018516</v>
      </c>
      <c r="S377" s="17">
        <f t="shared" si="28"/>
        <v>41699.720833333333</v>
      </c>
      <c r="T377" s="16" t="str">
        <f t="shared" si="29"/>
        <v>2014</v>
      </c>
    </row>
    <row r="378" spans="1:20" ht="49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>
        <f t="shared" si="25"/>
        <v>106</v>
      </c>
      <c r="O378" s="10">
        <f t="shared" si="26"/>
        <v>54.08</v>
      </c>
      <c r="P378" s="12" t="s">
        <v>8266</v>
      </c>
      <c r="Q378" t="s">
        <v>8271</v>
      </c>
      <c r="R378" s="17">
        <f t="shared" si="27"/>
        <v>42576.452731481477</v>
      </c>
      <c r="S378" s="17">
        <f t="shared" si="28"/>
        <v>42607.452731481477</v>
      </c>
      <c r="T378" s="16" t="str">
        <f t="shared" si="29"/>
        <v>2016</v>
      </c>
    </row>
    <row r="379" spans="1:20" ht="49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>
        <f t="shared" si="25"/>
        <v>114</v>
      </c>
      <c r="O379" s="10">
        <f t="shared" si="26"/>
        <v>103.22</v>
      </c>
      <c r="P379" s="12" t="s">
        <v>8266</v>
      </c>
      <c r="Q379" t="s">
        <v>8271</v>
      </c>
      <c r="R379" s="17">
        <f t="shared" si="27"/>
        <v>42292.250787037032</v>
      </c>
      <c r="S379" s="17">
        <f t="shared" si="28"/>
        <v>42322.292361111111</v>
      </c>
      <c r="T379" s="16" t="str">
        <f t="shared" si="29"/>
        <v>2015</v>
      </c>
    </row>
    <row r="380" spans="1:20" ht="49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>
        <f t="shared" si="25"/>
        <v>112</v>
      </c>
      <c r="O380" s="10">
        <f t="shared" si="26"/>
        <v>40.4</v>
      </c>
      <c r="P380" s="12" t="s">
        <v>8266</v>
      </c>
      <c r="Q380" t="s">
        <v>8271</v>
      </c>
      <c r="R380" s="17">
        <f t="shared" si="27"/>
        <v>42370.571851851855</v>
      </c>
      <c r="S380" s="17">
        <f t="shared" si="28"/>
        <v>42394.994444444441</v>
      </c>
      <c r="T380" s="16" t="str">
        <f t="shared" si="29"/>
        <v>2016</v>
      </c>
    </row>
    <row r="381" spans="1:20" ht="49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>
        <f t="shared" si="25"/>
        <v>116</v>
      </c>
      <c r="O381" s="10">
        <f t="shared" si="26"/>
        <v>116.86</v>
      </c>
      <c r="P381" s="12" t="s">
        <v>8266</v>
      </c>
      <c r="Q381" t="s">
        <v>8271</v>
      </c>
      <c r="R381" s="17">
        <f t="shared" si="27"/>
        <v>40987.688333333332</v>
      </c>
      <c r="S381" s="17">
        <f t="shared" si="28"/>
        <v>41032.688333333332</v>
      </c>
      <c r="T381" s="16" t="str">
        <f t="shared" si="29"/>
        <v>2012</v>
      </c>
    </row>
    <row r="382" spans="1:20" ht="49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>
        <f t="shared" si="25"/>
        <v>142</v>
      </c>
      <c r="O382" s="10">
        <f t="shared" si="26"/>
        <v>115.51</v>
      </c>
      <c r="P382" s="12" t="s">
        <v>8266</v>
      </c>
      <c r="Q382" t="s">
        <v>8271</v>
      </c>
      <c r="R382" s="17">
        <f t="shared" si="27"/>
        <v>42367.719814814816</v>
      </c>
      <c r="S382" s="17">
        <f t="shared" si="28"/>
        <v>42392.719814814816</v>
      </c>
      <c r="T382" s="16" t="str">
        <f t="shared" si="29"/>
        <v>2015</v>
      </c>
    </row>
    <row r="383" spans="1:20" ht="49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>
        <f t="shared" si="25"/>
        <v>105</v>
      </c>
      <c r="O383" s="10">
        <f t="shared" si="26"/>
        <v>104.31</v>
      </c>
      <c r="P383" s="12" t="s">
        <v>8266</v>
      </c>
      <c r="Q383" t="s">
        <v>8271</v>
      </c>
      <c r="R383" s="17">
        <f t="shared" si="27"/>
        <v>41085.698113425926</v>
      </c>
      <c r="S383" s="17">
        <f t="shared" si="28"/>
        <v>41120.208333333336</v>
      </c>
      <c r="T383" s="16" t="str">
        <f t="shared" si="29"/>
        <v>2012</v>
      </c>
    </row>
    <row r="384" spans="1:20" ht="49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>
        <f t="shared" si="25"/>
        <v>256</v>
      </c>
      <c r="O384" s="10">
        <f t="shared" si="26"/>
        <v>69.77</v>
      </c>
      <c r="P384" s="12" t="s">
        <v>8266</v>
      </c>
      <c r="Q384" t="s">
        <v>8271</v>
      </c>
      <c r="R384" s="17">
        <f t="shared" si="27"/>
        <v>41144.709490740745</v>
      </c>
      <c r="S384" s="17">
        <f t="shared" si="28"/>
        <v>41158.709490740745</v>
      </c>
      <c r="T384" s="16" t="str">
        <f t="shared" si="29"/>
        <v>2012</v>
      </c>
    </row>
    <row r="385" spans="1:20" ht="49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>
        <f t="shared" si="25"/>
        <v>207</v>
      </c>
      <c r="O385" s="10">
        <f t="shared" si="26"/>
        <v>43.02</v>
      </c>
      <c r="P385" s="12" t="s">
        <v>8266</v>
      </c>
      <c r="Q385" t="s">
        <v>8271</v>
      </c>
      <c r="R385" s="17">
        <f t="shared" si="27"/>
        <v>41755.117581018516</v>
      </c>
      <c r="S385" s="17">
        <f t="shared" si="28"/>
        <v>41778.117581018516</v>
      </c>
      <c r="T385" s="16" t="str">
        <f t="shared" si="29"/>
        <v>2014</v>
      </c>
    </row>
    <row r="386" spans="1:20" ht="49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>
        <f t="shared" ref="N386:N449" si="30">ROUND(E386/D386*100,0)</f>
        <v>112</v>
      </c>
      <c r="O386" s="10">
        <f t="shared" si="26"/>
        <v>58.54</v>
      </c>
      <c r="P386" s="12" t="s">
        <v>8266</v>
      </c>
      <c r="Q386" t="s">
        <v>8271</v>
      </c>
      <c r="R386" s="17">
        <f t="shared" si="27"/>
        <v>41980.781793981485</v>
      </c>
      <c r="S386" s="17">
        <f t="shared" si="28"/>
        <v>42010.781793981485</v>
      </c>
      <c r="T386" s="16" t="str">
        <f t="shared" si="29"/>
        <v>2014</v>
      </c>
    </row>
    <row r="387" spans="1:20" ht="49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>
        <f t="shared" si="30"/>
        <v>106</v>
      </c>
      <c r="O387" s="10">
        <f t="shared" ref="O387:O450" si="31">IFERROR(ROUND(E387/L387,2),0)</f>
        <v>111.8</v>
      </c>
      <c r="P387" s="12" t="s">
        <v>8266</v>
      </c>
      <c r="Q387" t="s">
        <v>8271</v>
      </c>
      <c r="R387" s="17">
        <f t="shared" ref="R387:R450" si="32">(((J387/60)/60)/24)+DATE(1970,1,1)</f>
        <v>41934.584502314814</v>
      </c>
      <c r="S387" s="17">
        <f t="shared" ref="S387:S450" si="33">(((I387/60)/60)/24)+DATE(1970,1,1)</f>
        <v>41964.626168981486</v>
      </c>
      <c r="T387" s="16" t="str">
        <f t="shared" si="29"/>
        <v>2014</v>
      </c>
    </row>
    <row r="388" spans="1:20" ht="49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>
        <f t="shared" si="30"/>
        <v>100</v>
      </c>
      <c r="O388" s="10">
        <f t="shared" si="31"/>
        <v>46.23</v>
      </c>
      <c r="P388" s="12" t="s">
        <v>8266</v>
      </c>
      <c r="Q388" t="s">
        <v>8271</v>
      </c>
      <c r="R388" s="17">
        <f t="shared" si="32"/>
        <v>42211.951284722221</v>
      </c>
      <c r="S388" s="17">
        <f t="shared" si="33"/>
        <v>42226.951284722221</v>
      </c>
      <c r="T388" s="16" t="str">
        <f t="shared" ref="T388:T451" si="34">TEXT(R388, "yyyy")</f>
        <v>2015</v>
      </c>
    </row>
    <row r="389" spans="1:20" ht="49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>
        <f t="shared" si="30"/>
        <v>214</v>
      </c>
      <c r="O389" s="10">
        <f t="shared" si="31"/>
        <v>144.69</v>
      </c>
      <c r="P389" s="12" t="s">
        <v>8266</v>
      </c>
      <c r="Q389" t="s">
        <v>8271</v>
      </c>
      <c r="R389" s="17">
        <f t="shared" si="32"/>
        <v>42200.67659722222</v>
      </c>
      <c r="S389" s="17">
        <f t="shared" si="33"/>
        <v>42231.25</v>
      </c>
      <c r="T389" s="16" t="str">
        <f t="shared" si="34"/>
        <v>2015</v>
      </c>
    </row>
    <row r="390" spans="1:20" ht="49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>
        <f t="shared" si="30"/>
        <v>126</v>
      </c>
      <c r="O390" s="10">
        <f t="shared" si="31"/>
        <v>88.85</v>
      </c>
      <c r="P390" s="12" t="s">
        <v>8266</v>
      </c>
      <c r="Q390" t="s">
        <v>8271</v>
      </c>
      <c r="R390" s="17">
        <f t="shared" si="32"/>
        <v>42549.076157407413</v>
      </c>
      <c r="S390" s="17">
        <f t="shared" si="33"/>
        <v>42579.076157407413</v>
      </c>
      <c r="T390" s="16" t="str">
        <f t="shared" si="34"/>
        <v>2016</v>
      </c>
    </row>
    <row r="391" spans="1:20" ht="49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>
        <f t="shared" si="30"/>
        <v>182</v>
      </c>
      <c r="O391" s="10">
        <f t="shared" si="31"/>
        <v>81.75</v>
      </c>
      <c r="P391" s="12" t="s">
        <v>8266</v>
      </c>
      <c r="Q391" t="s">
        <v>8271</v>
      </c>
      <c r="R391" s="17">
        <f t="shared" si="32"/>
        <v>41674.063078703701</v>
      </c>
      <c r="S391" s="17">
        <f t="shared" si="33"/>
        <v>41705.957638888889</v>
      </c>
      <c r="T391" s="16" t="str">
        <f t="shared" si="34"/>
        <v>2014</v>
      </c>
    </row>
    <row r="392" spans="1:20" ht="49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>
        <f t="shared" si="30"/>
        <v>100</v>
      </c>
      <c r="O392" s="10">
        <f t="shared" si="31"/>
        <v>71.430000000000007</v>
      </c>
      <c r="P392" s="12" t="s">
        <v>8266</v>
      </c>
      <c r="Q392" t="s">
        <v>8271</v>
      </c>
      <c r="R392" s="17">
        <f t="shared" si="32"/>
        <v>42112.036712962959</v>
      </c>
      <c r="S392" s="17">
        <f t="shared" si="33"/>
        <v>42132.036712962959</v>
      </c>
      <c r="T392" s="16" t="str">
        <f t="shared" si="34"/>
        <v>2015</v>
      </c>
    </row>
    <row r="393" spans="1:20" ht="49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>
        <f t="shared" si="30"/>
        <v>101</v>
      </c>
      <c r="O393" s="10">
        <f t="shared" si="31"/>
        <v>104.26</v>
      </c>
      <c r="P393" s="12" t="s">
        <v>8266</v>
      </c>
      <c r="Q393" t="s">
        <v>8271</v>
      </c>
      <c r="R393" s="17">
        <f t="shared" si="32"/>
        <v>40865.042256944449</v>
      </c>
      <c r="S393" s="17">
        <f t="shared" si="33"/>
        <v>40895.040972222225</v>
      </c>
      <c r="T393" s="16" t="str">
        <f t="shared" si="34"/>
        <v>2011</v>
      </c>
    </row>
    <row r="394" spans="1:20" ht="49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>
        <f t="shared" si="30"/>
        <v>101</v>
      </c>
      <c r="O394" s="10">
        <f t="shared" si="31"/>
        <v>90.62</v>
      </c>
      <c r="P394" s="12" t="s">
        <v>8266</v>
      </c>
      <c r="Q394" t="s">
        <v>8271</v>
      </c>
      <c r="R394" s="17">
        <f t="shared" si="32"/>
        <v>40763.717256944445</v>
      </c>
      <c r="S394" s="17">
        <f t="shared" si="33"/>
        <v>40794.125</v>
      </c>
      <c r="T394" s="16" t="str">
        <f t="shared" si="34"/>
        <v>2011</v>
      </c>
    </row>
    <row r="395" spans="1:20" ht="33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>
        <f t="shared" si="30"/>
        <v>110</v>
      </c>
      <c r="O395" s="10">
        <f t="shared" si="31"/>
        <v>157.33000000000001</v>
      </c>
      <c r="P395" s="12" t="s">
        <v>8266</v>
      </c>
      <c r="Q395" t="s">
        <v>8271</v>
      </c>
      <c r="R395" s="17">
        <f t="shared" si="32"/>
        <v>41526.708935185183</v>
      </c>
      <c r="S395" s="17">
        <f t="shared" si="33"/>
        <v>41557.708935185183</v>
      </c>
      <c r="T395" s="16" t="str">
        <f t="shared" si="34"/>
        <v>2013</v>
      </c>
    </row>
    <row r="396" spans="1:20" ht="49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>
        <f t="shared" si="30"/>
        <v>112</v>
      </c>
      <c r="O396" s="10">
        <f t="shared" si="31"/>
        <v>105.18</v>
      </c>
      <c r="P396" s="12" t="s">
        <v>8266</v>
      </c>
      <c r="Q396" t="s">
        <v>8271</v>
      </c>
      <c r="R396" s="17">
        <f t="shared" si="32"/>
        <v>42417.818078703705</v>
      </c>
      <c r="S396" s="17">
        <f t="shared" si="33"/>
        <v>42477.776412037041</v>
      </c>
      <c r="T396" s="16" t="str">
        <f t="shared" si="34"/>
        <v>2016</v>
      </c>
    </row>
    <row r="397" spans="1:20" ht="49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>
        <f t="shared" si="30"/>
        <v>108</v>
      </c>
      <c r="O397" s="10">
        <f t="shared" si="31"/>
        <v>58.72</v>
      </c>
      <c r="P397" s="12" t="s">
        <v>8266</v>
      </c>
      <c r="Q397" t="s">
        <v>8271</v>
      </c>
      <c r="R397" s="17">
        <f t="shared" si="32"/>
        <v>40990.909259259257</v>
      </c>
      <c r="S397" s="17">
        <f t="shared" si="33"/>
        <v>41026.897222222222</v>
      </c>
      <c r="T397" s="16" t="str">
        <f t="shared" si="34"/>
        <v>2012</v>
      </c>
    </row>
    <row r="398" spans="1:20" ht="49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>
        <f t="shared" si="30"/>
        <v>107</v>
      </c>
      <c r="O398" s="10">
        <f t="shared" si="31"/>
        <v>81.63</v>
      </c>
      <c r="P398" s="12" t="s">
        <v>8266</v>
      </c>
      <c r="Q398" t="s">
        <v>8271</v>
      </c>
      <c r="R398" s="17">
        <f t="shared" si="32"/>
        <v>41082.564884259256</v>
      </c>
      <c r="S398" s="17">
        <f t="shared" si="33"/>
        <v>41097.564884259256</v>
      </c>
      <c r="T398" s="16" t="str">
        <f t="shared" si="34"/>
        <v>2012</v>
      </c>
    </row>
    <row r="399" spans="1:20" ht="49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>
        <f t="shared" si="30"/>
        <v>104</v>
      </c>
      <c r="O399" s="10">
        <f t="shared" si="31"/>
        <v>56.46</v>
      </c>
      <c r="P399" s="12" t="s">
        <v>8266</v>
      </c>
      <c r="Q399" t="s">
        <v>8271</v>
      </c>
      <c r="R399" s="17">
        <f t="shared" si="32"/>
        <v>40379.776435185187</v>
      </c>
      <c r="S399" s="17">
        <f t="shared" si="33"/>
        <v>40422.155555555553</v>
      </c>
      <c r="T399" s="16" t="str">
        <f t="shared" si="34"/>
        <v>2010</v>
      </c>
    </row>
    <row r="400" spans="1:20" ht="49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>
        <f t="shared" si="30"/>
        <v>125</v>
      </c>
      <c r="O400" s="10">
        <f t="shared" si="31"/>
        <v>140.1</v>
      </c>
      <c r="P400" s="12" t="s">
        <v>8266</v>
      </c>
      <c r="Q400" t="s">
        <v>8271</v>
      </c>
      <c r="R400" s="17">
        <f t="shared" si="32"/>
        <v>42078.793124999997</v>
      </c>
      <c r="S400" s="17">
        <f t="shared" si="33"/>
        <v>42123.793124999997</v>
      </c>
      <c r="T400" s="16" t="str">
        <f t="shared" si="34"/>
        <v>2015</v>
      </c>
    </row>
    <row r="401" spans="1:20" ht="49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>
        <f t="shared" si="30"/>
        <v>107</v>
      </c>
      <c r="O401" s="10">
        <f t="shared" si="31"/>
        <v>224.85</v>
      </c>
      <c r="P401" s="12" t="s">
        <v>8266</v>
      </c>
      <c r="Q401" t="s">
        <v>8271</v>
      </c>
      <c r="R401" s="17">
        <f t="shared" si="32"/>
        <v>42687.875775462962</v>
      </c>
      <c r="S401" s="17">
        <f t="shared" si="33"/>
        <v>42718.5</v>
      </c>
      <c r="T401" s="16" t="str">
        <f t="shared" si="34"/>
        <v>2016</v>
      </c>
    </row>
    <row r="402" spans="1:20" ht="49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>
        <f t="shared" si="30"/>
        <v>112</v>
      </c>
      <c r="O402" s="10">
        <f t="shared" si="31"/>
        <v>181.13</v>
      </c>
      <c r="P402" s="12" t="s">
        <v>8266</v>
      </c>
      <c r="Q402" t="s">
        <v>8271</v>
      </c>
      <c r="R402" s="17">
        <f t="shared" si="32"/>
        <v>41745.635960648149</v>
      </c>
      <c r="S402" s="17">
        <f t="shared" si="33"/>
        <v>41776.145833333336</v>
      </c>
      <c r="T402" s="16" t="str">
        <f t="shared" si="34"/>
        <v>2014</v>
      </c>
    </row>
    <row r="403" spans="1:20" ht="49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>
        <f t="shared" si="30"/>
        <v>104</v>
      </c>
      <c r="O403" s="10">
        <f t="shared" si="31"/>
        <v>711.04</v>
      </c>
      <c r="P403" s="12" t="s">
        <v>8266</v>
      </c>
      <c r="Q403" t="s">
        <v>8271</v>
      </c>
      <c r="R403" s="17">
        <f t="shared" si="32"/>
        <v>40732.842245370368</v>
      </c>
      <c r="S403" s="17">
        <f t="shared" si="33"/>
        <v>40762.842245370368</v>
      </c>
      <c r="T403" s="16" t="str">
        <f t="shared" si="34"/>
        <v>2011</v>
      </c>
    </row>
    <row r="404" spans="1:20" ht="49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>
        <f t="shared" si="30"/>
        <v>142</v>
      </c>
      <c r="O404" s="10">
        <f t="shared" si="31"/>
        <v>65.88</v>
      </c>
      <c r="P404" s="12" t="s">
        <v>8266</v>
      </c>
      <c r="Q404" t="s">
        <v>8271</v>
      </c>
      <c r="R404" s="17">
        <f t="shared" si="32"/>
        <v>42292.539548611108</v>
      </c>
      <c r="S404" s="17">
        <f t="shared" si="33"/>
        <v>42313.58121527778</v>
      </c>
      <c r="T404" s="16" t="str">
        <f t="shared" si="34"/>
        <v>2015</v>
      </c>
    </row>
    <row r="405" spans="1:20" ht="49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>
        <f t="shared" si="30"/>
        <v>105</v>
      </c>
      <c r="O405" s="10">
        <f t="shared" si="31"/>
        <v>75.19</v>
      </c>
      <c r="P405" s="12" t="s">
        <v>8266</v>
      </c>
      <c r="Q405" t="s">
        <v>8271</v>
      </c>
      <c r="R405" s="17">
        <f t="shared" si="32"/>
        <v>40718.310659722221</v>
      </c>
      <c r="S405" s="17">
        <f t="shared" si="33"/>
        <v>40765.297222222223</v>
      </c>
      <c r="T405" s="16" t="str">
        <f t="shared" si="34"/>
        <v>2011</v>
      </c>
    </row>
    <row r="406" spans="1:20" ht="49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>
        <f t="shared" si="30"/>
        <v>103</v>
      </c>
      <c r="O406" s="10">
        <f t="shared" si="31"/>
        <v>133.13999999999999</v>
      </c>
      <c r="P406" s="12" t="s">
        <v>8266</v>
      </c>
      <c r="Q406" t="s">
        <v>8271</v>
      </c>
      <c r="R406" s="17">
        <f t="shared" si="32"/>
        <v>41646.628032407411</v>
      </c>
      <c r="S406" s="17">
        <f t="shared" si="33"/>
        <v>41675.961111111108</v>
      </c>
      <c r="T406" s="16" t="str">
        <f t="shared" si="34"/>
        <v>2014</v>
      </c>
    </row>
    <row r="407" spans="1:20" ht="33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>
        <f t="shared" si="30"/>
        <v>108</v>
      </c>
      <c r="O407" s="10">
        <f t="shared" si="31"/>
        <v>55.2</v>
      </c>
      <c r="P407" s="12" t="s">
        <v>8266</v>
      </c>
      <c r="Q407" t="s">
        <v>8271</v>
      </c>
      <c r="R407" s="17">
        <f t="shared" si="32"/>
        <v>41674.08494212963</v>
      </c>
      <c r="S407" s="17">
        <f t="shared" si="33"/>
        <v>41704.08494212963</v>
      </c>
      <c r="T407" s="16" t="str">
        <f t="shared" si="34"/>
        <v>2014</v>
      </c>
    </row>
    <row r="408" spans="1:20" ht="49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>
        <f t="shared" si="30"/>
        <v>108</v>
      </c>
      <c r="O408" s="10">
        <f t="shared" si="31"/>
        <v>86.16</v>
      </c>
      <c r="P408" s="12" t="s">
        <v>8266</v>
      </c>
      <c r="Q408" t="s">
        <v>8271</v>
      </c>
      <c r="R408" s="17">
        <f t="shared" si="32"/>
        <v>40638.162465277775</v>
      </c>
      <c r="S408" s="17">
        <f t="shared" si="33"/>
        <v>40672.249305555553</v>
      </c>
      <c r="T408" s="16" t="str">
        <f t="shared" si="34"/>
        <v>2011</v>
      </c>
    </row>
    <row r="409" spans="1:20" ht="49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>
        <f t="shared" si="30"/>
        <v>102</v>
      </c>
      <c r="O409" s="10">
        <f t="shared" si="31"/>
        <v>92.32</v>
      </c>
      <c r="P409" s="12" t="s">
        <v>8266</v>
      </c>
      <c r="Q409" t="s">
        <v>8271</v>
      </c>
      <c r="R409" s="17">
        <f t="shared" si="32"/>
        <v>40806.870949074073</v>
      </c>
      <c r="S409" s="17">
        <f t="shared" si="33"/>
        <v>40866.912615740745</v>
      </c>
      <c r="T409" s="16" t="str">
        <f t="shared" si="34"/>
        <v>2011</v>
      </c>
    </row>
    <row r="410" spans="1:20" ht="49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>
        <f t="shared" si="30"/>
        <v>101</v>
      </c>
      <c r="O410" s="10">
        <f t="shared" si="31"/>
        <v>160.16</v>
      </c>
      <c r="P410" s="12" t="s">
        <v>8266</v>
      </c>
      <c r="Q410" t="s">
        <v>8271</v>
      </c>
      <c r="R410" s="17">
        <f t="shared" si="32"/>
        <v>41543.735995370371</v>
      </c>
      <c r="S410" s="17">
        <f t="shared" si="33"/>
        <v>41583.777662037035</v>
      </c>
      <c r="T410" s="16" t="str">
        <f t="shared" si="34"/>
        <v>2013</v>
      </c>
    </row>
    <row r="411" spans="1:20" ht="49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>
        <f t="shared" si="30"/>
        <v>137</v>
      </c>
      <c r="O411" s="10">
        <f t="shared" si="31"/>
        <v>45.6</v>
      </c>
      <c r="P411" s="12" t="s">
        <v>8266</v>
      </c>
      <c r="Q411" t="s">
        <v>8271</v>
      </c>
      <c r="R411" s="17">
        <f t="shared" si="32"/>
        <v>42543.862777777773</v>
      </c>
      <c r="S411" s="17">
        <f t="shared" si="33"/>
        <v>42573.862777777773</v>
      </c>
      <c r="T411" s="16" t="str">
        <f t="shared" si="34"/>
        <v>2016</v>
      </c>
    </row>
    <row r="412" spans="1:20" ht="49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>
        <f t="shared" si="30"/>
        <v>128</v>
      </c>
      <c r="O412" s="10">
        <f t="shared" si="31"/>
        <v>183.29</v>
      </c>
      <c r="P412" s="12" t="s">
        <v>8266</v>
      </c>
      <c r="Q412" t="s">
        <v>8271</v>
      </c>
      <c r="R412" s="17">
        <f t="shared" si="32"/>
        <v>42113.981446759266</v>
      </c>
      <c r="S412" s="17">
        <f t="shared" si="33"/>
        <v>42173.981446759266</v>
      </c>
      <c r="T412" s="16" t="str">
        <f t="shared" si="34"/>
        <v>2015</v>
      </c>
    </row>
    <row r="413" spans="1:20" ht="49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>
        <f t="shared" si="30"/>
        <v>101</v>
      </c>
      <c r="O413" s="10">
        <f t="shared" si="31"/>
        <v>125.79</v>
      </c>
      <c r="P413" s="12" t="s">
        <v>8266</v>
      </c>
      <c r="Q413" t="s">
        <v>8271</v>
      </c>
      <c r="R413" s="17">
        <f t="shared" si="32"/>
        <v>41598.17597222222</v>
      </c>
      <c r="S413" s="17">
        <f t="shared" si="33"/>
        <v>41630.208333333336</v>
      </c>
      <c r="T413" s="16" t="str">
        <f t="shared" si="34"/>
        <v>2013</v>
      </c>
    </row>
    <row r="414" spans="1:20" ht="49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>
        <f t="shared" si="30"/>
        <v>127</v>
      </c>
      <c r="O414" s="10">
        <f t="shared" si="31"/>
        <v>57.65</v>
      </c>
      <c r="P414" s="12" t="s">
        <v>8266</v>
      </c>
      <c r="Q414" t="s">
        <v>8271</v>
      </c>
      <c r="R414" s="17">
        <f t="shared" si="32"/>
        <v>41099.742800925924</v>
      </c>
      <c r="S414" s="17">
        <f t="shared" si="33"/>
        <v>41115.742800925924</v>
      </c>
      <c r="T414" s="16" t="str">
        <f t="shared" si="34"/>
        <v>2012</v>
      </c>
    </row>
    <row r="415" spans="1:20" ht="49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>
        <f t="shared" si="30"/>
        <v>105</v>
      </c>
      <c r="O415" s="10">
        <f t="shared" si="31"/>
        <v>78.66</v>
      </c>
      <c r="P415" s="12" t="s">
        <v>8266</v>
      </c>
      <c r="Q415" t="s">
        <v>8271</v>
      </c>
      <c r="R415" s="17">
        <f t="shared" si="32"/>
        <v>41079.877442129626</v>
      </c>
      <c r="S415" s="17">
        <f t="shared" si="33"/>
        <v>41109.877442129626</v>
      </c>
      <c r="T415" s="16" t="str">
        <f t="shared" si="34"/>
        <v>2012</v>
      </c>
    </row>
    <row r="416" spans="1:20" ht="49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>
        <f t="shared" si="30"/>
        <v>103</v>
      </c>
      <c r="O416" s="10">
        <f t="shared" si="31"/>
        <v>91.48</v>
      </c>
      <c r="P416" s="12" t="s">
        <v>8266</v>
      </c>
      <c r="Q416" t="s">
        <v>8271</v>
      </c>
      <c r="R416" s="17">
        <f t="shared" si="32"/>
        <v>41529.063252314816</v>
      </c>
      <c r="S416" s="17">
        <f t="shared" si="33"/>
        <v>41559.063252314816</v>
      </c>
      <c r="T416" s="16" t="str">
        <f t="shared" si="34"/>
        <v>2013</v>
      </c>
    </row>
    <row r="417" spans="1:20" ht="65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>
        <f t="shared" si="30"/>
        <v>102</v>
      </c>
      <c r="O417" s="10">
        <f t="shared" si="31"/>
        <v>68.099999999999994</v>
      </c>
      <c r="P417" s="12" t="s">
        <v>8266</v>
      </c>
      <c r="Q417" t="s">
        <v>8271</v>
      </c>
      <c r="R417" s="17">
        <f t="shared" si="32"/>
        <v>41904.851875</v>
      </c>
      <c r="S417" s="17">
        <f t="shared" si="33"/>
        <v>41929.5</v>
      </c>
      <c r="T417" s="16" t="str">
        <f t="shared" si="34"/>
        <v>2014</v>
      </c>
    </row>
    <row r="418" spans="1:20" ht="33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>
        <f t="shared" si="30"/>
        <v>120</v>
      </c>
      <c r="O418" s="10">
        <f t="shared" si="31"/>
        <v>48.09</v>
      </c>
      <c r="P418" s="12" t="s">
        <v>8266</v>
      </c>
      <c r="Q418" t="s">
        <v>8271</v>
      </c>
      <c r="R418" s="17">
        <f t="shared" si="32"/>
        <v>41648.396192129629</v>
      </c>
      <c r="S418" s="17">
        <f t="shared" si="33"/>
        <v>41678.396192129629</v>
      </c>
      <c r="T418" s="16" t="str">
        <f t="shared" si="34"/>
        <v>2014</v>
      </c>
    </row>
    <row r="419" spans="1:20" ht="49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>
        <f t="shared" si="30"/>
        <v>100</v>
      </c>
      <c r="O419" s="10">
        <f t="shared" si="31"/>
        <v>202.42</v>
      </c>
      <c r="P419" s="12" t="s">
        <v>8266</v>
      </c>
      <c r="Q419" t="s">
        <v>8271</v>
      </c>
      <c r="R419" s="17">
        <f t="shared" si="32"/>
        <v>41360.970601851855</v>
      </c>
      <c r="S419" s="17">
        <f t="shared" si="33"/>
        <v>41372.189583333333</v>
      </c>
      <c r="T419" s="16" t="str">
        <f t="shared" si="34"/>
        <v>2013</v>
      </c>
    </row>
    <row r="420" spans="1:20" ht="49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>
        <f t="shared" si="30"/>
        <v>101</v>
      </c>
      <c r="O420" s="10">
        <f t="shared" si="31"/>
        <v>216.75</v>
      </c>
      <c r="P420" s="12" t="s">
        <v>8266</v>
      </c>
      <c r="Q420" t="s">
        <v>8271</v>
      </c>
      <c r="R420" s="17">
        <f t="shared" si="32"/>
        <v>42178.282372685186</v>
      </c>
      <c r="S420" s="17">
        <f t="shared" si="33"/>
        <v>42208.282372685186</v>
      </c>
      <c r="T420" s="16" t="str">
        <f t="shared" si="34"/>
        <v>2015</v>
      </c>
    </row>
    <row r="421" spans="1:20" ht="49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>
        <f t="shared" si="30"/>
        <v>100</v>
      </c>
      <c r="O421" s="10">
        <f t="shared" si="31"/>
        <v>110.07</v>
      </c>
      <c r="P421" s="12" t="s">
        <v>8266</v>
      </c>
      <c r="Q421" t="s">
        <v>8271</v>
      </c>
      <c r="R421" s="17">
        <f t="shared" si="32"/>
        <v>41394.842442129629</v>
      </c>
      <c r="S421" s="17">
        <f t="shared" si="33"/>
        <v>41454.842442129629</v>
      </c>
      <c r="T421" s="16" t="str">
        <f t="shared" si="34"/>
        <v>2013</v>
      </c>
    </row>
    <row r="422" spans="1:20" ht="49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>
        <f t="shared" si="30"/>
        <v>0</v>
      </c>
      <c r="O422" s="10">
        <f t="shared" si="31"/>
        <v>4.83</v>
      </c>
      <c r="P422" s="12" t="s">
        <v>8266</v>
      </c>
      <c r="Q422" t="s">
        <v>8272</v>
      </c>
      <c r="R422" s="17">
        <f t="shared" si="32"/>
        <v>41682.23646990741</v>
      </c>
      <c r="S422" s="17">
        <f t="shared" si="33"/>
        <v>41712.194803240738</v>
      </c>
      <c r="T422" s="16" t="str">
        <f t="shared" si="34"/>
        <v>2014</v>
      </c>
    </row>
    <row r="423" spans="1:20" ht="49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>
        <f t="shared" si="30"/>
        <v>2</v>
      </c>
      <c r="O423" s="10">
        <f t="shared" si="31"/>
        <v>50.17</v>
      </c>
      <c r="P423" s="12" t="s">
        <v>8266</v>
      </c>
      <c r="Q423" t="s">
        <v>8272</v>
      </c>
      <c r="R423" s="17">
        <f t="shared" si="32"/>
        <v>42177.491388888884</v>
      </c>
      <c r="S423" s="17">
        <f t="shared" si="33"/>
        <v>42237.491388888884</v>
      </c>
      <c r="T423" s="16" t="str">
        <f t="shared" si="34"/>
        <v>2015</v>
      </c>
    </row>
    <row r="424" spans="1:20" ht="49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>
        <f t="shared" si="30"/>
        <v>1</v>
      </c>
      <c r="O424" s="10">
        <f t="shared" si="31"/>
        <v>35.83</v>
      </c>
      <c r="P424" s="12" t="s">
        <v>8266</v>
      </c>
      <c r="Q424" t="s">
        <v>8272</v>
      </c>
      <c r="R424" s="17">
        <f t="shared" si="32"/>
        <v>41863.260381944441</v>
      </c>
      <c r="S424" s="17">
        <f t="shared" si="33"/>
        <v>41893.260381944441</v>
      </c>
      <c r="T424" s="16" t="str">
        <f t="shared" si="34"/>
        <v>2014</v>
      </c>
    </row>
    <row r="425" spans="1:20" ht="49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>
        <f t="shared" si="30"/>
        <v>1</v>
      </c>
      <c r="O425" s="10">
        <f t="shared" si="31"/>
        <v>11.77</v>
      </c>
      <c r="P425" s="12" t="s">
        <v>8266</v>
      </c>
      <c r="Q425" t="s">
        <v>8272</v>
      </c>
      <c r="R425" s="17">
        <f t="shared" si="32"/>
        <v>41400.92627314815</v>
      </c>
      <c r="S425" s="17">
        <f t="shared" si="33"/>
        <v>41430.92627314815</v>
      </c>
      <c r="T425" s="16" t="str">
        <f t="shared" si="34"/>
        <v>2013</v>
      </c>
    </row>
    <row r="426" spans="1:20" ht="49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>
        <f t="shared" si="30"/>
        <v>7</v>
      </c>
      <c r="O426" s="10">
        <f t="shared" si="31"/>
        <v>40.78</v>
      </c>
      <c r="P426" s="12" t="s">
        <v>8266</v>
      </c>
      <c r="Q426" t="s">
        <v>8272</v>
      </c>
      <c r="R426" s="17">
        <f t="shared" si="32"/>
        <v>40934.376145833332</v>
      </c>
      <c r="S426" s="17">
        <f t="shared" si="33"/>
        <v>40994.334479166668</v>
      </c>
      <c r="T426" s="16" t="str">
        <f t="shared" si="34"/>
        <v>2012</v>
      </c>
    </row>
    <row r="427" spans="1:20" ht="49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>
        <f t="shared" si="30"/>
        <v>0</v>
      </c>
      <c r="O427" s="10">
        <f t="shared" si="31"/>
        <v>3</v>
      </c>
      <c r="P427" s="12" t="s">
        <v>8266</v>
      </c>
      <c r="Q427" t="s">
        <v>8272</v>
      </c>
      <c r="R427" s="17">
        <f t="shared" si="32"/>
        <v>42275.861157407402</v>
      </c>
      <c r="S427" s="17">
        <f t="shared" si="33"/>
        <v>42335.902824074074</v>
      </c>
      <c r="T427" s="16" t="str">
        <f t="shared" si="34"/>
        <v>2015</v>
      </c>
    </row>
    <row r="428" spans="1:20" ht="49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>
        <f t="shared" si="30"/>
        <v>1</v>
      </c>
      <c r="O428" s="10">
        <f t="shared" si="31"/>
        <v>16.63</v>
      </c>
      <c r="P428" s="12" t="s">
        <v>8266</v>
      </c>
      <c r="Q428" t="s">
        <v>8272</v>
      </c>
      <c r="R428" s="17">
        <f t="shared" si="32"/>
        <v>42400.711967592593</v>
      </c>
      <c r="S428" s="17">
        <f t="shared" si="33"/>
        <v>42430.711967592593</v>
      </c>
      <c r="T428" s="16" t="str">
        <f t="shared" si="34"/>
        <v>2016</v>
      </c>
    </row>
    <row r="429" spans="1:20" ht="49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>
        <f t="shared" si="30"/>
        <v>0</v>
      </c>
      <c r="O429" s="10">
        <f t="shared" si="31"/>
        <v>0</v>
      </c>
      <c r="P429" s="12" t="s">
        <v>8266</v>
      </c>
      <c r="Q429" t="s">
        <v>8272</v>
      </c>
      <c r="R429" s="17">
        <f t="shared" si="32"/>
        <v>42285.909027777772</v>
      </c>
      <c r="S429" s="17">
        <f t="shared" si="33"/>
        <v>42299.790972222225</v>
      </c>
      <c r="T429" s="16" t="str">
        <f t="shared" si="34"/>
        <v>2015</v>
      </c>
    </row>
    <row r="430" spans="1:20" ht="33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>
        <f t="shared" si="30"/>
        <v>6</v>
      </c>
      <c r="O430" s="10">
        <f t="shared" si="31"/>
        <v>52</v>
      </c>
      <c r="P430" s="12" t="s">
        <v>8266</v>
      </c>
      <c r="Q430" t="s">
        <v>8272</v>
      </c>
      <c r="R430" s="17">
        <f t="shared" si="32"/>
        <v>41778.766724537039</v>
      </c>
      <c r="S430" s="17">
        <f t="shared" si="33"/>
        <v>41806.916666666664</v>
      </c>
      <c r="T430" s="16" t="str">
        <f t="shared" si="34"/>
        <v>2014</v>
      </c>
    </row>
    <row r="431" spans="1:20" ht="49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>
        <f t="shared" si="30"/>
        <v>0</v>
      </c>
      <c r="O431" s="10">
        <f t="shared" si="31"/>
        <v>0</v>
      </c>
      <c r="P431" s="12" t="s">
        <v>8266</v>
      </c>
      <c r="Q431" t="s">
        <v>8272</v>
      </c>
      <c r="R431" s="17">
        <f t="shared" si="32"/>
        <v>40070.901412037041</v>
      </c>
      <c r="S431" s="17">
        <f t="shared" si="33"/>
        <v>40144.207638888889</v>
      </c>
      <c r="T431" s="16" t="str">
        <f t="shared" si="34"/>
        <v>2009</v>
      </c>
    </row>
    <row r="432" spans="1:20" ht="33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>
        <f t="shared" si="30"/>
        <v>2</v>
      </c>
      <c r="O432" s="10">
        <f t="shared" si="31"/>
        <v>4.8</v>
      </c>
      <c r="P432" s="12" t="s">
        <v>8266</v>
      </c>
      <c r="Q432" t="s">
        <v>8272</v>
      </c>
      <c r="R432" s="17">
        <f t="shared" si="32"/>
        <v>41513.107256944444</v>
      </c>
      <c r="S432" s="17">
        <f t="shared" si="33"/>
        <v>41528.107256944444</v>
      </c>
      <c r="T432" s="16" t="str">
        <f t="shared" si="34"/>
        <v>2013</v>
      </c>
    </row>
    <row r="433" spans="1:20" ht="49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>
        <f t="shared" si="30"/>
        <v>14</v>
      </c>
      <c r="O433" s="10">
        <f t="shared" si="31"/>
        <v>51.88</v>
      </c>
      <c r="P433" s="12" t="s">
        <v>8266</v>
      </c>
      <c r="Q433" t="s">
        <v>8272</v>
      </c>
      <c r="R433" s="17">
        <f t="shared" si="32"/>
        <v>42526.871331018512</v>
      </c>
      <c r="S433" s="17">
        <f t="shared" si="33"/>
        <v>42556.871331018512</v>
      </c>
      <c r="T433" s="16" t="str">
        <f t="shared" si="34"/>
        <v>2016</v>
      </c>
    </row>
    <row r="434" spans="1:20" ht="49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>
        <f t="shared" si="30"/>
        <v>10</v>
      </c>
      <c r="O434" s="10">
        <f t="shared" si="31"/>
        <v>71.25</v>
      </c>
      <c r="P434" s="12" t="s">
        <v>8266</v>
      </c>
      <c r="Q434" t="s">
        <v>8272</v>
      </c>
      <c r="R434" s="17">
        <f t="shared" si="32"/>
        <v>42238.726631944446</v>
      </c>
      <c r="S434" s="17">
        <f t="shared" si="33"/>
        <v>42298.726631944446</v>
      </c>
      <c r="T434" s="16" t="str">
        <f t="shared" si="34"/>
        <v>2015</v>
      </c>
    </row>
    <row r="435" spans="1:20" ht="65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>
        <f t="shared" si="30"/>
        <v>0</v>
      </c>
      <c r="O435" s="10">
        <f t="shared" si="31"/>
        <v>0</v>
      </c>
      <c r="P435" s="12" t="s">
        <v>8266</v>
      </c>
      <c r="Q435" t="s">
        <v>8272</v>
      </c>
      <c r="R435" s="17">
        <f t="shared" si="32"/>
        <v>42228.629884259266</v>
      </c>
      <c r="S435" s="17">
        <f t="shared" si="33"/>
        <v>42288.629884259266</v>
      </c>
      <c r="T435" s="16" t="str">
        <f t="shared" si="34"/>
        <v>2015</v>
      </c>
    </row>
    <row r="436" spans="1:20" ht="49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>
        <f t="shared" si="30"/>
        <v>5</v>
      </c>
      <c r="O436" s="10">
        <f t="shared" si="31"/>
        <v>62.5</v>
      </c>
      <c r="P436" s="12" t="s">
        <v>8266</v>
      </c>
      <c r="Q436" t="s">
        <v>8272</v>
      </c>
      <c r="R436" s="17">
        <f t="shared" si="32"/>
        <v>41576.834513888891</v>
      </c>
      <c r="S436" s="17">
        <f t="shared" si="33"/>
        <v>41609.876180555555</v>
      </c>
      <c r="T436" s="16" t="str">
        <f t="shared" si="34"/>
        <v>2013</v>
      </c>
    </row>
    <row r="437" spans="1:20" ht="49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>
        <f t="shared" si="30"/>
        <v>0</v>
      </c>
      <c r="O437" s="10">
        <f t="shared" si="31"/>
        <v>1</v>
      </c>
      <c r="P437" s="12" t="s">
        <v>8266</v>
      </c>
      <c r="Q437" t="s">
        <v>8272</v>
      </c>
      <c r="R437" s="17">
        <f t="shared" si="32"/>
        <v>41500.747453703705</v>
      </c>
      <c r="S437" s="17">
        <f t="shared" si="33"/>
        <v>41530.747453703705</v>
      </c>
      <c r="T437" s="16" t="str">
        <f t="shared" si="34"/>
        <v>2013</v>
      </c>
    </row>
    <row r="438" spans="1:20" ht="49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>
        <f t="shared" si="30"/>
        <v>0</v>
      </c>
      <c r="O438" s="10">
        <f t="shared" si="31"/>
        <v>0</v>
      </c>
      <c r="P438" s="12" t="s">
        <v>8266</v>
      </c>
      <c r="Q438" t="s">
        <v>8272</v>
      </c>
      <c r="R438" s="17">
        <f t="shared" si="32"/>
        <v>41456.36241898148</v>
      </c>
      <c r="S438" s="17">
        <f t="shared" si="33"/>
        <v>41486.36241898148</v>
      </c>
      <c r="T438" s="16" t="str">
        <f t="shared" si="34"/>
        <v>2013</v>
      </c>
    </row>
    <row r="439" spans="1:20" ht="49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>
        <f t="shared" si="30"/>
        <v>0</v>
      </c>
      <c r="O439" s="10">
        <f t="shared" si="31"/>
        <v>0</v>
      </c>
      <c r="P439" s="12" t="s">
        <v>8266</v>
      </c>
      <c r="Q439" t="s">
        <v>8272</v>
      </c>
      <c r="R439" s="17">
        <f t="shared" si="32"/>
        <v>42591.31858796296</v>
      </c>
      <c r="S439" s="17">
        <f t="shared" si="33"/>
        <v>42651.31858796296</v>
      </c>
      <c r="T439" s="16" t="str">
        <f t="shared" si="34"/>
        <v>2016</v>
      </c>
    </row>
    <row r="440" spans="1:20" ht="49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>
        <f t="shared" si="30"/>
        <v>9</v>
      </c>
      <c r="O440" s="10">
        <f t="shared" si="31"/>
        <v>170.55</v>
      </c>
      <c r="P440" s="12" t="s">
        <v>8266</v>
      </c>
      <c r="Q440" t="s">
        <v>8272</v>
      </c>
      <c r="R440" s="17">
        <f t="shared" si="32"/>
        <v>42296.261087962965</v>
      </c>
      <c r="S440" s="17">
        <f t="shared" si="33"/>
        <v>42326.302754629629</v>
      </c>
      <c r="T440" s="16" t="str">
        <f t="shared" si="34"/>
        <v>2015</v>
      </c>
    </row>
    <row r="441" spans="1:20" ht="49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>
        <f t="shared" si="30"/>
        <v>0</v>
      </c>
      <c r="O441" s="10">
        <f t="shared" si="31"/>
        <v>0</v>
      </c>
      <c r="P441" s="12" t="s">
        <v>8266</v>
      </c>
      <c r="Q441" t="s">
        <v>8272</v>
      </c>
      <c r="R441" s="17">
        <f t="shared" si="32"/>
        <v>41919.761782407404</v>
      </c>
      <c r="S441" s="17">
        <f t="shared" si="33"/>
        <v>41929.761782407404</v>
      </c>
      <c r="T441" s="16" t="str">
        <f t="shared" si="34"/>
        <v>2014</v>
      </c>
    </row>
    <row r="442" spans="1:20" ht="33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>
        <f t="shared" si="30"/>
        <v>0</v>
      </c>
      <c r="O442" s="10">
        <f t="shared" si="31"/>
        <v>5</v>
      </c>
      <c r="P442" s="12" t="s">
        <v>8266</v>
      </c>
      <c r="Q442" t="s">
        <v>8272</v>
      </c>
      <c r="R442" s="17">
        <f t="shared" si="32"/>
        <v>42423.985567129625</v>
      </c>
      <c r="S442" s="17">
        <f t="shared" si="33"/>
        <v>42453.943900462968</v>
      </c>
      <c r="T442" s="16" t="str">
        <f t="shared" si="34"/>
        <v>2016</v>
      </c>
    </row>
    <row r="443" spans="1:20" ht="49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>
        <f t="shared" si="30"/>
        <v>0</v>
      </c>
      <c r="O443" s="10">
        <f t="shared" si="31"/>
        <v>0</v>
      </c>
      <c r="P443" s="12" t="s">
        <v>8266</v>
      </c>
      <c r="Q443" t="s">
        <v>8272</v>
      </c>
      <c r="R443" s="17">
        <f t="shared" si="32"/>
        <v>41550.793935185182</v>
      </c>
      <c r="S443" s="17">
        <f t="shared" si="33"/>
        <v>41580.793935185182</v>
      </c>
      <c r="T443" s="16" t="str">
        <f t="shared" si="34"/>
        <v>2013</v>
      </c>
    </row>
    <row r="444" spans="1:20" ht="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>
        <f t="shared" si="30"/>
        <v>39</v>
      </c>
      <c r="O444" s="10">
        <f t="shared" si="31"/>
        <v>393.59</v>
      </c>
      <c r="P444" s="12" t="s">
        <v>8266</v>
      </c>
      <c r="Q444" t="s">
        <v>8272</v>
      </c>
      <c r="R444" s="17">
        <f t="shared" si="32"/>
        <v>42024.888692129629</v>
      </c>
      <c r="S444" s="17">
        <f t="shared" si="33"/>
        <v>42054.888692129629</v>
      </c>
      <c r="T444" s="16" t="str">
        <f t="shared" si="34"/>
        <v>2015</v>
      </c>
    </row>
    <row r="445" spans="1:20" ht="49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>
        <f t="shared" si="30"/>
        <v>0</v>
      </c>
      <c r="O445" s="10">
        <f t="shared" si="31"/>
        <v>5</v>
      </c>
      <c r="P445" s="12" t="s">
        <v>8266</v>
      </c>
      <c r="Q445" t="s">
        <v>8272</v>
      </c>
      <c r="R445" s="17">
        <f t="shared" si="32"/>
        <v>41650.015057870369</v>
      </c>
      <c r="S445" s="17">
        <f t="shared" si="33"/>
        <v>41680.015057870369</v>
      </c>
      <c r="T445" s="16" t="str">
        <f t="shared" si="34"/>
        <v>2014</v>
      </c>
    </row>
    <row r="446" spans="1:20" ht="33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>
        <f t="shared" si="30"/>
        <v>5</v>
      </c>
      <c r="O446" s="10">
        <f t="shared" si="31"/>
        <v>50</v>
      </c>
      <c r="P446" s="12" t="s">
        <v>8266</v>
      </c>
      <c r="Q446" t="s">
        <v>8272</v>
      </c>
      <c r="R446" s="17">
        <f t="shared" si="32"/>
        <v>40894.906956018516</v>
      </c>
      <c r="S446" s="17">
        <f t="shared" si="33"/>
        <v>40954.906956018516</v>
      </c>
      <c r="T446" s="16" t="str">
        <f t="shared" si="34"/>
        <v>2011</v>
      </c>
    </row>
    <row r="447" spans="1:20" ht="49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>
        <f t="shared" si="30"/>
        <v>0</v>
      </c>
      <c r="O447" s="10">
        <f t="shared" si="31"/>
        <v>1</v>
      </c>
      <c r="P447" s="12" t="s">
        <v>8266</v>
      </c>
      <c r="Q447" t="s">
        <v>8272</v>
      </c>
      <c r="R447" s="17">
        <f t="shared" si="32"/>
        <v>42130.335358796292</v>
      </c>
      <c r="S447" s="17">
        <f t="shared" si="33"/>
        <v>42145.335358796292</v>
      </c>
      <c r="T447" s="16" t="str">
        <f t="shared" si="34"/>
        <v>2015</v>
      </c>
    </row>
    <row r="448" spans="1:20" ht="49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>
        <f t="shared" si="30"/>
        <v>7</v>
      </c>
      <c r="O448" s="10">
        <f t="shared" si="31"/>
        <v>47.88</v>
      </c>
      <c r="P448" s="12" t="s">
        <v>8266</v>
      </c>
      <c r="Q448" t="s">
        <v>8272</v>
      </c>
      <c r="R448" s="17">
        <f t="shared" si="32"/>
        <v>42037.083564814813</v>
      </c>
      <c r="S448" s="17">
        <f t="shared" si="33"/>
        <v>42067.083564814813</v>
      </c>
      <c r="T448" s="16" t="str">
        <f t="shared" si="34"/>
        <v>2015</v>
      </c>
    </row>
    <row r="449" spans="1:20" ht="49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>
        <f t="shared" si="30"/>
        <v>0</v>
      </c>
      <c r="O449" s="10">
        <f t="shared" si="31"/>
        <v>5</v>
      </c>
      <c r="P449" s="12" t="s">
        <v>8266</v>
      </c>
      <c r="Q449" t="s">
        <v>8272</v>
      </c>
      <c r="R449" s="17">
        <f t="shared" si="32"/>
        <v>41331.555127314816</v>
      </c>
      <c r="S449" s="17">
        <f t="shared" si="33"/>
        <v>41356.513460648144</v>
      </c>
      <c r="T449" s="16" t="str">
        <f t="shared" si="34"/>
        <v>2013</v>
      </c>
    </row>
    <row r="450" spans="1:20" ht="49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>
        <f t="shared" ref="N450:N513" si="35">ROUND(E450/D450*100,0)</f>
        <v>3</v>
      </c>
      <c r="O450" s="10">
        <f t="shared" si="31"/>
        <v>20.5</v>
      </c>
      <c r="P450" s="12" t="s">
        <v>8266</v>
      </c>
      <c r="Q450" t="s">
        <v>8272</v>
      </c>
      <c r="R450" s="17">
        <f t="shared" si="32"/>
        <v>41753.758043981477</v>
      </c>
      <c r="S450" s="17">
        <f t="shared" si="33"/>
        <v>41773.758043981477</v>
      </c>
      <c r="T450" s="16" t="str">
        <f t="shared" si="34"/>
        <v>2014</v>
      </c>
    </row>
    <row r="451" spans="1:20" ht="49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>
        <f t="shared" si="35"/>
        <v>2</v>
      </c>
      <c r="O451" s="10">
        <f t="shared" ref="O451:O514" si="36">IFERROR(ROUND(E451/L451,2),0)</f>
        <v>9</v>
      </c>
      <c r="P451" s="12" t="s">
        <v>8266</v>
      </c>
      <c r="Q451" t="s">
        <v>8272</v>
      </c>
      <c r="R451" s="17">
        <f t="shared" ref="R451:R514" si="37">(((J451/60)/60)/24)+DATE(1970,1,1)</f>
        <v>41534.568113425928</v>
      </c>
      <c r="S451" s="17">
        <f t="shared" ref="S451:S514" si="38">(((I451/60)/60)/24)+DATE(1970,1,1)</f>
        <v>41564.568113425928</v>
      </c>
      <c r="T451" s="16" t="str">
        <f t="shared" si="34"/>
        <v>2013</v>
      </c>
    </row>
    <row r="452" spans="1:20" ht="49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>
        <f t="shared" si="35"/>
        <v>1</v>
      </c>
      <c r="O452" s="10">
        <f t="shared" si="36"/>
        <v>56.57</v>
      </c>
      <c r="P452" s="12" t="s">
        <v>8266</v>
      </c>
      <c r="Q452" t="s">
        <v>8272</v>
      </c>
      <c r="R452" s="17">
        <f t="shared" si="37"/>
        <v>41654.946759259255</v>
      </c>
      <c r="S452" s="17">
        <f t="shared" si="38"/>
        <v>41684.946759259255</v>
      </c>
      <c r="T452" s="16" t="str">
        <f t="shared" ref="T452:T515" si="39">TEXT(R452, "yyyy")</f>
        <v>2014</v>
      </c>
    </row>
    <row r="453" spans="1:20" ht="49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>
        <f t="shared" si="35"/>
        <v>0</v>
      </c>
      <c r="O453" s="10">
        <f t="shared" si="36"/>
        <v>0</v>
      </c>
      <c r="P453" s="12" t="s">
        <v>8266</v>
      </c>
      <c r="Q453" t="s">
        <v>8272</v>
      </c>
      <c r="R453" s="17">
        <f t="shared" si="37"/>
        <v>41634.715173611112</v>
      </c>
      <c r="S453" s="17">
        <f t="shared" si="38"/>
        <v>41664.715173611112</v>
      </c>
      <c r="T453" s="16" t="str">
        <f t="shared" si="39"/>
        <v>2013</v>
      </c>
    </row>
    <row r="454" spans="1:20" ht="33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>
        <f t="shared" si="35"/>
        <v>64</v>
      </c>
      <c r="O454" s="10">
        <f t="shared" si="36"/>
        <v>40</v>
      </c>
      <c r="P454" s="12" t="s">
        <v>8266</v>
      </c>
      <c r="Q454" t="s">
        <v>8272</v>
      </c>
      <c r="R454" s="17">
        <f t="shared" si="37"/>
        <v>42107.703877314809</v>
      </c>
      <c r="S454" s="17">
        <f t="shared" si="38"/>
        <v>42137.703877314809</v>
      </c>
      <c r="T454" s="16" t="str">
        <f t="shared" si="39"/>
        <v>2015</v>
      </c>
    </row>
    <row r="455" spans="1:20" ht="49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>
        <f t="shared" si="35"/>
        <v>0</v>
      </c>
      <c r="O455" s="10">
        <f t="shared" si="36"/>
        <v>13</v>
      </c>
      <c r="P455" s="12" t="s">
        <v>8266</v>
      </c>
      <c r="Q455" t="s">
        <v>8272</v>
      </c>
      <c r="R455" s="17">
        <f t="shared" si="37"/>
        <v>42038.824988425928</v>
      </c>
      <c r="S455" s="17">
        <f t="shared" si="38"/>
        <v>42054.824988425928</v>
      </c>
      <c r="T455" s="16" t="str">
        <f t="shared" si="39"/>
        <v>2015</v>
      </c>
    </row>
    <row r="456" spans="1:20" ht="49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>
        <f t="shared" si="35"/>
        <v>1</v>
      </c>
      <c r="O456" s="10">
        <f t="shared" si="36"/>
        <v>16.399999999999999</v>
      </c>
      <c r="P456" s="12" t="s">
        <v>8266</v>
      </c>
      <c r="Q456" t="s">
        <v>8272</v>
      </c>
      <c r="R456" s="17">
        <f t="shared" si="37"/>
        <v>41938.717256944445</v>
      </c>
      <c r="S456" s="17">
        <f t="shared" si="38"/>
        <v>41969.551388888889</v>
      </c>
      <c r="T456" s="16" t="str">
        <f t="shared" si="39"/>
        <v>2014</v>
      </c>
    </row>
    <row r="457" spans="1:20" ht="49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>
        <f t="shared" si="35"/>
        <v>0</v>
      </c>
      <c r="O457" s="10">
        <f t="shared" si="36"/>
        <v>22.5</v>
      </c>
      <c r="P457" s="12" t="s">
        <v>8266</v>
      </c>
      <c r="Q457" t="s">
        <v>8272</v>
      </c>
      <c r="R457" s="17">
        <f t="shared" si="37"/>
        <v>40971.002569444441</v>
      </c>
      <c r="S457" s="17">
        <f t="shared" si="38"/>
        <v>41016.021527777775</v>
      </c>
      <c r="T457" s="16" t="str">
        <f t="shared" si="39"/>
        <v>2012</v>
      </c>
    </row>
    <row r="458" spans="1:20" ht="49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>
        <f t="shared" si="35"/>
        <v>1</v>
      </c>
      <c r="O458" s="10">
        <f t="shared" si="36"/>
        <v>20.329999999999998</v>
      </c>
      <c r="P458" s="12" t="s">
        <v>8266</v>
      </c>
      <c r="Q458" t="s">
        <v>8272</v>
      </c>
      <c r="R458" s="17">
        <f t="shared" si="37"/>
        <v>41547.694456018515</v>
      </c>
      <c r="S458" s="17">
        <f t="shared" si="38"/>
        <v>41569.165972222225</v>
      </c>
      <c r="T458" s="16" t="str">
        <f t="shared" si="39"/>
        <v>2013</v>
      </c>
    </row>
    <row r="459" spans="1:20" ht="49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>
        <f t="shared" si="35"/>
        <v>0</v>
      </c>
      <c r="O459" s="10">
        <f t="shared" si="36"/>
        <v>0</v>
      </c>
      <c r="P459" s="12" t="s">
        <v>8266</v>
      </c>
      <c r="Q459" t="s">
        <v>8272</v>
      </c>
      <c r="R459" s="17">
        <f t="shared" si="37"/>
        <v>41837.767500000002</v>
      </c>
      <c r="S459" s="17">
        <f t="shared" si="38"/>
        <v>41867.767500000002</v>
      </c>
      <c r="T459" s="16" t="str">
        <f t="shared" si="39"/>
        <v>2014</v>
      </c>
    </row>
    <row r="460" spans="1:20" ht="49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>
        <f t="shared" si="35"/>
        <v>8</v>
      </c>
      <c r="O460" s="10">
        <f t="shared" si="36"/>
        <v>16.760000000000002</v>
      </c>
      <c r="P460" s="12" t="s">
        <v>8266</v>
      </c>
      <c r="Q460" t="s">
        <v>8272</v>
      </c>
      <c r="R460" s="17">
        <f t="shared" si="37"/>
        <v>41378.69976851852</v>
      </c>
      <c r="S460" s="17">
        <f t="shared" si="38"/>
        <v>41408.69976851852</v>
      </c>
      <c r="T460" s="16" t="str">
        <f t="shared" si="39"/>
        <v>2013</v>
      </c>
    </row>
    <row r="461" spans="1:20" ht="49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>
        <f t="shared" si="35"/>
        <v>0</v>
      </c>
      <c r="O461" s="10">
        <f t="shared" si="36"/>
        <v>25</v>
      </c>
      <c r="P461" s="12" t="s">
        <v>8266</v>
      </c>
      <c r="Q461" t="s">
        <v>8272</v>
      </c>
      <c r="R461" s="17">
        <f t="shared" si="37"/>
        <v>40800.6403587963</v>
      </c>
      <c r="S461" s="17">
        <f t="shared" si="38"/>
        <v>40860.682025462964</v>
      </c>
      <c r="T461" s="16" t="str">
        <f t="shared" si="39"/>
        <v>2011</v>
      </c>
    </row>
    <row r="462" spans="1:20" ht="33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>
        <f t="shared" si="35"/>
        <v>0</v>
      </c>
      <c r="O462" s="10">
        <f t="shared" si="36"/>
        <v>12.5</v>
      </c>
      <c r="P462" s="12" t="s">
        <v>8266</v>
      </c>
      <c r="Q462" t="s">
        <v>8272</v>
      </c>
      <c r="R462" s="17">
        <f t="shared" si="37"/>
        <v>41759.542534722219</v>
      </c>
      <c r="S462" s="17">
        <f t="shared" si="38"/>
        <v>41791.166666666664</v>
      </c>
      <c r="T462" s="16" t="str">
        <f t="shared" si="39"/>
        <v>2014</v>
      </c>
    </row>
    <row r="463" spans="1:20" ht="49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>
        <f t="shared" si="35"/>
        <v>0</v>
      </c>
      <c r="O463" s="10">
        <f t="shared" si="36"/>
        <v>0</v>
      </c>
      <c r="P463" s="12" t="s">
        <v>8266</v>
      </c>
      <c r="Q463" t="s">
        <v>8272</v>
      </c>
      <c r="R463" s="17">
        <f t="shared" si="37"/>
        <v>41407.84684027778</v>
      </c>
      <c r="S463" s="17">
        <f t="shared" si="38"/>
        <v>41427.84684027778</v>
      </c>
      <c r="T463" s="16" t="str">
        <f t="shared" si="39"/>
        <v>2013</v>
      </c>
    </row>
    <row r="464" spans="1:20" ht="49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>
        <f t="shared" si="35"/>
        <v>0</v>
      </c>
      <c r="O464" s="10">
        <f t="shared" si="36"/>
        <v>0</v>
      </c>
      <c r="P464" s="12" t="s">
        <v>8266</v>
      </c>
      <c r="Q464" t="s">
        <v>8272</v>
      </c>
      <c r="R464" s="17">
        <f t="shared" si="37"/>
        <v>40705.126631944448</v>
      </c>
      <c r="S464" s="17">
        <f t="shared" si="38"/>
        <v>40765.126631944448</v>
      </c>
      <c r="T464" s="16" t="str">
        <f t="shared" si="39"/>
        <v>2011</v>
      </c>
    </row>
    <row r="465" spans="1:20" ht="49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>
        <f t="shared" si="35"/>
        <v>2</v>
      </c>
      <c r="O465" s="10">
        <f t="shared" si="36"/>
        <v>113.64</v>
      </c>
      <c r="P465" s="12" t="s">
        <v>8266</v>
      </c>
      <c r="Q465" t="s">
        <v>8272</v>
      </c>
      <c r="R465" s="17">
        <f t="shared" si="37"/>
        <v>40750.710104166668</v>
      </c>
      <c r="S465" s="17">
        <f t="shared" si="38"/>
        <v>40810.710104166668</v>
      </c>
      <c r="T465" s="16" t="str">
        <f t="shared" si="39"/>
        <v>2011</v>
      </c>
    </row>
    <row r="466" spans="1:20" ht="33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>
        <f t="shared" si="35"/>
        <v>0</v>
      </c>
      <c r="O466" s="10">
        <f t="shared" si="36"/>
        <v>1</v>
      </c>
      <c r="P466" s="12" t="s">
        <v>8266</v>
      </c>
      <c r="Q466" t="s">
        <v>8272</v>
      </c>
      <c r="R466" s="17">
        <f t="shared" si="37"/>
        <v>42488.848784722228</v>
      </c>
      <c r="S466" s="17">
        <f t="shared" si="38"/>
        <v>42508.848784722228</v>
      </c>
      <c r="T466" s="16" t="str">
        <f t="shared" si="39"/>
        <v>2016</v>
      </c>
    </row>
    <row r="467" spans="1:20" ht="2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>
        <f t="shared" si="35"/>
        <v>27</v>
      </c>
      <c r="O467" s="10">
        <f t="shared" si="36"/>
        <v>17.25</v>
      </c>
      <c r="P467" s="12" t="s">
        <v>8266</v>
      </c>
      <c r="Q467" t="s">
        <v>8272</v>
      </c>
      <c r="R467" s="17">
        <f t="shared" si="37"/>
        <v>41801.120069444441</v>
      </c>
      <c r="S467" s="17">
        <f t="shared" si="38"/>
        <v>41817.120069444441</v>
      </c>
      <c r="T467" s="16" t="str">
        <f t="shared" si="39"/>
        <v>2014</v>
      </c>
    </row>
    <row r="468" spans="1:20" ht="49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>
        <f t="shared" si="35"/>
        <v>1</v>
      </c>
      <c r="O468" s="10">
        <f t="shared" si="36"/>
        <v>15.2</v>
      </c>
      <c r="P468" s="12" t="s">
        <v>8266</v>
      </c>
      <c r="Q468" t="s">
        <v>8272</v>
      </c>
      <c r="R468" s="17">
        <f t="shared" si="37"/>
        <v>41129.942870370374</v>
      </c>
      <c r="S468" s="17">
        <f t="shared" si="38"/>
        <v>41159.942870370374</v>
      </c>
      <c r="T468" s="16" t="str">
        <f t="shared" si="39"/>
        <v>2012</v>
      </c>
    </row>
    <row r="469" spans="1:20" ht="49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>
        <f t="shared" si="35"/>
        <v>22</v>
      </c>
      <c r="O469" s="10">
        <f t="shared" si="36"/>
        <v>110.64</v>
      </c>
      <c r="P469" s="12" t="s">
        <v>8266</v>
      </c>
      <c r="Q469" t="s">
        <v>8272</v>
      </c>
      <c r="R469" s="17">
        <f t="shared" si="37"/>
        <v>41135.679791666669</v>
      </c>
      <c r="S469" s="17">
        <f t="shared" si="38"/>
        <v>41180.679791666669</v>
      </c>
      <c r="T469" s="16" t="str">
        <f t="shared" si="39"/>
        <v>2012</v>
      </c>
    </row>
    <row r="470" spans="1:20" ht="49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>
        <f t="shared" si="35"/>
        <v>0</v>
      </c>
      <c r="O470" s="10">
        <f t="shared" si="36"/>
        <v>0</v>
      </c>
      <c r="P470" s="12" t="s">
        <v>8266</v>
      </c>
      <c r="Q470" t="s">
        <v>8272</v>
      </c>
      <c r="R470" s="17">
        <f t="shared" si="37"/>
        <v>41041.167627314811</v>
      </c>
      <c r="S470" s="17">
        <f t="shared" si="38"/>
        <v>41101.160474537035</v>
      </c>
      <c r="T470" s="16" t="str">
        <f t="shared" si="39"/>
        <v>2012</v>
      </c>
    </row>
    <row r="471" spans="1:20" ht="33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>
        <f t="shared" si="35"/>
        <v>0</v>
      </c>
      <c r="O471" s="10">
        <f t="shared" si="36"/>
        <v>0</v>
      </c>
      <c r="P471" s="12" t="s">
        <v>8266</v>
      </c>
      <c r="Q471" t="s">
        <v>8272</v>
      </c>
      <c r="R471" s="17">
        <f t="shared" si="37"/>
        <v>41827.989861111113</v>
      </c>
      <c r="S471" s="17">
        <f t="shared" si="38"/>
        <v>41887.989861111113</v>
      </c>
      <c r="T471" s="16" t="str">
        <f t="shared" si="39"/>
        <v>2014</v>
      </c>
    </row>
    <row r="472" spans="1:20" ht="49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>
        <f t="shared" si="35"/>
        <v>1</v>
      </c>
      <c r="O472" s="10">
        <f t="shared" si="36"/>
        <v>25.5</v>
      </c>
      <c r="P472" s="12" t="s">
        <v>8266</v>
      </c>
      <c r="Q472" t="s">
        <v>8272</v>
      </c>
      <c r="R472" s="17">
        <f t="shared" si="37"/>
        <v>41605.167696759258</v>
      </c>
      <c r="S472" s="17">
        <f t="shared" si="38"/>
        <v>41655.166666666664</v>
      </c>
      <c r="T472" s="16" t="str">
        <f t="shared" si="39"/>
        <v>2013</v>
      </c>
    </row>
    <row r="473" spans="1:20" ht="65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>
        <f t="shared" si="35"/>
        <v>12</v>
      </c>
      <c r="O473" s="10">
        <f t="shared" si="36"/>
        <v>38.479999999999997</v>
      </c>
      <c r="P473" s="12" t="s">
        <v>8266</v>
      </c>
      <c r="Q473" t="s">
        <v>8272</v>
      </c>
      <c r="R473" s="17">
        <f t="shared" si="37"/>
        <v>41703.721979166665</v>
      </c>
      <c r="S473" s="17">
        <f t="shared" si="38"/>
        <v>41748.680312500001</v>
      </c>
      <c r="T473" s="16" t="str">
        <f t="shared" si="39"/>
        <v>2014</v>
      </c>
    </row>
    <row r="474" spans="1:20" ht="49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>
        <f t="shared" si="35"/>
        <v>18</v>
      </c>
      <c r="O474" s="10">
        <f t="shared" si="36"/>
        <v>28.2</v>
      </c>
      <c r="P474" s="12" t="s">
        <v>8266</v>
      </c>
      <c r="Q474" t="s">
        <v>8272</v>
      </c>
      <c r="R474" s="17">
        <f t="shared" si="37"/>
        <v>41844.922662037039</v>
      </c>
      <c r="S474" s="17">
        <f t="shared" si="38"/>
        <v>41874.922662037039</v>
      </c>
      <c r="T474" s="16" t="str">
        <f t="shared" si="39"/>
        <v>2014</v>
      </c>
    </row>
    <row r="475" spans="1:20" ht="49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>
        <f t="shared" si="35"/>
        <v>3</v>
      </c>
      <c r="O475" s="10">
        <f t="shared" si="36"/>
        <v>61.5</v>
      </c>
      <c r="P475" s="12" t="s">
        <v>8266</v>
      </c>
      <c r="Q475" t="s">
        <v>8272</v>
      </c>
      <c r="R475" s="17">
        <f t="shared" si="37"/>
        <v>41869.698136574072</v>
      </c>
      <c r="S475" s="17">
        <f t="shared" si="38"/>
        <v>41899.698136574072</v>
      </c>
      <c r="T475" s="16" t="str">
        <f t="shared" si="39"/>
        <v>2014</v>
      </c>
    </row>
    <row r="476" spans="1:20" ht="49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>
        <f t="shared" si="35"/>
        <v>0</v>
      </c>
      <c r="O476" s="10">
        <f t="shared" si="36"/>
        <v>1</v>
      </c>
      <c r="P476" s="12" t="s">
        <v>8266</v>
      </c>
      <c r="Q476" t="s">
        <v>8272</v>
      </c>
      <c r="R476" s="17">
        <f t="shared" si="37"/>
        <v>42753.329039351855</v>
      </c>
      <c r="S476" s="17">
        <f t="shared" si="38"/>
        <v>42783.329039351855</v>
      </c>
      <c r="T476" s="16" t="str">
        <f t="shared" si="39"/>
        <v>2017</v>
      </c>
    </row>
    <row r="477" spans="1:20" ht="49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>
        <f t="shared" si="35"/>
        <v>0</v>
      </c>
      <c r="O477" s="10">
        <f t="shared" si="36"/>
        <v>0</v>
      </c>
      <c r="P477" s="12" t="s">
        <v>8266</v>
      </c>
      <c r="Q477" t="s">
        <v>8272</v>
      </c>
      <c r="R477" s="17">
        <f t="shared" si="37"/>
        <v>42100.086145833338</v>
      </c>
      <c r="S477" s="17">
        <f t="shared" si="38"/>
        <v>42130.086145833338</v>
      </c>
      <c r="T477" s="16" t="str">
        <f t="shared" si="39"/>
        <v>2015</v>
      </c>
    </row>
    <row r="478" spans="1:20" ht="2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>
        <f t="shared" si="35"/>
        <v>2</v>
      </c>
      <c r="O478" s="10">
        <f t="shared" si="36"/>
        <v>39.57</v>
      </c>
      <c r="P478" s="12" t="s">
        <v>8266</v>
      </c>
      <c r="Q478" t="s">
        <v>8272</v>
      </c>
      <c r="R478" s="17">
        <f t="shared" si="37"/>
        <v>41757.975011574075</v>
      </c>
      <c r="S478" s="17">
        <f t="shared" si="38"/>
        <v>41793.165972222225</v>
      </c>
      <c r="T478" s="16" t="str">
        <f t="shared" si="39"/>
        <v>2014</v>
      </c>
    </row>
    <row r="479" spans="1:20" ht="49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>
        <f t="shared" si="35"/>
        <v>0</v>
      </c>
      <c r="O479" s="10">
        <f t="shared" si="36"/>
        <v>0</v>
      </c>
      <c r="P479" s="12" t="s">
        <v>8266</v>
      </c>
      <c r="Q479" t="s">
        <v>8272</v>
      </c>
      <c r="R479" s="17">
        <f t="shared" si="37"/>
        <v>40987.83488425926</v>
      </c>
      <c r="S479" s="17">
        <f t="shared" si="38"/>
        <v>41047.83488425926</v>
      </c>
      <c r="T479" s="16" t="str">
        <f t="shared" si="39"/>
        <v>2012</v>
      </c>
    </row>
    <row r="480" spans="1:20" ht="49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>
        <f t="shared" si="35"/>
        <v>0</v>
      </c>
      <c r="O480" s="10">
        <f t="shared" si="36"/>
        <v>0</v>
      </c>
      <c r="P480" s="12" t="s">
        <v>8266</v>
      </c>
      <c r="Q480" t="s">
        <v>8272</v>
      </c>
      <c r="R480" s="17">
        <f t="shared" si="37"/>
        <v>42065.910983796297</v>
      </c>
      <c r="S480" s="17">
        <f t="shared" si="38"/>
        <v>42095.869317129633</v>
      </c>
      <c r="T480" s="16" t="str">
        <f t="shared" si="39"/>
        <v>2015</v>
      </c>
    </row>
    <row r="481" spans="1:20" ht="49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>
        <f t="shared" si="35"/>
        <v>33</v>
      </c>
      <c r="O481" s="10">
        <f t="shared" si="36"/>
        <v>88.8</v>
      </c>
      <c r="P481" s="12" t="s">
        <v>8266</v>
      </c>
      <c r="Q481" t="s">
        <v>8272</v>
      </c>
      <c r="R481" s="17">
        <f t="shared" si="37"/>
        <v>41904.407812500001</v>
      </c>
      <c r="S481" s="17">
        <f t="shared" si="38"/>
        <v>41964.449479166666</v>
      </c>
      <c r="T481" s="16" t="str">
        <f t="shared" si="39"/>
        <v>2014</v>
      </c>
    </row>
    <row r="482" spans="1:20" ht="49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>
        <f t="shared" si="35"/>
        <v>19</v>
      </c>
      <c r="O482" s="10">
        <f t="shared" si="36"/>
        <v>55.46</v>
      </c>
      <c r="P482" s="12" t="s">
        <v>8266</v>
      </c>
      <c r="Q482" t="s">
        <v>8272</v>
      </c>
      <c r="R482" s="17">
        <f t="shared" si="37"/>
        <v>41465.500173611108</v>
      </c>
      <c r="S482" s="17">
        <f t="shared" si="38"/>
        <v>41495.500173611108</v>
      </c>
      <c r="T482" s="16" t="str">
        <f t="shared" si="39"/>
        <v>2013</v>
      </c>
    </row>
    <row r="483" spans="1:20" ht="49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>
        <f t="shared" si="35"/>
        <v>6</v>
      </c>
      <c r="O483" s="10">
        <f t="shared" si="36"/>
        <v>87.14</v>
      </c>
      <c r="P483" s="12" t="s">
        <v>8266</v>
      </c>
      <c r="Q483" t="s">
        <v>8272</v>
      </c>
      <c r="R483" s="17">
        <f t="shared" si="37"/>
        <v>41162.672326388885</v>
      </c>
      <c r="S483" s="17">
        <f t="shared" si="38"/>
        <v>41192.672326388885</v>
      </c>
      <c r="T483" s="16" t="str">
        <f t="shared" si="39"/>
        <v>2012</v>
      </c>
    </row>
    <row r="484" spans="1:20" ht="49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>
        <f t="shared" si="35"/>
        <v>0</v>
      </c>
      <c r="O484" s="10">
        <f t="shared" si="36"/>
        <v>10</v>
      </c>
      <c r="P484" s="12" t="s">
        <v>8266</v>
      </c>
      <c r="Q484" t="s">
        <v>8272</v>
      </c>
      <c r="R484" s="17">
        <f t="shared" si="37"/>
        <v>42447.896875000006</v>
      </c>
      <c r="S484" s="17">
        <f t="shared" si="38"/>
        <v>42474.606944444444</v>
      </c>
      <c r="T484" s="16" t="str">
        <f t="shared" si="39"/>
        <v>2016</v>
      </c>
    </row>
    <row r="485" spans="1:20" ht="49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>
        <f t="shared" si="35"/>
        <v>50</v>
      </c>
      <c r="O485" s="10">
        <f t="shared" si="36"/>
        <v>51.22</v>
      </c>
      <c r="P485" s="12" t="s">
        <v>8266</v>
      </c>
      <c r="Q485" t="s">
        <v>8272</v>
      </c>
      <c r="R485" s="17">
        <f t="shared" si="37"/>
        <v>41243.197592592594</v>
      </c>
      <c r="S485" s="17">
        <f t="shared" si="38"/>
        <v>41303.197592592594</v>
      </c>
      <c r="T485" s="16" t="str">
        <f t="shared" si="39"/>
        <v>2012</v>
      </c>
    </row>
    <row r="486" spans="1:20" ht="65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>
        <f t="shared" si="35"/>
        <v>0</v>
      </c>
      <c r="O486" s="10">
        <f t="shared" si="36"/>
        <v>13.55</v>
      </c>
      <c r="P486" s="12" t="s">
        <v>8266</v>
      </c>
      <c r="Q486" t="s">
        <v>8272</v>
      </c>
      <c r="R486" s="17">
        <f t="shared" si="37"/>
        <v>42272.93949074074</v>
      </c>
      <c r="S486" s="17">
        <f t="shared" si="38"/>
        <v>42313.981157407412</v>
      </c>
      <c r="T486" s="16" t="str">
        <f t="shared" si="39"/>
        <v>2015</v>
      </c>
    </row>
    <row r="487" spans="1:20" ht="33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>
        <f t="shared" si="35"/>
        <v>22</v>
      </c>
      <c r="O487" s="10">
        <f t="shared" si="36"/>
        <v>66.52</v>
      </c>
      <c r="P487" s="12" t="s">
        <v>8266</v>
      </c>
      <c r="Q487" t="s">
        <v>8272</v>
      </c>
      <c r="R487" s="17">
        <f t="shared" si="37"/>
        <v>41381.50577546296</v>
      </c>
      <c r="S487" s="17">
        <f t="shared" si="38"/>
        <v>41411.50577546296</v>
      </c>
      <c r="T487" s="16" t="str">
        <f t="shared" si="39"/>
        <v>2013</v>
      </c>
    </row>
    <row r="488" spans="1:20" ht="49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>
        <f t="shared" si="35"/>
        <v>0</v>
      </c>
      <c r="O488" s="10">
        <f t="shared" si="36"/>
        <v>50</v>
      </c>
      <c r="P488" s="12" t="s">
        <v>8266</v>
      </c>
      <c r="Q488" t="s">
        <v>8272</v>
      </c>
      <c r="R488" s="17">
        <f t="shared" si="37"/>
        <v>41761.94258101852</v>
      </c>
      <c r="S488" s="17">
        <f t="shared" si="38"/>
        <v>41791.94258101852</v>
      </c>
      <c r="T488" s="16" t="str">
        <f t="shared" si="39"/>
        <v>2014</v>
      </c>
    </row>
    <row r="489" spans="1:20" ht="49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>
        <f t="shared" si="35"/>
        <v>0</v>
      </c>
      <c r="O489" s="10">
        <f t="shared" si="36"/>
        <v>0</v>
      </c>
      <c r="P489" s="12" t="s">
        <v>8266</v>
      </c>
      <c r="Q489" t="s">
        <v>8272</v>
      </c>
      <c r="R489" s="17">
        <f t="shared" si="37"/>
        <v>42669.594837962963</v>
      </c>
      <c r="S489" s="17">
        <f t="shared" si="38"/>
        <v>42729.636504629627</v>
      </c>
      <c r="T489" s="16" t="str">
        <f t="shared" si="39"/>
        <v>2016</v>
      </c>
    </row>
    <row r="490" spans="1:20" ht="33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>
        <f t="shared" si="35"/>
        <v>0</v>
      </c>
      <c r="O490" s="10">
        <f t="shared" si="36"/>
        <v>0</v>
      </c>
      <c r="P490" s="12" t="s">
        <v>8266</v>
      </c>
      <c r="Q490" t="s">
        <v>8272</v>
      </c>
      <c r="R490" s="17">
        <f t="shared" si="37"/>
        <v>42714.054398148146</v>
      </c>
      <c r="S490" s="17">
        <f t="shared" si="38"/>
        <v>42744.054398148146</v>
      </c>
      <c r="T490" s="16" t="str">
        <f t="shared" si="39"/>
        <v>2016</v>
      </c>
    </row>
    <row r="491" spans="1:20" ht="49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>
        <f t="shared" si="35"/>
        <v>0</v>
      </c>
      <c r="O491" s="10">
        <f t="shared" si="36"/>
        <v>71.67</v>
      </c>
      <c r="P491" s="12" t="s">
        <v>8266</v>
      </c>
      <c r="Q491" t="s">
        <v>8272</v>
      </c>
      <c r="R491" s="17">
        <f t="shared" si="37"/>
        <v>40882.481666666667</v>
      </c>
      <c r="S491" s="17">
        <f t="shared" si="38"/>
        <v>40913.481249999997</v>
      </c>
      <c r="T491" s="16" t="str">
        <f t="shared" si="39"/>
        <v>2011</v>
      </c>
    </row>
    <row r="492" spans="1:20" ht="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>
        <f t="shared" si="35"/>
        <v>0</v>
      </c>
      <c r="O492" s="10">
        <f t="shared" si="36"/>
        <v>0</v>
      </c>
      <c r="P492" s="12" t="s">
        <v>8266</v>
      </c>
      <c r="Q492" t="s">
        <v>8272</v>
      </c>
      <c r="R492" s="17">
        <f t="shared" si="37"/>
        <v>41113.968576388892</v>
      </c>
      <c r="S492" s="17">
        <f t="shared" si="38"/>
        <v>41143.968576388892</v>
      </c>
      <c r="T492" s="16" t="str">
        <f t="shared" si="39"/>
        <v>2012</v>
      </c>
    </row>
    <row r="493" spans="1:20" ht="49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>
        <f t="shared" si="35"/>
        <v>0</v>
      </c>
      <c r="O493" s="10">
        <f t="shared" si="36"/>
        <v>0</v>
      </c>
      <c r="P493" s="12" t="s">
        <v>8266</v>
      </c>
      <c r="Q493" t="s">
        <v>8272</v>
      </c>
      <c r="R493" s="17">
        <f t="shared" si="37"/>
        <v>42366.982627314821</v>
      </c>
      <c r="S493" s="17">
        <f t="shared" si="38"/>
        <v>42396.982627314821</v>
      </c>
      <c r="T493" s="16" t="str">
        <f t="shared" si="39"/>
        <v>2015</v>
      </c>
    </row>
    <row r="494" spans="1:20" ht="49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>
        <f t="shared" si="35"/>
        <v>0</v>
      </c>
      <c r="O494" s="10">
        <f t="shared" si="36"/>
        <v>0</v>
      </c>
      <c r="P494" s="12" t="s">
        <v>8266</v>
      </c>
      <c r="Q494" t="s">
        <v>8272</v>
      </c>
      <c r="R494" s="17">
        <f t="shared" si="37"/>
        <v>42596.03506944445</v>
      </c>
      <c r="S494" s="17">
        <f t="shared" si="38"/>
        <v>42656.03506944445</v>
      </c>
      <c r="T494" s="16" t="str">
        <f t="shared" si="39"/>
        <v>2016</v>
      </c>
    </row>
    <row r="495" spans="1:20" ht="49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>
        <f t="shared" si="35"/>
        <v>0</v>
      </c>
      <c r="O495" s="10">
        <f t="shared" si="36"/>
        <v>0</v>
      </c>
      <c r="P495" s="12" t="s">
        <v>8266</v>
      </c>
      <c r="Q495" t="s">
        <v>8272</v>
      </c>
      <c r="R495" s="17">
        <f t="shared" si="37"/>
        <v>42114.726134259254</v>
      </c>
      <c r="S495" s="17">
        <f t="shared" si="38"/>
        <v>42144.726134259254</v>
      </c>
      <c r="T495" s="16" t="str">
        <f t="shared" si="39"/>
        <v>2015</v>
      </c>
    </row>
    <row r="496" spans="1:20" ht="49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>
        <f t="shared" si="35"/>
        <v>0</v>
      </c>
      <c r="O496" s="10">
        <f t="shared" si="36"/>
        <v>10.33</v>
      </c>
      <c r="P496" s="12" t="s">
        <v>8266</v>
      </c>
      <c r="Q496" t="s">
        <v>8272</v>
      </c>
      <c r="R496" s="17">
        <f t="shared" si="37"/>
        <v>41799.830613425926</v>
      </c>
      <c r="S496" s="17">
        <f t="shared" si="38"/>
        <v>41823.125</v>
      </c>
      <c r="T496" s="16" t="str">
        <f t="shared" si="39"/>
        <v>2014</v>
      </c>
    </row>
    <row r="497" spans="1:20" ht="49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>
        <f t="shared" si="35"/>
        <v>0</v>
      </c>
      <c r="O497" s="10">
        <f t="shared" si="36"/>
        <v>0</v>
      </c>
      <c r="P497" s="12" t="s">
        <v>8266</v>
      </c>
      <c r="Q497" t="s">
        <v>8272</v>
      </c>
      <c r="R497" s="17">
        <f t="shared" si="37"/>
        <v>42171.827604166669</v>
      </c>
      <c r="S497" s="17">
        <f t="shared" si="38"/>
        <v>42201.827604166669</v>
      </c>
      <c r="T497" s="16" t="str">
        <f t="shared" si="39"/>
        <v>2015</v>
      </c>
    </row>
    <row r="498" spans="1:20" ht="33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>
        <f t="shared" si="35"/>
        <v>0</v>
      </c>
      <c r="O498" s="10">
        <f t="shared" si="36"/>
        <v>1</v>
      </c>
      <c r="P498" s="12" t="s">
        <v>8266</v>
      </c>
      <c r="Q498" t="s">
        <v>8272</v>
      </c>
      <c r="R498" s="17">
        <f t="shared" si="37"/>
        <v>41620.93141203704</v>
      </c>
      <c r="S498" s="17">
        <f t="shared" si="38"/>
        <v>41680.93141203704</v>
      </c>
      <c r="T498" s="16" t="str">
        <f t="shared" si="39"/>
        <v>2013</v>
      </c>
    </row>
    <row r="499" spans="1:20" ht="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>
        <f t="shared" si="35"/>
        <v>1</v>
      </c>
      <c r="O499" s="10">
        <f t="shared" si="36"/>
        <v>10</v>
      </c>
      <c r="P499" s="12" t="s">
        <v>8266</v>
      </c>
      <c r="Q499" t="s">
        <v>8272</v>
      </c>
      <c r="R499" s="17">
        <f t="shared" si="37"/>
        <v>41945.037789351853</v>
      </c>
      <c r="S499" s="17">
        <f t="shared" si="38"/>
        <v>41998.208333333328</v>
      </c>
      <c r="T499" s="16" t="str">
        <f t="shared" si="39"/>
        <v>2014</v>
      </c>
    </row>
    <row r="500" spans="1:20" ht="49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>
        <f t="shared" si="35"/>
        <v>5</v>
      </c>
      <c r="O500" s="10">
        <f t="shared" si="36"/>
        <v>136.09</v>
      </c>
      <c r="P500" s="12" t="s">
        <v>8266</v>
      </c>
      <c r="Q500" t="s">
        <v>8272</v>
      </c>
      <c r="R500" s="17">
        <f t="shared" si="37"/>
        <v>40858.762141203704</v>
      </c>
      <c r="S500" s="17">
        <f t="shared" si="38"/>
        <v>40900.762141203704</v>
      </c>
      <c r="T500" s="16" t="str">
        <f t="shared" si="39"/>
        <v>2011</v>
      </c>
    </row>
    <row r="501" spans="1:20" ht="65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>
        <f t="shared" si="35"/>
        <v>10</v>
      </c>
      <c r="O501" s="10">
        <f t="shared" si="36"/>
        <v>73.459999999999994</v>
      </c>
      <c r="P501" s="12" t="s">
        <v>8266</v>
      </c>
      <c r="Q501" t="s">
        <v>8272</v>
      </c>
      <c r="R501" s="17">
        <f t="shared" si="37"/>
        <v>40043.895462962959</v>
      </c>
      <c r="S501" s="17">
        <f t="shared" si="38"/>
        <v>40098.874305555553</v>
      </c>
      <c r="T501" s="16" t="str">
        <f t="shared" si="39"/>
        <v>2009</v>
      </c>
    </row>
    <row r="502" spans="1:20" ht="49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>
        <f t="shared" si="35"/>
        <v>3</v>
      </c>
      <c r="O502" s="10">
        <f t="shared" si="36"/>
        <v>53.75</v>
      </c>
      <c r="P502" s="12" t="s">
        <v>8266</v>
      </c>
      <c r="Q502" t="s">
        <v>8272</v>
      </c>
      <c r="R502" s="17">
        <f t="shared" si="37"/>
        <v>40247.886006944449</v>
      </c>
      <c r="S502" s="17">
        <f t="shared" si="38"/>
        <v>40306.927777777775</v>
      </c>
      <c r="T502" s="16" t="str">
        <f t="shared" si="39"/>
        <v>2010</v>
      </c>
    </row>
    <row r="503" spans="1:20" ht="49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>
        <f t="shared" si="35"/>
        <v>0</v>
      </c>
      <c r="O503" s="10">
        <f t="shared" si="36"/>
        <v>0</v>
      </c>
      <c r="P503" s="12" t="s">
        <v>8266</v>
      </c>
      <c r="Q503" t="s">
        <v>8272</v>
      </c>
      <c r="R503" s="17">
        <f t="shared" si="37"/>
        <v>40703.234386574077</v>
      </c>
      <c r="S503" s="17">
        <f t="shared" si="38"/>
        <v>40733.234386574077</v>
      </c>
      <c r="T503" s="16" t="str">
        <f t="shared" si="39"/>
        <v>2011</v>
      </c>
    </row>
    <row r="504" spans="1:20" ht="49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>
        <f t="shared" si="35"/>
        <v>1</v>
      </c>
      <c r="O504" s="10">
        <f t="shared" si="36"/>
        <v>57.5</v>
      </c>
      <c r="P504" s="12" t="s">
        <v>8266</v>
      </c>
      <c r="Q504" t="s">
        <v>8272</v>
      </c>
      <c r="R504" s="17">
        <f t="shared" si="37"/>
        <v>40956.553530092591</v>
      </c>
      <c r="S504" s="17">
        <f t="shared" si="38"/>
        <v>40986.511863425927</v>
      </c>
      <c r="T504" s="16" t="str">
        <f t="shared" si="39"/>
        <v>2012</v>
      </c>
    </row>
    <row r="505" spans="1:20" ht="49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>
        <f t="shared" si="35"/>
        <v>2</v>
      </c>
      <c r="O505" s="10">
        <f t="shared" si="36"/>
        <v>12.67</v>
      </c>
      <c r="P505" s="12" t="s">
        <v>8266</v>
      </c>
      <c r="Q505" t="s">
        <v>8272</v>
      </c>
      <c r="R505" s="17">
        <f t="shared" si="37"/>
        <v>41991.526655092588</v>
      </c>
      <c r="S505" s="17">
        <f t="shared" si="38"/>
        <v>42021.526655092588</v>
      </c>
      <c r="T505" s="16" t="str">
        <f t="shared" si="39"/>
        <v>2014</v>
      </c>
    </row>
    <row r="506" spans="1:20" ht="49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>
        <f t="shared" si="35"/>
        <v>1</v>
      </c>
      <c r="O506" s="10">
        <f t="shared" si="36"/>
        <v>67</v>
      </c>
      <c r="P506" s="12" t="s">
        <v>8266</v>
      </c>
      <c r="Q506" t="s">
        <v>8272</v>
      </c>
      <c r="R506" s="17">
        <f t="shared" si="37"/>
        <v>40949.98364583333</v>
      </c>
      <c r="S506" s="17">
        <f t="shared" si="38"/>
        <v>41009.941979166666</v>
      </c>
      <c r="T506" s="16" t="str">
        <f t="shared" si="39"/>
        <v>2012</v>
      </c>
    </row>
    <row r="507" spans="1:20" ht="49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>
        <f t="shared" si="35"/>
        <v>0</v>
      </c>
      <c r="O507" s="10">
        <f t="shared" si="36"/>
        <v>3.71</v>
      </c>
      <c r="P507" s="12" t="s">
        <v>8266</v>
      </c>
      <c r="Q507" t="s">
        <v>8272</v>
      </c>
      <c r="R507" s="17">
        <f t="shared" si="37"/>
        <v>42318.098217592589</v>
      </c>
      <c r="S507" s="17">
        <f t="shared" si="38"/>
        <v>42363.098217592589</v>
      </c>
      <c r="T507" s="16" t="str">
        <f t="shared" si="39"/>
        <v>2015</v>
      </c>
    </row>
    <row r="508" spans="1:20" ht="49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>
        <f t="shared" si="35"/>
        <v>0</v>
      </c>
      <c r="O508" s="10">
        <f t="shared" si="36"/>
        <v>250</v>
      </c>
      <c r="P508" s="12" t="s">
        <v>8266</v>
      </c>
      <c r="Q508" t="s">
        <v>8272</v>
      </c>
      <c r="R508" s="17">
        <f t="shared" si="37"/>
        <v>41466.552314814813</v>
      </c>
      <c r="S508" s="17">
        <f t="shared" si="38"/>
        <v>41496.552314814813</v>
      </c>
      <c r="T508" s="16" t="str">
        <f t="shared" si="39"/>
        <v>2013</v>
      </c>
    </row>
    <row r="509" spans="1:20" ht="49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>
        <f t="shared" si="35"/>
        <v>3</v>
      </c>
      <c r="O509" s="10">
        <f t="shared" si="36"/>
        <v>64</v>
      </c>
      <c r="P509" s="12" t="s">
        <v>8266</v>
      </c>
      <c r="Q509" t="s">
        <v>8272</v>
      </c>
      <c r="R509" s="17">
        <f t="shared" si="37"/>
        <v>41156.958993055552</v>
      </c>
      <c r="S509" s="17">
        <f t="shared" si="38"/>
        <v>41201.958993055552</v>
      </c>
      <c r="T509" s="16" t="str">
        <f t="shared" si="39"/>
        <v>2012</v>
      </c>
    </row>
    <row r="510" spans="1:20" ht="49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>
        <f t="shared" si="35"/>
        <v>1</v>
      </c>
      <c r="O510" s="10">
        <f t="shared" si="36"/>
        <v>133.33000000000001</v>
      </c>
      <c r="P510" s="12" t="s">
        <v>8266</v>
      </c>
      <c r="Q510" t="s">
        <v>8272</v>
      </c>
      <c r="R510" s="17">
        <f t="shared" si="37"/>
        <v>40995.024317129632</v>
      </c>
      <c r="S510" s="17">
        <f t="shared" si="38"/>
        <v>41054.593055555553</v>
      </c>
      <c r="T510" s="16" t="str">
        <f t="shared" si="39"/>
        <v>2012</v>
      </c>
    </row>
    <row r="511" spans="1:20" ht="49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>
        <f t="shared" si="35"/>
        <v>0</v>
      </c>
      <c r="O511" s="10">
        <f t="shared" si="36"/>
        <v>10</v>
      </c>
      <c r="P511" s="12" t="s">
        <v>8266</v>
      </c>
      <c r="Q511" t="s">
        <v>8272</v>
      </c>
      <c r="R511" s="17">
        <f t="shared" si="37"/>
        <v>42153.631597222222</v>
      </c>
      <c r="S511" s="17">
        <f t="shared" si="38"/>
        <v>42183.631597222222</v>
      </c>
      <c r="T511" s="16" t="str">
        <f t="shared" si="39"/>
        <v>2015</v>
      </c>
    </row>
    <row r="512" spans="1:20" ht="49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>
        <f t="shared" si="35"/>
        <v>0</v>
      </c>
      <c r="O512" s="10">
        <f t="shared" si="36"/>
        <v>0</v>
      </c>
      <c r="P512" s="12" t="s">
        <v>8266</v>
      </c>
      <c r="Q512" t="s">
        <v>8272</v>
      </c>
      <c r="R512" s="17">
        <f t="shared" si="37"/>
        <v>42400.176377314812</v>
      </c>
      <c r="S512" s="17">
        <f t="shared" si="38"/>
        <v>42430.176377314812</v>
      </c>
      <c r="T512" s="16" t="str">
        <f t="shared" si="39"/>
        <v>2016</v>
      </c>
    </row>
    <row r="513" spans="1:20" ht="49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>
        <f t="shared" si="35"/>
        <v>3</v>
      </c>
      <c r="O513" s="10">
        <f t="shared" si="36"/>
        <v>30</v>
      </c>
      <c r="P513" s="12" t="s">
        <v>8266</v>
      </c>
      <c r="Q513" t="s">
        <v>8272</v>
      </c>
      <c r="R513" s="17">
        <f t="shared" si="37"/>
        <v>41340.303032407406</v>
      </c>
      <c r="S513" s="17">
        <f t="shared" si="38"/>
        <v>41370.261365740742</v>
      </c>
      <c r="T513" s="16" t="str">
        <f t="shared" si="39"/>
        <v>2013</v>
      </c>
    </row>
    <row r="514" spans="1:20" ht="49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>
        <f t="shared" ref="N514:N521" si="40">ROUND(E514/D514*100,0)</f>
        <v>0</v>
      </c>
      <c r="O514" s="10">
        <f t="shared" si="36"/>
        <v>5.5</v>
      </c>
      <c r="P514" s="12" t="s">
        <v>8266</v>
      </c>
      <c r="Q514" t="s">
        <v>8272</v>
      </c>
      <c r="R514" s="17">
        <f t="shared" si="37"/>
        <v>42649.742210648154</v>
      </c>
      <c r="S514" s="17">
        <f t="shared" si="38"/>
        <v>42694.783877314811</v>
      </c>
      <c r="T514" s="16" t="str">
        <f t="shared" si="39"/>
        <v>2016</v>
      </c>
    </row>
    <row r="515" spans="1:20" ht="33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>
        <f t="shared" si="40"/>
        <v>14</v>
      </c>
      <c r="O515" s="10">
        <f t="shared" ref="O515:O521" si="41">IFERROR(ROUND(E515/L515,2),0)</f>
        <v>102.38</v>
      </c>
      <c r="P515" s="12" t="s">
        <v>8266</v>
      </c>
      <c r="Q515" t="s">
        <v>8272</v>
      </c>
      <c r="R515" s="17">
        <f t="shared" ref="R515:R521" si="42">(((J515/60)/60)/24)+DATE(1970,1,1)</f>
        <v>42552.653993055559</v>
      </c>
      <c r="S515" s="17">
        <f t="shared" ref="S515:S521" si="43">(((I515/60)/60)/24)+DATE(1970,1,1)</f>
        <v>42597.291666666672</v>
      </c>
      <c r="T515" s="16" t="str">
        <f t="shared" si="39"/>
        <v>2016</v>
      </c>
    </row>
    <row r="516" spans="1:20" ht="49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>
        <f t="shared" si="40"/>
        <v>3</v>
      </c>
      <c r="O516" s="10">
        <f t="shared" si="41"/>
        <v>16.670000000000002</v>
      </c>
      <c r="P516" s="12" t="s">
        <v>8266</v>
      </c>
      <c r="Q516" t="s">
        <v>8272</v>
      </c>
      <c r="R516" s="17">
        <f t="shared" si="42"/>
        <v>41830.613969907405</v>
      </c>
      <c r="S516" s="17">
        <f t="shared" si="43"/>
        <v>41860.613969907405</v>
      </c>
      <c r="T516" s="16" t="str">
        <f t="shared" ref="T516:T521" si="44">TEXT(R516, "yyyy")</f>
        <v>2014</v>
      </c>
    </row>
    <row r="517" spans="1:20" ht="33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>
        <f t="shared" si="40"/>
        <v>25</v>
      </c>
      <c r="O517" s="10">
        <f t="shared" si="41"/>
        <v>725.03</v>
      </c>
      <c r="P517" s="12" t="s">
        <v>8266</v>
      </c>
      <c r="Q517" t="s">
        <v>8272</v>
      </c>
      <c r="R517" s="17">
        <f t="shared" si="42"/>
        <v>42327.490752314814</v>
      </c>
      <c r="S517" s="17">
        <f t="shared" si="43"/>
        <v>42367.490752314814</v>
      </c>
      <c r="T517" s="16" t="str">
        <f t="shared" si="44"/>
        <v>2015</v>
      </c>
    </row>
    <row r="518" spans="1:20" ht="33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>
        <f t="shared" si="40"/>
        <v>0</v>
      </c>
      <c r="O518" s="10">
        <f t="shared" si="41"/>
        <v>0</v>
      </c>
      <c r="P518" s="12" t="s">
        <v>8266</v>
      </c>
      <c r="Q518" t="s">
        <v>8272</v>
      </c>
      <c r="R518" s="17">
        <f t="shared" si="42"/>
        <v>42091.778703703705</v>
      </c>
      <c r="S518" s="17">
        <f t="shared" si="43"/>
        <v>42151.778703703705</v>
      </c>
      <c r="T518" s="16" t="str">
        <f t="shared" si="44"/>
        <v>2015</v>
      </c>
    </row>
    <row r="519" spans="1:20" ht="49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>
        <f t="shared" si="40"/>
        <v>1</v>
      </c>
      <c r="O519" s="10">
        <f t="shared" si="41"/>
        <v>68.33</v>
      </c>
      <c r="P519" s="12" t="s">
        <v>8266</v>
      </c>
      <c r="Q519" t="s">
        <v>8272</v>
      </c>
      <c r="R519" s="17">
        <f t="shared" si="42"/>
        <v>42738.615289351852</v>
      </c>
      <c r="S519" s="17">
        <f t="shared" si="43"/>
        <v>42768.615289351852</v>
      </c>
      <c r="T519" s="16" t="str">
        <f t="shared" si="44"/>
        <v>2017</v>
      </c>
    </row>
    <row r="520" spans="1:20" ht="49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>
        <f t="shared" si="40"/>
        <v>0</v>
      </c>
      <c r="O520" s="10">
        <f t="shared" si="41"/>
        <v>0</v>
      </c>
      <c r="P520" s="12" t="s">
        <v>8266</v>
      </c>
      <c r="Q520" t="s">
        <v>8272</v>
      </c>
      <c r="R520" s="17">
        <f t="shared" si="42"/>
        <v>42223.616018518514</v>
      </c>
      <c r="S520" s="17">
        <f t="shared" si="43"/>
        <v>42253.615277777775</v>
      </c>
      <c r="T520" s="16" t="str">
        <f t="shared" si="44"/>
        <v>2015</v>
      </c>
    </row>
    <row r="521" spans="1:20" ht="49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>
        <f t="shared" si="40"/>
        <v>23</v>
      </c>
      <c r="O521" s="10">
        <f t="shared" si="41"/>
        <v>39.229999999999997</v>
      </c>
      <c r="P521" s="12" t="s">
        <v>8266</v>
      </c>
      <c r="Q521" t="s">
        <v>8272</v>
      </c>
      <c r="R521" s="17">
        <f t="shared" si="42"/>
        <v>41218.391446759262</v>
      </c>
      <c r="S521" s="17">
        <f t="shared" si="43"/>
        <v>41248.391446759262</v>
      </c>
      <c r="T521" s="16" t="str">
        <f t="shared" si="44"/>
        <v>2012</v>
      </c>
    </row>
    <row r="522" spans="1:20" ht="49" x14ac:dyDescent="0.25">
      <c r="A522">
        <v>520</v>
      </c>
      <c r="B522" s="9" t="s">
        <v>3837</v>
      </c>
      <c r="C522" s="3" t="s">
        <v>7949</v>
      </c>
      <c r="D522" s="5">
        <v>1</v>
      </c>
      <c r="E522" s="7">
        <v>65</v>
      </c>
      <c r="F522" t="s">
        <v>8218</v>
      </c>
      <c r="G522" t="s">
        <v>8224</v>
      </c>
      <c r="H522" t="s">
        <v>8246</v>
      </c>
      <c r="I522">
        <v>1459180229</v>
      </c>
      <c r="J522">
        <v>1457023829</v>
      </c>
      <c r="K522" t="b">
        <v>0</v>
      </c>
      <c r="L522">
        <v>3</v>
      </c>
      <c r="M522" t="b">
        <v>1</v>
      </c>
      <c r="N522">
        <f t="shared" ref="N522:N585" si="45">ROUND(E522/D522*100,0)</f>
        <v>6500</v>
      </c>
      <c r="O522" s="10">
        <f t="shared" ref="O522:O585" si="46">IFERROR(ROUND(E522/L522,2),0)</f>
        <v>21.67</v>
      </c>
      <c r="P522" s="12" t="s">
        <v>8273</v>
      </c>
      <c r="Q522" t="s">
        <v>8274</v>
      </c>
      <c r="R522" s="17">
        <f t="shared" ref="R522:R585" si="47">(((J522/60)/60)/24)+DATE(1970,1,1)</f>
        <v>42432.701724537037</v>
      </c>
      <c r="S522" s="17">
        <f t="shared" ref="S522:S585" si="48">(((I522/60)/60)/24)+DATE(1970,1,1)</f>
        <v>42457.660057870366</v>
      </c>
      <c r="T522" s="16" t="str">
        <f t="shared" ref="T522:T585" si="49">TEXT(R522, "yyyy")</f>
        <v>2016</v>
      </c>
    </row>
    <row r="523" spans="1:20" ht="33" x14ac:dyDescent="0.25">
      <c r="A523">
        <v>521</v>
      </c>
      <c r="B523" s="9" t="s">
        <v>3599</v>
      </c>
      <c r="C523" s="3" t="s">
        <v>7710</v>
      </c>
      <c r="D523" s="5">
        <v>10</v>
      </c>
      <c r="E523" s="7">
        <v>13</v>
      </c>
      <c r="F523" t="s">
        <v>8218</v>
      </c>
      <c r="G523" t="s">
        <v>8223</v>
      </c>
      <c r="H523" t="s">
        <v>8245</v>
      </c>
      <c r="I523">
        <v>1476390164</v>
      </c>
      <c r="J523">
        <v>1473970964</v>
      </c>
      <c r="K523" t="b">
        <v>0</v>
      </c>
      <c r="L523">
        <v>4</v>
      </c>
      <c r="M523" t="b">
        <v>1</v>
      </c>
      <c r="N523">
        <f t="shared" si="45"/>
        <v>130</v>
      </c>
      <c r="O523" s="10">
        <f t="shared" si="46"/>
        <v>3.25</v>
      </c>
      <c r="P523" s="12" t="s">
        <v>8273</v>
      </c>
      <c r="Q523" t="s">
        <v>8274</v>
      </c>
      <c r="R523" s="17">
        <f t="shared" si="47"/>
        <v>42628.849120370374</v>
      </c>
      <c r="S523" s="17">
        <f t="shared" si="48"/>
        <v>42656.849120370374</v>
      </c>
      <c r="T523" s="16" t="str">
        <f t="shared" si="49"/>
        <v>2016</v>
      </c>
    </row>
    <row r="524" spans="1:20" ht="49" x14ac:dyDescent="0.25">
      <c r="A524">
        <v>522</v>
      </c>
      <c r="B524" s="9" t="s">
        <v>2794</v>
      </c>
      <c r="C524" s="3" t="s">
        <v>6904</v>
      </c>
      <c r="D524" s="5">
        <v>50</v>
      </c>
      <c r="E524" s="7">
        <v>75</v>
      </c>
      <c r="F524" t="s">
        <v>8218</v>
      </c>
      <c r="G524" t="s">
        <v>8224</v>
      </c>
      <c r="H524" t="s">
        <v>8246</v>
      </c>
      <c r="I524">
        <v>1457031600</v>
      </c>
      <c r="J524">
        <v>1455640559</v>
      </c>
      <c r="K524" t="b">
        <v>0</v>
      </c>
      <c r="L524">
        <v>3</v>
      </c>
      <c r="M524" t="b">
        <v>1</v>
      </c>
      <c r="N524">
        <f t="shared" si="45"/>
        <v>150</v>
      </c>
      <c r="O524" s="10">
        <f t="shared" si="46"/>
        <v>25</v>
      </c>
      <c r="P524" s="12" t="s">
        <v>8273</v>
      </c>
      <c r="Q524" t="s">
        <v>8274</v>
      </c>
      <c r="R524" s="17">
        <f t="shared" si="47"/>
        <v>42416.691655092596</v>
      </c>
      <c r="S524" s="17">
        <f t="shared" si="48"/>
        <v>42432.791666666672</v>
      </c>
      <c r="T524" s="16" t="str">
        <f t="shared" si="49"/>
        <v>2016</v>
      </c>
    </row>
    <row r="525" spans="1:20" ht="49" x14ac:dyDescent="0.25">
      <c r="A525">
        <v>523</v>
      </c>
      <c r="B525" s="9" t="s">
        <v>3672</v>
      </c>
      <c r="C525" s="3" t="s">
        <v>7785</v>
      </c>
      <c r="D525" s="5">
        <v>50</v>
      </c>
      <c r="E525" s="7">
        <v>70</v>
      </c>
      <c r="F525" t="s">
        <v>8218</v>
      </c>
      <c r="G525" t="s">
        <v>8224</v>
      </c>
      <c r="H525" t="s">
        <v>8246</v>
      </c>
      <c r="I525">
        <v>1463353200</v>
      </c>
      <c r="J525">
        <v>1462285182</v>
      </c>
      <c r="K525" t="b">
        <v>0</v>
      </c>
      <c r="L525">
        <v>3</v>
      </c>
      <c r="M525" t="b">
        <v>1</v>
      </c>
      <c r="N525">
        <f t="shared" si="45"/>
        <v>140</v>
      </c>
      <c r="O525" s="10">
        <f t="shared" si="46"/>
        <v>23.33</v>
      </c>
      <c r="P525" s="12" t="s">
        <v>8273</v>
      </c>
      <c r="Q525" t="s">
        <v>8274</v>
      </c>
      <c r="R525" s="17">
        <f t="shared" si="47"/>
        <v>42493.597013888888</v>
      </c>
      <c r="S525" s="17">
        <f t="shared" si="48"/>
        <v>42505.958333333328</v>
      </c>
      <c r="T525" s="16" t="str">
        <f t="shared" si="49"/>
        <v>2016</v>
      </c>
    </row>
    <row r="526" spans="1:20" ht="49" x14ac:dyDescent="0.25">
      <c r="A526">
        <v>524</v>
      </c>
      <c r="B526" s="9" t="s">
        <v>2976</v>
      </c>
      <c r="C526" s="3" t="s">
        <v>7086</v>
      </c>
      <c r="D526" s="5">
        <v>70</v>
      </c>
      <c r="E526" s="7">
        <v>120</v>
      </c>
      <c r="F526" t="s">
        <v>8218</v>
      </c>
      <c r="G526" t="s">
        <v>8224</v>
      </c>
      <c r="H526" t="s">
        <v>8246</v>
      </c>
      <c r="I526">
        <v>1457870400</v>
      </c>
      <c r="J526">
        <v>1456421530</v>
      </c>
      <c r="K526" t="b">
        <v>0</v>
      </c>
      <c r="L526">
        <v>14</v>
      </c>
      <c r="M526" t="b">
        <v>1</v>
      </c>
      <c r="N526">
        <f t="shared" si="45"/>
        <v>171</v>
      </c>
      <c r="O526" s="10">
        <f t="shared" si="46"/>
        <v>8.57</v>
      </c>
      <c r="P526" s="12" t="s">
        <v>8273</v>
      </c>
      <c r="Q526" t="s">
        <v>8274</v>
      </c>
      <c r="R526" s="17">
        <f t="shared" si="47"/>
        <v>42425.730671296296</v>
      </c>
      <c r="S526" s="17">
        <f t="shared" si="48"/>
        <v>42442.5</v>
      </c>
      <c r="T526" s="16" t="str">
        <f t="shared" si="49"/>
        <v>2016</v>
      </c>
    </row>
    <row r="527" spans="1:20" ht="49" x14ac:dyDescent="0.25">
      <c r="A527">
        <v>525</v>
      </c>
      <c r="B527" s="9" t="s">
        <v>2823</v>
      </c>
      <c r="C527" s="3" t="s">
        <v>6933</v>
      </c>
      <c r="D527" s="5">
        <v>100</v>
      </c>
      <c r="E527" s="7">
        <v>124</v>
      </c>
      <c r="F527" t="s">
        <v>8218</v>
      </c>
      <c r="G527" t="s">
        <v>8224</v>
      </c>
      <c r="H527" t="s">
        <v>8246</v>
      </c>
      <c r="I527">
        <v>1427842740</v>
      </c>
      <c r="J527">
        <v>1425428206</v>
      </c>
      <c r="K527" t="b">
        <v>0</v>
      </c>
      <c r="L527">
        <v>14</v>
      </c>
      <c r="M527" t="b">
        <v>1</v>
      </c>
      <c r="N527">
        <f t="shared" si="45"/>
        <v>124</v>
      </c>
      <c r="O527" s="10">
        <f t="shared" si="46"/>
        <v>8.86</v>
      </c>
      <c r="P527" s="12" t="s">
        <v>8273</v>
      </c>
      <c r="Q527" t="s">
        <v>8274</v>
      </c>
      <c r="R527" s="17">
        <f t="shared" si="47"/>
        <v>42067.011643518519</v>
      </c>
      <c r="S527" s="17">
        <f t="shared" si="48"/>
        <v>42094.957638888889</v>
      </c>
      <c r="T527" s="16" t="str">
        <f t="shared" si="49"/>
        <v>2015</v>
      </c>
    </row>
    <row r="528" spans="1:20" ht="49" x14ac:dyDescent="0.25">
      <c r="A528">
        <v>526</v>
      </c>
      <c r="B528" s="9" t="s">
        <v>3507</v>
      </c>
      <c r="C528" s="3" t="s">
        <v>7618</v>
      </c>
      <c r="D528" s="5">
        <v>100</v>
      </c>
      <c r="E528" s="7">
        <v>180</v>
      </c>
      <c r="F528" t="s">
        <v>8218</v>
      </c>
      <c r="G528" t="s">
        <v>8224</v>
      </c>
      <c r="H528" t="s">
        <v>8246</v>
      </c>
      <c r="I528">
        <v>1462914000</v>
      </c>
      <c r="J528">
        <v>1460914253</v>
      </c>
      <c r="K528" t="b">
        <v>0</v>
      </c>
      <c r="L528">
        <v>15</v>
      </c>
      <c r="M528" t="b">
        <v>1</v>
      </c>
      <c r="N528">
        <f t="shared" si="45"/>
        <v>180</v>
      </c>
      <c r="O528" s="10">
        <f t="shared" si="46"/>
        <v>12</v>
      </c>
      <c r="P528" s="12" t="s">
        <v>8273</v>
      </c>
      <c r="Q528" t="s">
        <v>8274</v>
      </c>
      <c r="R528" s="17">
        <f t="shared" si="47"/>
        <v>42477.729780092588</v>
      </c>
      <c r="S528" s="17">
        <f t="shared" si="48"/>
        <v>42500.875</v>
      </c>
      <c r="T528" s="16" t="str">
        <f t="shared" si="49"/>
        <v>2016</v>
      </c>
    </row>
    <row r="529" spans="1:20" ht="49" x14ac:dyDescent="0.25">
      <c r="A529">
        <v>527</v>
      </c>
      <c r="B529" s="9" t="s">
        <v>3575</v>
      </c>
      <c r="C529" s="3" t="s">
        <v>7686</v>
      </c>
      <c r="D529" s="5">
        <v>100</v>
      </c>
      <c r="E529" s="7">
        <v>100</v>
      </c>
      <c r="F529" t="s">
        <v>8218</v>
      </c>
      <c r="G529" t="s">
        <v>8223</v>
      </c>
      <c r="H529" t="s">
        <v>8245</v>
      </c>
      <c r="I529">
        <v>1480947054</v>
      </c>
      <c r="J529">
        <v>1475759454</v>
      </c>
      <c r="K529" t="b">
        <v>0</v>
      </c>
      <c r="L529">
        <v>5</v>
      </c>
      <c r="M529" t="b">
        <v>1</v>
      </c>
      <c r="N529">
        <f t="shared" si="45"/>
        <v>100</v>
      </c>
      <c r="O529" s="10">
        <f t="shared" si="46"/>
        <v>20</v>
      </c>
      <c r="P529" s="12" t="s">
        <v>8273</v>
      </c>
      <c r="Q529" t="s">
        <v>8274</v>
      </c>
      <c r="R529" s="17">
        <f t="shared" si="47"/>
        <v>42649.54923611111</v>
      </c>
      <c r="S529" s="17">
        <f t="shared" si="48"/>
        <v>42709.590902777782</v>
      </c>
      <c r="T529" s="16" t="str">
        <f t="shared" si="49"/>
        <v>2016</v>
      </c>
    </row>
    <row r="530" spans="1:20" ht="49" x14ac:dyDescent="0.25">
      <c r="A530">
        <v>528</v>
      </c>
      <c r="B530" s="9" t="s">
        <v>3827</v>
      </c>
      <c r="C530" s="3" t="s">
        <v>7939</v>
      </c>
      <c r="D530" s="5">
        <v>100</v>
      </c>
      <c r="E530" s="7">
        <v>225</v>
      </c>
      <c r="F530" t="s">
        <v>8218</v>
      </c>
      <c r="G530" t="s">
        <v>8223</v>
      </c>
      <c r="H530" t="s">
        <v>8245</v>
      </c>
      <c r="I530">
        <v>1464371211</v>
      </c>
      <c r="J530">
        <v>1463161611</v>
      </c>
      <c r="K530" t="b">
        <v>0</v>
      </c>
      <c r="L530">
        <v>3</v>
      </c>
      <c r="M530" t="b">
        <v>1</v>
      </c>
      <c r="N530">
        <f t="shared" si="45"/>
        <v>225</v>
      </c>
      <c r="O530" s="10">
        <f t="shared" si="46"/>
        <v>75</v>
      </c>
      <c r="P530" s="12" t="s">
        <v>8273</v>
      </c>
      <c r="Q530" t="s">
        <v>8274</v>
      </c>
      <c r="R530" s="17">
        <f t="shared" si="47"/>
        <v>42503.740868055553</v>
      </c>
      <c r="S530" s="17">
        <f t="shared" si="48"/>
        <v>42517.740868055553</v>
      </c>
      <c r="T530" s="16" t="str">
        <f t="shared" si="49"/>
        <v>2016</v>
      </c>
    </row>
    <row r="531" spans="1:20" ht="49" x14ac:dyDescent="0.25">
      <c r="A531">
        <v>529</v>
      </c>
      <c r="B531" s="9" t="s">
        <v>3292</v>
      </c>
      <c r="C531" s="3" t="s">
        <v>7402</v>
      </c>
      <c r="D531" s="5">
        <v>101</v>
      </c>
      <c r="E531" s="7">
        <v>289</v>
      </c>
      <c r="F531" t="s">
        <v>8218</v>
      </c>
      <c r="G531" t="s">
        <v>8224</v>
      </c>
      <c r="H531" t="s">
        <v>8246</v>
      </c>
      <c r="I531">
        <v>1449257348</v>
      </c>
      <c r="J531">
        <v>1444069748</v>
      </c>
      <c r="K531" t="b">
        <v>0</v>
      </c>
      <c r="L531">
        <v>15</v>
      </c>
      <c r="M531" t="b">
        <v>1</v>
      </c>
      <c r="N531">
        <f t="shared" si="45"/>
        <v>286</v>
      </c>
      <c r="O531" s="10">
        <f t="shared" si="46"/>
        <v>19.27</v>
      </c>
      <c r="P531" s="12" t="s">
        <v>8273</v>
      </c>
      <c r="Q531" t="s">
        <v>8274</v>
      </c>
      <c r="R531" s="17">
        <f t="shared" si="47"/>
        <v>42282.770231481481</v>
      </c>
      <c r="S531" s="17">
        <f t="shared" si="48"/>
        <v>42342.811898148153</v>
      </c>
      <c r="T531" s="16" t="str">
        <f t="shared" si="49"/>
        <v>2015</v>
      </c>
    </row>
    <row r="532" spans="1:20" ht="49" x14ac:dyDescent="0.25">
      <c r="A532">
        <v>530</v>
      </c>
      <c r="B532" s="9" t="s">
        <v>3428</v>
      </c>
      <c r="C532" s="3" t="s">
        <v>7539</v>
      </c>
      <c r="D532" s="5">
        <v>150</v>
      </c>
      <c r="E532" s="7">
        <v>195</v>
      </c>
      <c r="F532" t="s">
        <v>8218</v>
      </c>
      <c r="G532" t="s">
        <v>8224</v>
      </c>
      <c r="H532" t="s">
        <v>8246</v>
      </c>
      <c r="I532">
        <v>1478046661</v>
      </c>
      <c r="J532">
        <v>1476837061</v>
      </c>
      <c r="K532" t="b">
        <v>0</v>
      </c>
      <c r="L532">
        <v>12</v>
      </c>
      <c r="M532" t="b">
        <v>1</v>
      </c>
      <c r="N532">
        <f t="shared" si="45"/>
        <v>130</v>
      </c>
      <c r="O532" s="10">
        <f t="shared" si="46"/>
        <v>16.25</v>
      </c>
      <c r="P532" s="12" t="s">
        <v>8273</v>
      </c>
      <c r="Q532" t="s">
        <v>8274</v>
      </c>
      <c r="R532" s="17">
        <f t="shared" si="47"/>
        <v>42662.021539351852</v>
      </c>
      <c r="S532" s="17">
        <f t="shared" si="48"/>
        <v>42676.021539351852</v>
      </c>
      <c r="T532" s="16" t="str">
        <f t="shared" si="49"/>
        <v>2016</v>
      </c>
    </row>
    <row r="533" spans="1:20" ht="49" x14ac:dyDescent="0.25">
      <c r="A533">
        <v>531</v>
      </c>
      <c r="B533" s="9" t="s">
        <v>3535</v>
      </c>
      <c r="C533" s="3" t="s">
        <v>7646</v>
      </c>
      <c r="D533" s="5">
        <v>150</v>
      </c>
      <c r="E533" s="7">
        <v>230</v>
      </c>
      <c r="F533" t="s">
        <v>8218</v>
      </c>
      <c r="G533" t="s">
        <v>8224</v>
      </c>
      <c r="H533" t="s">
        <v>8246</v>
      </c>
      <c r="I533">
        <v>1450612740</v>
      </c>
      <c r="J533">
        <v>1448040425</v>
      </c>
      <c r="K533" t="b">
        <v>0</v>
      </c>
      <c r="L533">
        <v>17</v>
      </c>
      <c r="M533" t="b">
        <v>1</v>
      </c>
      <c r="N533">
        <f t="shared" si="45"/>
        <v>153</v>
      </c>
      <c r="O533" s="10">
        <f t="shared" si="46"/>
        <v>13.53</v>
      </c>
      <c r="P533" s="12" t="s">
        <v>8273</v>
      </c>
      <c r="Q533" t="s">
        <v>8274</v>
      </c>
      <c r="R533" s="17">
        <f t="shared" si="47"/>
        <v>42328.727141203708</v>
      </c>
      <c r="S533" s="17">
        <f t="shared" si="48"/>
        <v>42358.499305555553</v>
      </c>
      <c r="T533" s="16" t="str">
        <f t="shared" si="49"/>
        <v>2015</v>
      </c>
    </row>
    <row r="534" spans="1:20" ht="49" x14ac:dyDescent="0.25">
      <c r="A534">
        <v>532</v>
      </c>
      <c r="B534" s="9" t="s">
        <v>2820</v>
      </c>
      <c r="C534" s="3" t="s">
        <v>6930</v>
      </c>
      <c r="D534" s="5">
        <v>200</v>
      </c>
      <c r="E534" s="7">
        <v>272</v>
      </c>
      <c r="F534" t="s">
        <v>8218</v>
      </c>
      <c r="G534" t="s">
        <v>8224</v>
      </c>
      <c r="H534" t="s">
        <v>8246</v>
      </c>
      <c r="I534">
        <v>1456444800</v>
      </c>
      <c r="J534">
        <v>1454337589</v>
      </c>
      <c r="K534" t="b">
        <v>0</v>
      </c>
      <c r="L534">
        <v>20</v>
      </c>
      <c r="M534" t="b">
        <v>1</v>
      </c>
      <c r="N534">
        <f t="shared" si="45"/>
        <v>136</v>
      </c>
      <c r="O534" s="10">
        <f t="shared" si="46"/>
        <v>13.6</v>
      </c>
      <c r="P534" s="12" t="s">
        <v>8273</v>
      </c>
      <c r="Q534" t="s">
        <v>8274</v>
      </c>
      <c r="R534" s="17">
        <f t="shared" si="47"/>
        <v>42401.610983796301</v>
      </c>
      <c r="S534" s="17">
        <f t="shared" si="48"/>
        <v>42426</v>
      </c>
      <c r="T534" s="16" t="str">
        <f t="shared" si="49"/>
        <v>2016</v>
      </c>
    </row>
    <row r="535" spans="1:20" ht="33" x14ac:dyDescent="0.25">
      <c r="A535">
        <v>533</v>
      </c>
      <c r="B535" s="9" t="s">
        <v>3370</v>
      </c>
      <c r="C535" s="3" t="s">
        <v>7481</v>
      </c>
      <c r="D535" s="5">
        <v>200</v>
      </c>
      <c r="E535" s="7">
        <v>277</v>
      </c>
      <c r="F535" t="s">
        <v>8218</v>
      </c>
      <c r="G535" t="s">
        <v>8223</v>
      </c>
      <c r="H535" t="s">
        <v>8245</v>
      </c>
      <c r="I535">
        <v>1449089965</v>
      </c>
      <c r="J535">
        <v>1446670765</v>
      </c>
      <c r="K535" t="b">
        <v>0</v>
      </c>
      <c r="L535">
        <v>9</v>
      </c>
      <c r="M535" t="b">
        <v>1</v>
      </c>
      <c r="N535">
        <f t="shared" si="45"/>
        <v>139</v>
      </c>
      <c r="O535" s="10">
        <f t="shared" si="46"/>
        <v>30.78</v>
      </c>
      <c r="P535" s="12" t="s">
        <v>8273</v>
      </c>
      <c r="Q535" t="s">
        <v>8274</v>
      </c>
      <c r="R535" s="17">
        <f t="shared" si="47"/>
        <v>42312.874594907407</v>
      </c>
      <c r="S535" s="17">
        <f t="shared" si="48"/>
        <v>42340.874594907407</v>
      </c>
      <c r="T535" s="16" t="str">
        <f t="shared" si="49"/>
        <v>2015</v>
      </c>
    </row>
    <row r="536" spans="1:20" ht="33" x14ac:dyDescent="0.25">
      <c r="A536">
        <v>534</v>
      </c>
      <c r="B536" s="9" t="s">
        <v>3414</v>
      </c>
      <c r="C536" s="3" t="s">
        <v>7525</v>
      </c>
      <c r="D536" s="5">
        <v>200</v>
      </c>
      <c r="E536" s="7">
        <v>200</v>
      </c>
      <c r="F536" t="s">
        <v>8218</v>
      </c>
      <c r="G536" t="s">
        <v>8223</v>
      </c>
      <c r="H536" t="s">
        <v>8245</v>
      </c>
      <c r="I536">
        <v>1460935800</v>
      </c>
      <c r="J536">
        <v>1459999656</v>
      </c>
      <c r="K536" t="b">
        <v>0</v>
      </c>
      <c r="L536">
        <v>9</v>
      </c>
      <c r="M536" t="b">
        <v>1</v>
      </c>
      <c r="N536">
        <f t="shared" si="45"/>
        <v>100</v>
      </c>
      <c r="O536" s="10">
        <f t="shared" si="46"/>
        <v>22.22</v>
      </c>
      <c r="P536" s="12" t="s">
        <v>8273</v>
      </c>
      <c r="Q536" t="s">
        <v>8274</v>
      </c>
      <c r="R536" s="17">
        <f t="shared" si="47"/>
        <v>42467.144166666665</v>
      </c>
      <c r="S536" s="17">
        <f t="shared" si="48"/>
        <v>42477.979166666672</v>
      </c>
      <c r="T536" s="16" t="str">
        <f t="shared" si="49"/>
        <v>2016</v>
      </c>
    </row>
    <row r="537" spans="1:20" ht="49" x14ac:dyDescent="0.25">
      <c r="A537">
        <v>535</v>
      </c>
      <c r="B537" s="9" t="s">
        <v>3587</v>
      </c>
      <c r="C537" s="3" t="s">
        <v>7698</v>
      </c>
      <c r="D537" s="5">
        <v>200</v>
      </c>
      <c r="E537" s="7">
        <v>201</v>
      </c>
      <c r="F537" t="s">
        <v>8218</v>
      </c>
      <c r="G537" t="s">
        <v>8224</v>
      </c>
      <c r="H537" t="s">
        <v>8246</v>
      </c>
      <c r="I537">
        <v>1430348400</v>
      </c>
      <c r="J537">
        <v>1428436410</v>
      </c>
      <c r="K537" t="b">
        <v>0</v>
      </c>
      <c r="L537">
        <v>11</v>
      </c>
      <c r="M537" t="b">
        <v>1</v>
      </c>
      <c r="N537">
        <f t="shared" si="45"/>
        <v>101</v>
      </c>
      <c r="O537" s="10">
        <f t="shared" si="46"/>
        <v>18.27</v>
      </c>
      <c r="P537" s="12" t="s">
        <v>8273</v>
      </c>
      <c r="Q537" t="s">
        <v>8274</v>
      </c>
      <c r="R537" s="17">
        <f t="shared" si="47"/>
        <v>42101.828819444447</v>
      </c>
      <c r="S537" s="17">
        <f t="shared" si="48"/>
        <v>42123.958333333328</v>
      </c>
      <c r="T537" s="16" t="str">
        <f t="shared" si="49"/>
        <v>2015</v>
      </c>
    </row>
    <row r="538" spans="1:20" ht="33" x14ac:dyDescent="0.25">
      <c r="A538">
        <v>536</v>
      </c>
      <c r="B538" s="9" t="s">
        <v>3716</v>
      </c>
      <c r="C538" s="3" t="s">
        <v>7829</v>
      </c>
      <c r="D538" s="5">
        <v>200</v>
      </c>
      <c r="E538" s="7">
        <v>420</v>
      </c>
      <c r="F538" t="s">
        <v>8218</v>
      </c>
      <c r="G538" t="s">
        <v>8224</v>
      </c>
      <c r="H538" t="s">
        <v>8246</v>
      </c>
      <c r="I538">
        <v>1434994266</v>
      </c>
      <c r="J538">
        <v>1432402266</v>
      </c>
      <c r="K538" t="b">
        <v>0</v>
      </c>
      <c r="L538">
        <v>4</v>
      </c>
      <c r="M538" t="b">
        <v>1</v>
      </c>
      <c r="N538">
        <f t="shared" si="45"/>
        <v>210</v>
      </c>
      <c r="O538" s="10">
        <f t="shared" si="46"/>
        <v>105</v>
      </c>
      <c r="P538" s="12" t="s">
        <v>8273</v>
      </c>
      <c r="Q538" t="s">
        <v>8274</v>
      </c>
      <c r="R538" s="17">
        <f t="shared" si="47"/>
        <v>42147.729930555557</v>
      </c>
      <c r="S538" s="17">
        <f t="shared" si="48"/>
        <v>42177.729930555557</v>
      </c>
      <c r="T538" s="16" t="str">
        <f t="shared" si="49"/>
        <v>2015</v>
      </c>
    </row>
    <row r="539" spans="1:20" ht="49" x14ac:dyDescent="0.25">
      <c r="A539">
        <v>537</v>
      </c>
      <c r="B539" s="9" t="s">
        <v>3832</v>
      </c>
      <c r="C539" s="3" t="s">
        <v>7944</v>
      </c>
      <c r="D539" s="5">
        <v>200</v>
      </c>
      <c r="E539" s="7">
        <v>320</v>
      </c>
      <c r="F539" t="s">
        <v>8218</v>
      </c>
      <c r="G539" t="s">
        <v>8224</v>
      </c>
      <c r="H539" t="s">
        <v>8246</v>
      </c>
      <c r="I539">
        <v>1461278208</v>
      </c>
      <c r="J539">
        <v>1459463808</v>
      </c>
      <c r="K539" t="b">
        <v>0</v>
      </c>
      <c r="L539">
        <v>8</v>
      </c>
      <c r="M539" t="b">
        <v>1</v>
      </c>
      <c r="N539">
        <f t="shared" si="45"/>
        <v>160</v>
      </c>
      <c r="O539" s="10">
        <f t="shared" si="46"/>
        <v>40</v>
      </c>
      <c r="P539" s="12" t="s">
        <v>8273</v>
      </c>
      <c r="Q539" t="s">
        <v>8274</v>
      </c>
      <c r="R539" s="17">
        <f t="shared" si="47"/>
        <v>42460.94222222222</v>
      </c>
      <c r="S539" s="17">
        <f t="shared" si="48"/>
        <v>42481.94222222222</v>
      </c>
      <c r="T539" s="16" t="str">
        <f t="shared" si="49"/>
        <v>2016</v>
      </c>
    </row>
    <row r="540" spans="1:20" ht="49" x14ac:dyDescent="0.25">
      <c r="A540">
        <v>538</v>
      </c>
      <c r="B540" s="9" t="s">
        <v>3667</v>
      </c>
      <c r="C540" s="3" t="s">
        <v>7780</v>
      </c>
      <c r="D540" s="5">
        <v>220</v>
      </c>
      <c r="E540" s="7">
        <v>241</v>
      </c>
      <c r="F540" t="s">
        <v>8218</v>
      </c>
      <c r="G540" t="s">
        <v>8224</v>
      </c>
      <c r="H540" t="s">
        <v>8246</v>
      </c>
      <c r="I540">
        <v>1433113200</v>
      </c>
      <c r="J540">
        <v>1431951611</v>
      </c>
      <c r="K540" t="b">
        <v>0</v>
      </c>
      <c r="L540">
        <v>12</v>
      </c>
      <c r="M540" t="b">
        <v>1</v>
      </c>
      <c r="N540">
        <f t="shared" si="45"/>
        <v>110</v>
      </c>
      <c r="O540" s="10">
        <f t="shared" si="46"/>
        <v>20.079999999999998</v>
      </c>
      <c r="P540" s="12" t="s">
        <v>8273</v>
      </c>
      <c r="Q540" t="s">
        <v>8274</v>
      </c>
      <c r="R540" s="17">
        <f t="shared" si="47"/>
        <v>42142.514016203699</v>
      </c>
      <c r="S540" s="17">
        <f t="shared" si="48"/>
        <v>42155.958333333328</v>
      </c>
      <c r="T540" s="16" t="str">
        <f t="shared" si="49"/>
        <v>2015</v>
      </c>
    </row>
    <row r="541" spans="1:20" ht="49" x14ac:dyDescent="0.25">
      <c r="A541">
        <v>539</v>
      </c>
      <c r="B541" s="9" t="s">
        <v>3660</v>
      </c>
      <c r="C541" s="3" t="s">
        <v>7773</v>
      </c>
      <c r="D541" s="5">
        <v>225</v>
      </c>
      <c r="E541" s="7">
        <v>234</v>
      </c>
      <c r="F541" t="s">
        <v>8218</v>
      </c>
      <c r="G541" t="s">
        <v>8224</v>
      </c>
      <c r="H541" t="s">
        <v>8246</v>
      </c>
      <c r="I541">
        <v>1482321030</v>
      </c>
      <c r="J541">
        <v>1477133430</v>
      </c>
      <c r="K541" t="b">
        <v>0</v>
      </c>
      <c r="L541">
        <v>9</v>
      </c>
      <c r="M541" t="b">
        <v>1</v>
      </c>
      <c r="N541">
        <f t="shared" si="45"/>
        <v>104</v>
      </c>
      <c r="O541" s="10">
        <f t="shared" si="46"/>
        <v>26</v>
      </c>
      <c r="P541" s="12" t="s">
        <v>8273</v>
      </c>
      <c r="Q541" t="s">
        <v>8274</v>
      </c>
      <c r="R541" s="17">
        <f t="shared" si="47"/>
        <v>42665.451736111107</v>
      </c>
      <c r="S541" s="17">
        <f t="shared" si="48"/>
        <v>42725.493402777778</v>
      </c>
      <c r="T541" s="16" t="str">
        <f t="shared" si="49"/>
        <v>2016</v>
      </c>
    </row>
    <row r="542" spans="1:20" ht="65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>
        <f t="shared" si="45"/>
        <v>0</v>
      </c>
      <c r="O542" s="10">
        <f t="shared" si="46"/>
        <v>1</v>
      </c>
      <c r="P542" s="12" t="s">
        <v>8275</v>
      </c>
      <c r="Q542" t="s">
        <v>8276</v>
      </c>
      <c r="R542" s="17">
        <f t="shared" si="47"/>
        <v>42009.817199074074</v>
      </c>
      <c r="S542" s="17">
        <f t="shared" si="48"/>
        <v>42039.817199074074</v>
      </c>
      <c r="T542" s="16" t="str">
        <f t="shared" si="49"/>
        <v>2015</v>
      </c>
    </row>
    <row r="543" spans="1:20" ht="49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>
        <f t="shared" si="45"/>
        <v>1</v>
      </c>
      <c r="O543" s="10">
        <f t="shared" si="46"/>
        <v>25</v>
      </c>
      <c r="P543" s="12" t="s">
        <v>8275</v>
      </c>
      <c r="Q543" t="s">
        <v>8276</v>
      </c>
      <c r="R543" s="17">
        <f t="shared" si="47"/>
        <v>42276.046689814815</v>
      </c>
      <c r="S543" s="17">
        <f t="shared" si="48"/>
        <v>42306.046689814815</v>
      </c>
      <c r="T543" s="16" t="str">
        <f t="shared" si="49"/>
        <v>2015</v>
      </c>
    </row>
    <row r="544" spans="1:20" ht="49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>
        <f t="shared" si="45"/>
        <v>0</v>
      </c>
      <c r="O544" s="10">
        <f t="shared" si="46"/>
        <v>1</v>
      </c>
      <c r="P544" s="12" t="s">
        <v>8275</v>
      </c>
      <c r="Q544" t="s">
        <v>8276</v>
      </c>
      <c r="R544" s="17">
        <f t="shared" si="47"/>
        <v>42433.737453703703</v>
      </c>
      <c r="S544" s="17">
        <f t="shared" si="48"/>
        <v>42493.695787037039</v>
      </c>
      <c r="T544" s="16" t="str">
        <f t="shared" si="49"/>
        <v>2016</v>
      </c>
    </row>
    <row r="545" spans="1:20" ht="49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>
        <f t="shared" si="45"/>
        <v>0</v>
      </c>
      <c r="O545" s="10">
        <f t="shared" si="46"/>
        <v>35</v>
      </c>
      <c r="P545" s="12" t="s">
        <v>8275</v>
      </c>
      <c r="Q545" t="s">
        <v>8276</v>
      </c>
      <c r="R545" s="17">
        <f t="shared" si="47"/>
        <v>41914.092152777775</v>
      </c>
      <c r="S545" s="17">
        <f t="shared" si="48"/>
        <v>41944.092152777775</v>
      </c>
      <c r="T545" s="16" t="str">
        <f t="shared" si="49"/>
        <v>2014</v>
      </c>
    </row>
    <row r="546" spans="1:20" ht="49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>
        <f t="shared" si="45"/>
        <v>1</v>
      </c>
      <c r="O546" s="10">
        <f t="shared" si="46"/>
        <v>3</v>
      </c>
      <c r="P546" s="12" t="s">
        <v>8275</v>
      </c>
      <c r="Q546" t="s">
        <v>8276</v>
      </c>
      <c r="R546" s="17">
        <f t="shared" si="47"/>
        <v>42525.656944444447</v>
      </c>
      <c r="S546" s="17">
        <f t="shared" si="48"/>
        <v>42555.656944444447</v>
      </c>
      <c r="T546" s="16" t="str">
        <f t="shared" si="49"/>
        <v>2016</v>
      </c>
    </row>
    <row r="547" spans="1:20" ht="49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>
        <f t="shared" si="45"/>
        <v>27</v>
      </c>
      <c r="O547" s="10">
        <f t="shared" si="46"/>
        <v>402.71</v>
      </c>
      <c r="P547" s="12" t="s">
        <v>8275</v>
      </c>
      <c r="Q547" t="s">
        <v>8276</v>
      </c>
      <c r="R547" s="17">
        <f t="shared" si="47"/>
        <v>42283.592465277776</v>
      </c>
      <c r="S547" s="17">
        <f t="shared" si="48"/>
        <v>42323.634131944447</v>
      </c>
      <c r="T547" s="16" t="str">
        <f t="shared" si="49"/>
        <v>2015</v>
      </c>
    </row>
    <row r="548" spans="1:20" ht="49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>
        <f t="shared" si="45"/>
        <v>0</v>
      </c>
      <c r="O548" s="10">
        <f t="shared" si="46"/>
        <v>26</v>
      </c>
      <c r="P548" s="12" t="s">
        <v>8275</v>
      </c>
      <c r="Q548" t="s">
        <v>8276</v>
      </c>
      <c r="R548" s="17">
        <f t="shared" si="47"/>
        <v>42249.667997685188</v>
      </c>
      <c r="S548" s="17">
        <f t="shared" si="48"/>
        <v>42294.667997685188</v>
      </c>
      <c r="T548" s="16" t="str">
        <f t="shared" si="49"/>
        <v>2015</v>
      </c>
    </row>
    <row r="549" spans="1:20" ht="49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>
        <f t="shared" si="45"/>
        <v>0</v>
      </c>
      <c r="O549" s="10">
        <f t="shared" si="46"/>
        <v>0</v>
      </c>
      <c r="P549" s="12" t="s">
        <v>8275</v>
      </c>
      <c r="Q549" t="s">
        <v>8276</v>
      </c>
      <c r="R549" s="17">
        <f t="shared" si="47"/>
        <v>42380.696342592593</v>
      </c>
      <c r="S549" s="17">
        <f t="shared" si="48"/>
        <v>42410.696342592593</v>
      </c>
      <c r="T549" s="16" t="str">
        <f t="shared" si="49"/>
        <v>2016</v>
      </c>
    </row>
    <row r="550" spans="1:20" ht="49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>
        <f t="shared" si="45"/>
        <v>0</v>
      </c>
      <c r="O550" s="10">
        <f t="shared" si="46"/>
        <v>9</v>
      </c>
      <c r="P550" s="12" t="s">
        <v>8275</v>
      </c>
      <c r="Q550" t="s">
        <v>8276</v>
      </c>
      <c r="R550" s="17">
        <f t="shared" si="47"/>
        <v>42276.903333333335</v>
      </c>
      <c r="S550" s="17">
        <f t="shared" si="48"/>
        <v>42306.903333333335</v>
      </c>
      <c r="T550" s="16" t="str">
        <f t="shared" si="49"/>
        <v>2015</v>
      </c>
    </row>
    <row r="551" spans="1:20" ht="49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>
        <f t="shared" si="45"/>
        <v>3</v>
      </c>
      <c r="O551" s="10">
        <f t="shared" si="46"/>
        <v>8.5</v>
      </c>
      <c r="P551" s="12" t="s">
        <v>8275</v>
      </c>
      <c r="Q551" t="s">
        <v>8276</v>
      </c>
      <c r="R551" s="17">
        <f t="shared" si="47"/>
        <v>42163.636828703704</v>
      </c>
      <c r="S551" s="17">
        <f t="shared" si="48"/>
        <v>42193.636828703704</v>
      </c>
      <c r="T551" s="16" t="str">
        <f t="shared" si="49"/>
        <v>2015</v>
      </c>
    </row>
    <row r="552" spans="1:20" ht="49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>
        <f t="shared" si="45"/>
        <v>1</v>
      </c>
      <c r="O552" s="10">
        <f t="shared" si="46"/>
        <v>8.75</v>
      </c>
      <c r="P552" s="12" t="s">
        <v>8275</v>
      </c>
      <c r="Q552" t="s">
        <v>8276</v>
      </c>
      <c r="R552" s="17">
        <f t="shared" si="47"/>
        <v>42753.678761574076</v>
      </c>
      <c r="S552" s="17">
        <f t="shared" si="48"/>
        <v>42766.208333333328</v>
      </c>
      <c r="T552" s="16" t="str">
        <f t="shared" si="49"/>
        <v>2017</v>
      </c>
    </row>
    <row r="553" spans="1:20" ht="49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>
        <f t="shared" si="45"/>
        <v>5</v>
      </c>
      <c r="O553" s="10">
        <f t="shared" si="46"/>
        <v>135.04</v>
      </c>
      <c r="P553" s="12" t="s">
        <v>8275</v>
      </c>
      <c r="Q553" t="s">
        <v>8276</v>
      </c>
      <c r="R553" s="17">
        <f t="shared" si="47"/>
        <v>42173.275740740741</v>
      </c>
      <c r="S553" s="17">
        <f t="shared" si="48"/>
        <v>42217.745138888888</v>
      </c>
      <c r="T553" s="16" t="str">
        <f t="shared" si="49"/>
        <v>2015</v>
      </c>
    </row>
    <row r="554" spans="1:20" ht="49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>
        <f t="shared" si="45"/>
        <v>0</v>
      </c>
      <c r="O554" s="10">
        <f t="shared" si="46"/>
        <v>0</v>
      </c>
      <c r="P554" s="12" t="s">
        <v>8275</v>
      </c>
      <c r="Q554" t="s">
        <v>8276</v>
      </c>
      <c r="R554" s="17">
        <f t="shared" si="47"/>
        <v>42318.616851851853</v>
      </c>
      <c r="S554" s="17">
        <f t="shared" si="48"/>
        <v>42378.616851851853</v>
      </c>
      <c r="T554" s="16" t="str">
        <f t="shared" si="49"/>
        <v>2015</v>
      </c>
    </row>
    <row r="555" spans="1:20" ht="49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>
        <f t="shared" si="45"/>
        <v>0</v>
      </c>
      <c r="O555" s="10">
        <f t="shared" si="46"/>
        <v>20.5</v>
      </c>
      <c r="P555" s="12" t="s">
        <v>8275</v>
      </c>
      <c r="Q555" t="s">
        <v>8276</v>
      </c>
      <c r="R555" s="17">
        <f t="shared" si="47"/>
        <v>41927.71980324074</v>
      </c>
      <c r="S555" s="17">
        <f t="shared" si="48"/>
        <v>41957.761469907404</v>
      </c>
      <c r="T555" s="16" t="str">
        <f t="shared" si="49"/>
        <v>2014</v>
      </c>
    </row>
    <row r="556" spans="1:20" ht="49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>
        <f t="shared" si="45"/>
        <v>37</v>
      </c>
      <c r="O556" s="10">
        <f t="shared" si="46"/>
        <v>64.36</v>
      </c>
      <c r="P556" s="12" t="s">
        <v>8275</v>
      </c>
      <c r="Q556" t="s">
        <v>8276</v>
      </c>
      <c r="R556" s="17">
        <f t="shared" si="47"/>
        <v>41901.684861111113</v>
      </c>
      <c r="S556" s="17">
        <f t="shared" si="48"/>
        <v>41931.684861111113</v>
      </c>
      <c r="T556" s="16" t="str">
        <f t="shared" si="49"/>
        <v>2014</v>
      </c>
    </row>
    <row r="557" spans="1:20" ht="49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>
        <f t="shared" si="45"/>
        <v>0</v>
      </c>
      <c r="O557" s="10">
        <f t="shared" si="46"/>
        <v>0</v>
      </c>
      <c r="P557" s="12" t="s">
        <v>8275</v>
      </c>
      <c r="Q557" t="s">
        <v>8276</v>
      </c>
      <c r="R557" s="17">
        <f t="shared" si="47"/>
        <v>42503.353506944448</v>
      </c>
      <c r="S557" s="17">
        <f t="shared" si="48"/>
        <v>42533.353506944448</v>
      </c>
      <c r="T557" s="16" t="str">
        <f t="shared" si="49"/>
        <v>2016</v>
      </c>
    </row>
    <row r="558" spans="1:20" ht="33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>
        <f t="shared" si="45"/>
        <v>3</v>
      </c>
      <c r="O558" s="10">
        <f t="shared" si="46"/>
        <v>200</v>
      </c>
      <c r="P558" s="12" t="s">
        <v>8275</v>
      </c>
      <c r="Q558" t="s">
        <v>8276</v>
      </c>
      <c r="R558" s="17">
        <f t="shared" si="47"/>
        <v>42345.860150462962</v>
      </c>
      <c r="S558" s="17">
        <f t="shared" si="48"/>
        <v>42375.860150462962</v>
      </c>
      <c r="T558" s="16" t="str">
        <f t="shared" si="49"/>
        <v>2015</v>
      </c>
    </row>
    <row r="559" spans="1:20" ht="49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>
        <f t="shared" si="45"/>
        <v>1</v>
      </c>
      <c r="O559" s="10">
        <f t="shared" si="46"/>
        <v>68.3</v>
      </c>
      <c r="P559" s="12" t="s">
        <v>8275</v>
      </c>
      <c r="Q559" t="s">
        <v>8276</v>
      </c>
      <c r="R559" s="17">
        <f t="shared" si="47"/>
        <v>42676.942164351851</v>
      </c>
      <c r="S559" s="17">
        <f t="shared" si="48"/>
        <v>42706.983831018515</v>
      </c>
      <c r="T559" s="16" t="str">
        <f t="shared" si="49"/>
        <v>2016</v>
      </c>
    </row>
    <row r="560" spans="1:20" ht="49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>
        <f t="shared" si="45"/>
        <v>0</v>
      </c>
      <c r="O560" s="10">
        <f t="shared" si="46"/>
        <v>0</v>
      </c>
      <c r="P560" s="12" t="s">
        <v>8275</v>
      </c>
      <c r="Q560" t="s">
        <v>8276</v>
      </c>
      <c r="R560" s="17">
        <f t="shared" si="47"/>
        <v>42057.883159722223</v>
      </c>
      <c r="S560" s="17">
        <f t="shared" si="48"/>
        <v>42087.841493055559</v>
      </c>
      <c r="T560" s="16" t="str">
        <f t="shared" si="49"/>
        <v>2015</v>
      </c>
    </row>
    <row r="561" spans="1:20" ht="49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>
        <f t="shared" si="45"/>
        <v>0</v>
      </c>
      <c r="O561" s="10">
        <f t="shared" si="46"/>
        <v>50</v>
      </c>
      <c r="P561" s="12" t="s">
        <v>8275</v>
      </c>
      <c r="Q561" t="s">
        <v>8276</v>
      </c>
      <c r="R561" s="17">
        <f t="shared" si="47"/>
        <v>42321.283101851848</v>
      </c>
      <c r="S561" s="17">
        <f t="shared" si="48"/>
        <v>42351.283101851848</v>
      </c>
      <c r="T561" s="16" t="str">
        <f t="shared" si="49"/>
        <v>2015</v>
      </c>
    </row>
    <row r="562" spans="1:20" ht="49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>
        <f t="shared" si="45"/>
        <v>0</v>
      </c>
      <c r="O562" s="10">
        <f t="shared" si="46"/>
        <v>4</v>
      </c>
      <c r="P562" s="12" t="s">
        <v>8275</v>
      </c>
      <c r="Q562" t="s">
        <v>8276</v>
      </c>
      <c r="R562" s="17">
        <f t="shared" si="47"/>
        <v>41960.771354166667</v>
      </c>
      <c r="S562" s="17">
        <f t="shared" si="48"/>
        <v>41990.771354166667</v>
      </c>
      <c r="T562" s="16" t="str">
        <f t="shared" si="49"/>
        <v>2014</v>
      </c>
    </row>
    <row r="563" spans="1:20" ht="49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>
        <f t="shared" si="45"/>
        <v>0</v>
      </c>
      <c r="O563" s="10">
        <f t="shared" si="46"/>
        <v>27.5</v>
      </c>
      <c r="P563" s="12" t="s">
        <v>8275</v>
      </c>
      <c r="Q563" t="s">
        <v>8276</v>
      </c>
      <c r="R563" s="17">
        <f t="shared" si="47"/>
        <v>42268.658715277779</v>
      </c>
      <c r="S563" s="17">
        <f t="shared" si="48"/>
        <v>42303.658715277779</v>
      </c>
      <c r="T563" s="16" t="str">
        <f t="shared" si="49"/>
        <v>2015</v>
      </c>
    </row>
    <row r="564" spans="1:20" ht="49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>
        <f t="shared" si="45"/>
        <v>0</v>
      </c>
      <c r="O564" s="10">
        <f t="shared" si="46"/>
        <v>0</v>
      </c>
      <c r="P564" s="12" t="s">
        <v>8275</v>
      </c>
      <c r="Q564" t="s">
        <v>8276</v>
      </c>
      <c r="R564" s="17">
        <f t="shared" si="47"/>
        <v>42692.389062500006</v>
      </c>
      <c r="S564" s="17">
        <f t="shared" si="48"/>
        <v>42722.389062500006</v>
      </c>
      <c r="T564" s="16" t="str">
        <f t="shared" si="49"/>
        <v>2016</v>
      </c>
    </row>
    <row r="565" spans="1:20" ht="49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>
        <f t="shared" si="45"/>
        <v>0</v>
      </c>
      <c r="O565" s="10">
        <f t="shared" si="46"/>
        <v>34</v>
      </c>
      <c r="P565" s="12" t="s">
        <v>8275</v>
      </c>
      <c r="Q565" t="s">
        <v>8276</v>
      </c>
      <c r="R565" s="17">
        <f t="shared" si="47"/>
        <v>42022.069988425923</v>
      </c>
      <c r="S565" s="17">
        <f t="shared" si="48"/>
        <v>42052.069988425923</v>
      </c>
      <c r="T565" s="16" t="str">
        <f t="shared" si="49"/>
        <v>2015</v>
      </c>
    </row>
    <row r="566" spans="1:20" ht="49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>
        <f t="shared" si="45"/>
        <v>0</v>
      </c>
      <c r="O566" s="10">
        <f t="shared" si="46"/>
        <v>1</v>
      </c>
      <c r="P566" s="12" t="s">
        <v>8275</v>
      </c>
      <c r="Q566" t="s">
        <v>8276</v>
      </c>
      <c r="R566" s="17">
        <f t="shared" si="47"/>
        <v>42411.942997685182</v>
      </c>
      <c r="S566" s="17">
        <f t="shared" si="48"/>
        <v>42441.942997685182</v>
      </c>
      <c r="T566" s="16" t="str">
        <f t="shared" si="49"/>
        <v>2016</v>
      </c>
    </row>
    <row r="567" spans="1:20" ht="49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>
        <f t="shared" si="45"/>
        <v>0</v>
      </c>
      <c r="O567" s="10">
        <f t="shared" si="46"/>
        <v>0</v>
      </c>
      <c r="P567" s="12" t="s">
        <v>8275</v>
      </c>
      <c r="Q567" t="s">
        <v>8276</v>
      </c>
      <c r="R567" s="17">
        <f t="shared" si="47"/>
        <v>42165.785289351858</v>
      </c>
      <c r="S567" s="17">
        <f t="shared" si="48"/>
        <v>42195.785289351858</v>
      </c>
      <c r="T567" s="16" t="str">
        <f t="shared" si="49"/>
        <v>2015</v>
      </c>
    </row>
    <row r="568" spans="1:20" ht="49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>
        <f t="shared" si="45"/>
        <v>0</v>
      </c>
      <c r="O568" s="10">
        <f t="shared" si="46"/>
        <v>1</v>
      </c>
      <c r="P568" s="12" t="s">
        <v>8275</v>
      </c>
      <c r="Q568" t="s">
        <v>8276</v>
      </c>
      <c r="R568" s="17">
        <f t="shared" si="47"/>
        <v>42535.68440972222</v>
      </c>
      <c r="S568" s="17">
        <f t="shared" si="48"/>
        <v>42565.68440972222</v>
      </c>
      <c r="T568" s="16" t="str">
        <f t="shared" si="49"/>
        <v>2016</v>
      </c>
    </row>
    <row r="569" spans="1:20" ht="49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>
        <f t="shared" si="45"/>
        <v>0</v>
      </c>
      <c r="O569" s="10">
        <f t="shared" si="46"/>
        <v>0</v>
      </c>
      <c r="P569" s="12" t="s">
        <v>8275</v>
      </c>
      <c r="Q569" t="s">
        <v>8276</v>
      </c>
      <c r="R569" s="17">
        <f t="shared" si="47"/>
        <v>41975.842523148152</v>
      </c>
      <c r="S569" s="17">
        <f t="shared" si="48"/>
        <v>42005.842523148152</v>
      </c>
      <c r="T569" s="16" t="str">
        <f t="shared" si="49"/>
        <v>2014</v>
      </c>
    </row>
    <row r="570" spans="1:20" ht="6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>
        <f t="shared" si="45"/>
        <v>1</v>
      </c>
      <c r="O570" s="10">
        <f t="shared" si="46"/>
        <v>49</v>
      </c>
      <c r="P570" s="12" t="s">
        <v>8275</v>
      </c>
      <c r="Q570" t="s">
        <v>8276</v>
      </c>
      <c r="R570" s="17">
        <f t="shared" si="47"/>
        <v>42348.9215625</v>
      </c>
      <c r="S570" s="17">
        <f t="shared" si="48"/>
        <v>42385.458333333328</v>
      </c>
      <c r="T570" s="16" t="str">
        <f t="shared" si="49"/>
        <v>2015</v>
      </c>
    </row>
    <row r="571" spans="1:20" ht="49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>
        <f t="shared" si="45"/>
        <v>1</v>
      </c>
      <c r="O571" s="10">
        <f t="shared" si="46"/>
        <v>20</v>
      </c>
      <c r="P571" s="12" t="s">
        <v>8275</v>
      </c>
      <c r="Q571" t="s">
        <v>8276</v>
      </c>
      <c r="R571" s="17">
        <f t="shared" si="47"/>
        <v>42340.847361111111</v>
      </c>
      <c r="S571" s="17">
        <f t="shared" si="48"/>
        <v>42370.847361111111</v>
      </c>
      <c r="T571" s="16" t="str">
        <f t="shared" si="49"/>
        <v>2015</v>
      </c>
    </row>
    <row r="572" spans="1:20" ht="33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>
        <f t="shared" si="45"/>
        <v>0</v>
      </c>
      <c r="O572" s="10">
        <f t="shared" si="46"/>
        <v>142</v>
      </c>
      <c r="P572" s="12" t="s">
        <v>8275</v>
      </c>
      <c r="Q572" t="s">
        <v>8276</v>
      </c>
      <c r="R572" s="17">
        <f t="shared" si="47"/>
        <v>42388.798252314817</v>
      </c>
      <c r="S572" s="17">
        <f t="shared" si="48"/>
        <v>42418.798252314817</v>
      </c>
      <c r="T572" s="16" t="str">
        <f t="shared" si="49"/>
        <v>2016</v>
      </c>
    </row>
    <row r="573" spans="1:20" ht="49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>
        <f t="shared" si="45"/>
        <v>0</v>
      </c>
      <c r="O573" s="10">
        <f t="shared" si="46"/>
        <v>53</v>
      </c>
      <c r="P573" s="12" t="s">
        <v>8275</v>
      </c>
      <c r="Q573" t="s">
        <v>8276</v>
      </c>
      <c r="R573" s="17">
        <f t="shared" si="47"/>
        <v>42192.816238425927</v>
      </c>
      <c r="S573" s="17">
        <f t="shared" si="48"/>
        <v>42212.165972222225</v>
      </c>
      <c r="T573" s="16" t="str">
        <f t="shared" si="49"/>
        <v>2015</v>
      </c>
    </row>
    <row r="574" spans="1:20" ht="49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>
        <f t="shared" si="45"/>
        <v>0</v>
      </c>
      <c r="O574" s="10">
        <f t="shared" si="46"/>
        <v>0</v>
      </c>
      <c r="P574" s="12" t="s">
        <v>8275</v>
      </c>
      <c r="Q574" t="s">
        <v>8276</v>
      </c>
      <c r="R574" s="17">
        <f t="shared" si="47"/>
        <v>42282.71629629629</v>
      </c>
      <c r="S574" s="17">
        <f t="shared" si="48"/>
        <v>42312.757962962962</v>
      </c>
      <c r="T574" s="16" t="str">
        <f t="shared" si="49"/>
        <v>2015</v>
      </c>
    </row>
    <row r="575" spans="1:20" ht="49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>
        <f t="shared" si="45"/>
        <v>0</v>
      </c>
      <c r="O575" s="10">
        <f t="shared" si="46"/>
        <v>38.44</v>
      </c>
      <c r="P575" s="12" t="s">
        <v>8275</v>
      </c>
      <c r="Q575" t="s">
        <v>8276</v>
      </c>
      <c r="R575" s="17">
        <f t="shared" si="47"/>
        <v>41963.050127314811</v>
      </c>
      <c r="S575" s="17">
        <f t="shared" si="48"/>
        <v>42022.05</v>
      </c>
      <c r="T575" s="16" t="str">
        <f t="shared" si="49"/>
        <v>2014</v>
      </c>
    </row>
    <row r="576" spans="1:20" ht="49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>
        <f t="shared" si="45"/>
        <v>1</v>
      </c>
      <c r="O576" s="10">
        <f t="shared" si="46"/>
        <v>20</v>
      </c>
      <c r="P576" s="12" t="s">
        <v>8275</v>
      </c>
      <c r="Q576" t="s">
        <v>8276</v>
      </c>
      <c r="R576" s="17">
        <f t="shared" si="47"/>
        <v>42632.443368055552</v>
      </c>
      <c r="S576" s="17">
        <f t="shared" si="48"/>
        <v>42662.443368055552</v>
      </c>
      <c r="T576" s="16" t="str">
        <f t="shared" si="49"/>
        <v>2016</v>
      </c>
    </row>
    <row r="577" spans="1:20" ht="49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>
        <f t="shared" si="45"/>
        <v>0</v>
      </c>
      <c r="O577" s="10">
        <f t="shared" si="46"/>
        <v>64.75</v>
      </c>
      <c r="P577" s="12" t="s">
        <v>8275</v>
      </c>
      <c r="Q577" t="s">
        <v>8276</v>
      </c>
      <c r="R577" s="17">
        <f t="shared" si="47"/>
        <v>42138.692627314813</v>
      </c>
      <c r="S577" s="17">
        <f t="shared" si="48"/>
        <v>42168.692627314813</v>
      </c>
      <c r="T577" s="16" t="str">
        <f t="shared" si="49"/>
        <v>2015</v>
      </c>
    </row>
    <row r="578" spans="1:20" ht="49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>
        <f t="shared" si="45"/>
        <v>0</v>
      </c>
      <c r="O578" s="10">
        <f t="shared" si="46"/>
        <v>1</v>
      </c>
      <c r="P578" s="12" t="s">
        <v>8275</v>
      </c>
      <c r="Q578" t="s">
        <v>8276</v>
      </c>
      <c r="R578" s="17">
        <f t="shared" si="47"/>
        <v>42031.471666666665</v>
      </c>
      <c r="S578" s="17">
        <f t="shared" si="48"/>
        <v>42091.43</v>
      </c>
      <c r="T578" s="16" t="str">
        <f t="shared" si="49"/>
        <v>2015</v>
      </c>
    </row>
    <row r="579" spans="1:20" ht="49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>
        <f t="shared" si="45"/>
        <v>0</v>
      </c>
      <c r="O579" s="10">
        <f t="shared" si="46"/>
        <v>10</v>
      </c>
      <c r="P579" s="12" t="s">
        <v>8275</v>
      </c>
      <c r="Q579" t="s">
        <v>8276</v>
      </c>
      <c r="R579" s="17">
        <f t="shared" si="47"/>
        <v>42450.589143518519</v>
      </c>
      <c r="S579" s="17">
        <f t="shared" si="48"/>
        <v>42510.589143518519</v>
      </c>
      <c r="T579" s="16" t="str">
        <f t="shared" si="49"/>
        <v>2016</v>
      </c>
    </row>
    <row r="580" spans="1:20" ht="33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>
        <f t="shared" si="45"/>
        <v>0</v>
      </c>
      <c r="O580" s="10">
        <f t="shared" si="46"/>
        <v>2</v>
      </c>
      <c r="P580" s="12" t="s">
        <v>8275</v>
      </c>
      <c r="Q580" t="s">
        <v>8276</v>
      </c>
      <c r="R580" s="17">
        <f t="shared" si="47"/>
        <v>42230.578622685185</v>
      </c>
      <c r="S580" s="17">
        <f t="shared" si="48"/>
        <v>42254.578622685185</v>
      </c>
      <c r="T580" s="16" t="str">
        <f t="shared" si="49"/>
        <v>2015</v>
      </c>
    </row>
    <row r="581" spans="1:20" ht="33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>
        <f t="shared" si="45"/>
        <v>1</v>
      </c>
      <c r="O581" s="10">
        <f t="shared" si="46"/>
        <v>35</v>
      </c>
      <c r="P581" s="12" t="s">
        <v>8275</v>
      </c>
      <c r="Q581" t="s">
        <v>8276</v>
      </c>
      <c r="R581" s="17">
        <f t="shared" si="47"/>
        <v>41968.852118055554</v>
      </c>
      <c r="S581" s="17">
        <f t="shared" si="48"/>
        <v>41998.852118055554</v>
      </c>
      <c r="T581" s="16" t="str">
        <f t="shared" si="49"/>
        <v>2014</v>
      </c>
    </row>
    <row r="582" spans="1:20" ht="49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>
        <f t="shared" si="45"/>
        <v>0</v>
      </c>
      <c r="O582" s="10">
        <f t="shared" si="46"/>
        <v>1</v>
      </c>
      <c r="P582" s="12" t="s">
        <v>8275</v>
      </c>
      <c r="Q582" t="s">
        <v>8276</v>
      </c>
      <c r="R582" s="17">
        <f t="shared" si="47"/>
        <v>42605.908182870371</v>
      </c>
      <c r="S582" s="17">
        <f t="shared" si="48"/>
        <v>42635.908182870371</v>
      </c>
      <c r="T582" s="16" t="str">
        <f t="shared" si="49"/>
        <v>2016</v>
      </c>
    </row>
    <row r="583" spans="1:20" ht="49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>
        <f t="shared" si="45"/>
        <v>0</v>
      </c>
      <c r="O583" s="10">
        <f t="shared" si="46"/>
        <v>0</v>
      </c>
      <c r="P583" s="12" t="s">
        <v>8275</v>
      </c>
      <c r="Q583" t="s">
        <v>8276</v>
      </c>
      <c r="R583" s="17">
        <f t="shared" si="47"/>
        <v>42188.012777777782</v>
      </c>
      <c r="S583" s="17">
        <f t="shared" si="48"/>
        <v>42218.012777777782</v>
      </c>
      <c r="T583" s="16" t="str">
        <f t="shared" si="49"/>
        <v>2015</v>
      </c>
    </row>
    <row r="584" spans="1:20" ht="49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>
        <f t="shared" si="45"/>
        <v>0</v>
      </c>
      <c r="O584" s="10">
        <f t="shared" si="46"/>
        <v>0</v>
      </c>
      <c r="P584" s="12" t="s">
        <v>8275</v>
      </c>
      <c r="Q584" t="s">
        <v>8276</v>
      </c>
      <c r="R584" s="17">
        <f t="shared" si="47"/>
        <v>42055.739803240736</v>
      </c>
      <c r="S584" s="17">
        <f t="shared" si="48"/>
        <v>42078.75</v>
      </c>
      <c r="T584" s="16" t="str">
        <f t="shared" si="49"/>
        <v>2015</v>
      </c>
    </row>
    <row r="585" spans="1:20" ht="33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>
        <f t="shared" si="45"/>
        <v>0</v>
      </c>
      <c r="O585" s="10">
        <f t="shared" si="46"/>
        <v>1</v>
      </c>
      <c r="P585" s="12" t="s">
        <v>8275</v>
      </c>
      <c r="Q585" t="s">
        <v>8276</v>
      </c>
      <c r="R585" s="17">
        <f t="shared" si="47"/>
        <v>42052.93850694444</v>
      </c>
      <c r="S585" s="17">
        <f t="shared" si="48"/>
        <v>42082.896840277783</v>
      </c>
      <c r="T585" s="16" t="str">
        <f t="shared" si="49"/>
        <v>2015</v>
      </c>
    </row>
    <row r="586" spans="1:20" ht="33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>
        <f t="shared" ref="N586:N649" si="50">ROUND(E586/D586*100,0)</f>
        <v>1</v>
      </c>
      <c r="O586" s="10">
        <f t="shared" ref="O586:O649" si="51">IFERROR(ROUND(E586/L586,2),0)</f>
        <v>5</v>
      </c>
      <c r="P586" s="12" t="s">
        <v>8275</v>
      </c>
      <c r="Q586" t="s">
        <v>8276</v>
      </c>
      <c r="R586" s="17">
        <f t="shared" ref="R586:R649" si="52">(((J586/60)/60)/24)+DATE(1970,1,1)</f>
        <v>42049.716620370367</v>
      </c>
      <c r="S586" s="17">
        <f t="shared" ref="S586:S649" si="53">(((I586/60)/60)/24)+DATE(1970,1,1)</f>
        <v>42079.674953703703</v>
      </c>
      <c r="T586" s="16" t="str">
        <f t="shared" ref="T586:T649" si="54">TEXT(R586, "yyyy")</f>
        <v>2015</v>
      </c>
    </row>
    <row r="587" spans="1:20" ht="49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>
        <f t="shared" si="50"/>
        <v>0</v>
      </c>
      <c r="O587" s="10">
        <f t="shared" si="51"/>
        <v>0</v>
      </c>
      <c r="P587" s="12" t="s">
        <v>8275</v>
      </c>
      <c r="Q587" t="s">
        <v>8276</v>
      </c>
      <c r="R587" s="17">
        <f t="shared" si="52"/>
        <v>42283.3909375</v>
      </c>
      <c r="S587" s="17">
        <f t="shared" si="53"/>
        <v>42339</v>
      </c>
      <c r="T587" s="16" t="str">
        <f t="shared" si="54"/>
        <v>2015</v>
      </c>
    </row>
    <row r="588" spans="1:20" ht="33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>
        <f t="shared" si="50"/>
        <v>1</v>
      </c>
      <c r="O588" s="10">
        <f t="shared" si="51"/>
        <v>14</v>
      </c>
      <c r="P588" s="12" t="s">
        <v>8275</v>
      </c>
      <c r="Q588" t="s">
        <v>8276</v>
      </c>
      <c r="R588" s="17">
        <f t="shared" si="52"/>
        <v>42020.854247685187</v>
      </c>
      <c r="S588" s="17">
        <f t="shared" si="53"/>
        <v>42050.854247685187</v>
      </c>
      <c r="T588" s="16" t="str">
        <f t="shared" si="54"/>
        <v>2015</v>
      </c>
    </row>
    <row r="589" spans="1:20" ht="8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>
        <f t="shared" si="50"/>
        <v>9</v>
      </c>
      <c r="O589" s="10">
        <f t="shared" si="51"/>
        <v>389.29</v>
      </c>
      <c r="P589" s="12" t="s">
        <v>8275</v>
      </c>
      <c r="Q589" t="s">
        <v>8276</v>
      </c>
      <c r="R589" s="17">
        <f t="shared" si="52"/>
        <v>42080.757326388892</v>
      </c>
      <c r="S589" s="17">
        <f t="shared" si="53"/>
        <v>42110.757326388892</v>
      </c>
      <c r="T589" s="16" t="str">
        <f t="shared" si="54"/>
        <v>2015</v>
      </c>
    </row>
    <row r="590" spans="1:20" ht="49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>
        <f t="shared" si="50"/>
        <v>3</v>
      </c>
      <c r="O590" s="10">
        <f t="shared" si="51"/>
        <v>150.5</v>
      </c>
      <c r="P590" s="12" t="s">
        <v>8275</v>
      </c>
      <c r="Q590" t="s">
        <v>8276</v>
      </c>
      <c r="R590" s="17">
        <f t="shared" si="52"/>
        <v>42631.769513888896</v>
      </c>
      <c r="S590" s="17">
        <f t="shared" si="53"/>
        <v>42691.811180555553</v>
      </c>
      <c r="T590" s="16" t="str">
        <f t="shared" si="54"/>
        <v>2016</v>
      </c>
    </row>
    <row r="591" spans="1:20" ht="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>
        <f t="shared" si="50"/>
        <v>0</v>
      </c>
      <c r="O591" s="10">
        <f t="shared" si="51"/>
        <v>1</v>
      </c>
      <c r="P591" s="12" t="s">
        <v>8275</v>
      </c>
      <c r="Q591" t="s">
        <v>8276</v>
      </c>
      <c r="R591" s="17">
        <f t="shared" si="52"/>
        <v>42178.614571759259</v>
      </c>
      <c r="S591" s="17">
        <f t="shared" si="53"/>
        <v>42193.614571759259</v>
      </c>
      <c r="T591" s="16" t="str">
        <f t="shared" si="54"/>
        <v>2015</v>
      </c>
    </row>
    <row r="592" spans="1:20" ht="49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>
        <f t="shared" si="50"/>
        <v>4</v>
      </c>
      <c r="O592" s="10">
        <f t="shared" si="51"/>
        <v>24.78</v>
      </c>
      <c r="P592" s="12" t="s">
        <v>8275</v>
      </c>
      <c r="Q592" t="s">
        <v>8276</v>
      </c>
      <c r="R592" s="17">
        <f t="shared" si="52"/>
        <v>42377.554756944446</v>
      </c>
      <c r="S592" s="17">
        <f t="shared" si="53"/>
        <v>42408.542361111111</v>
      </c>
      <c r="T592" s="16" t="str">
        <f t="shared" si="54"/>
        <v>2016</v>
      </c>
    </row>
    <row r="593" spans="1:20" ht="49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>
        <f t="shared" si="50"/>
        <v>0</v>
      </c>
      <c r="O593" s="10">
        <f t="shared" si="51"/>
        <v>30.5</v>
      </c>
      <c r="P593" s="12" t="s">
        <v>8275</v>
      </c>
      <c r="Q593" t="s">
        <v>8276</v>
      </c>
      <c r="R593" s="17">
        <f t="shared" si="52"/>
        <v>42177.543171296296</v>
      </c>
      <c r="S593" s="17">
        <f t="shared" si="53"/>
        <v>42207.543171296296</v>
      </c>
      <c r="T593" s="16" t="str">
        <f t="shared" si="54"/>
        <v>2015</v>
      </c>
    </row>
    <row r="594" spans="1:20" ht="49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>
        <f t="shared" si="50"/>
        <v>3</v>
      </c>
      <c r="O594" s="10">
        <f t="shared" si="51"/>
        <v>250</v>
      </c>
      <c r="P594" s="12" t="s">
        <v>8275</v>
      </c>
      <c r="Q594" t="s">
        <v>8276</v>
      </c>
      <c r="R594" s="17">
        <f t="shared" si="52"/>
        <v>41946.232175925928</v>
      </c>
      <c r="S594" s="17">
        <f t="shared" si="53"/>
        <v>41976.232175925921</v>
      </c>
      <c r="T594" s="16" t="str">
        <f t="shared" si="54"/>
        <v>2014</v>
      </c>
    </row>
    <row r="595" spans="1:20" ht="49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>
        <f t="shared" si="50"/>
        <v>23</v>
      </c>
      <c r="O595" s="10">
        <f t="shared" si="51"/>
        <v>16.43</v>
      </c>
      <c r="P595" s="12" t="s">
        <v>8275</v>
      </c>
      <c r="Q595" t="s">
        <v>8276</v>
      </c>
      <c r="R595" s="17">
        <f t="shared" si="52"/>
        <v>42070.677604166667</v>
      </c>
      <c r="S595" s="17">
        <f t="shared" si="53"/>
        <v>42100.635937500003</v>
      </c>
      <c r="T595" s="16" t="str">
        <f t="shared" si="54"/>
        <v>2015</v>
      </c>
    </row>
    <row r="596" spans="1:20" ht="33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>
        <f t="shared" si="50"/>
        <v>0</v>
      </c>
      <c r="O596" s="10">
        <f t="shared" si="51"/>
        <v>13</v>
      </c>
      <c r="P596" s="12" t="s">
        <v>8275</v>
      </c>
      <c r="Q596" t="s">
        <v>8276</v>
      </c>
      <c r="R596" s="17">
        <f t="shared" si="52"/>
        <v>42446.780162037037</v>
      </c>
      <c r="S596" s="17">
        <f t="shared" si="53"/>
        <v>42476.780162037037</v>
      </c>
      <c r="T596" s="16" t="str">
        <f t="shared" si="54"/>
        <v>2016</v>
      </c>
    </row>
    <row r="597" spans="1:20" ht="49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>
        <f t="shared" si="50"/>
        <v>0</v>
      </c>
      <c r="O597" s="10">
        <f t="shared" si="51"/>
        <v>53.25</v>
      </c>
      <c r="P597" s="12" t="s">
        <v>8275</v>
      </c>
      <c r="Q597" t="s">
        <v>8276</v>
      </c>
      <c r="R597" s="17">
        <f t="shared" si="52"/>
        <v>42083.069884259254</v>
      </c>
      <c r="S597" s="17">
        <f t="shared" si="53"/>
        <v>42128.069884259254</v>
      </c>
      <c r="T597" s="16" t="str">
        <f t="shared" si="54"/>
        <v>2015</v>
      </c>
    </row>
    <row r="598" spans="1:20" ht="33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>
        <f t="shared" si="50"/>
        <v>0</v>
      </c>
      <c r="O598" s="10">
        <f t="shared" si="51"/>
        <v>3</v>
      </c>
      <c r="P598" s="12" t="s">
        <v>8275</v>
      </c>
      <c r="Q598" t="s">
        <v>8276</v>
      </c>
      <c r="R598" s="17">
        <f t="shared" si="52"/>
        <v>42646.896898148145</v>
      </c>
      <c r="S598" s="17">
        <f t="shared" si="53"/>
        <v>42676.896898148145</v>
      </c>
      <c r="T598" s="16" t="str">
        <f t="shared" si="54"/>
        <v>2016</v>
      </c>
    </row>
    <row r="599" spans="1:20" ht="49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>
        <f t="shared" si="50"/>
        <v>0</v>
      </c>
      <c r="O599" s="10">
        <f t="shared" si="51"/>
        <v>10</v>
      </c>
      <c r="P599" s="12" t="s">
        <v>8275</v>
      </c>
      <c r="Q599" t="s">
        <v>8276</v>
      </c>
      <c r="R599" s="17">
        <f t="shared" si="52"/>
        <v>42545.705266203702</v>
      </c>
      <c r="S599" s="17">
        <f t="shared" si="53"/>
        <v>42582.666666666672</v>
      </c>
      <c r="T599" s="16" t="str">
        <f t="shared" si="54"/>
        <v>2016</v>
      </c>
    </row>
    <row r="600" spans="1:20" ht="33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>
        <f t="shared" si="50"/>
        <v>34</v>
      </c>
      <c r="O600" s="10">
        <f t="shared" si="51"/>
        <v>121.43</v>
      </c>
      <c r="P600" s="12" t="s">
        <v>8275</v>
      </c>
      <c r="Q600" t="s">
        <v>8276</v>
      </c>
      <c r="R600" s="17">
        <f t="shared" si="52"/>
        <v>41948.00209490741</v>
      </c>
      <c r="S600" s="17">
        <f t="shared" si="53"/>
        <v>41978.00209490741</v>
      </c>
      <c r="T600" s="16" t="str">
        <f t="shared" si="54"/>
        <v>2014</v>
      </c>
    </row>
    <row r="601" spans="1:20" ht="49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>
        <f t="shared" si="50"/>
        <v>0</v>
      </c>
      <c r="O601" s="10">
        <f t="shared" si="51"/>
        <v>15.5</v>
      </c>
      <c r="P601" s="12" t="s">
        <v>8275</v>
      </c>
      <c r="Q601" t="s">
        <v>8276</v>
      </c>
      <c r="R601" s="17">
        <f t="shared" si="52"/>
        <v>42047.812523148154</v>
      </c>
      <c r="S601" s="17">
        <f t="shared" si="53"/>
        <v>42071.636111111111</v>
      </c>
      <c r="T601" s="16" t="str">
        <f t="shared" si="54"/>
        <v>2015</v>
      </c>
    </row>
    <row r="602" spans="1:20" ht="33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>
        <f t="shared" si="50"/>
        <v>2</v>
      </c>
      <c r="O602" s="10">
        <f t="shared" si="51"/>
        <v>100</v>
      </c>
      <c r="P602" s="12" t="s">
        <v>8275</v>
      </c>
      <c r="Q602" t="s">
        <v>8276</v>
      </c>
      <c r="R602" s="17">
        <f t="shared" si="52"/>
        <v>42073.798171296294</v>
      </c>
      <c r="S602" s="17">
        <f t="shared" si="53"/>
        <v>42133.798171296294</v>
      </c>
      <c r="T602" s="16" t="str">
        <f t="shared" si="54"/>
        <v>2015</v>
      </c>
    </row>
    <row r="603" spans="1:20" ht="49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>
        <f t="shared" si="50"/>
        <v>1</v>
      </c>
      <c r="O603" s="10">
        <f t="shared" si="51"/>
        <v>23.33</v>
      </c>
      <c r="P603" s="12" t="s">
        <v>8275</v>
      </c>
      <c r="Q603" t="s">
        <v>8276</v>
      </c>
      <c r="R603" s="17">
        <f t="shared" si="52"/>
        <v>41969.858090277776</v>
      </c>
      <c r="S603" s="17">
        <f t="shared" si="53"/>
        <v>41999.858090277776</v>
      </c>
      <c r="T603" s="16" t="str">
        <f t="shared" si="54"/>
        <v>2014</v>
      </c>
    </row>
    <row r="604" spans="1:20" ht="49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>
        <f t="shared" si="50"/>
        <v>0</v>
      </c>
      <c r="O604" s="10">
        <f t="shared" si="51"/>
        <v>0</v>
      </c>
      <c r="P604" s="12" t="s">
        <v>8275</v>
      </c>
      <c r="Q604" t="s">
        <v>8276</v>
      </c>
      <c r="R604" s="17">
        <f t="shared" si="52"/>
        <v>42143.79415509259</v>
      </c>
      <c r="S604" s="17">
        <f t="shared" si="53"/>
        <v>42173.79415509259</v>
      </c>
      <c r="T604" s="16" t="str">
        <f t="shared" si="54"/>
        <v>2015</v>
      </c>
    </row>
    <row r="605" spans="1:20" ht="49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>
        <f t="shared" si="50"/>
        <v>4</v>
      </c>
      <c r="O605" s="10">
        <f t="shared" si="51"/>
        <v>45.39</v>
      </c>
      <c r="P605" s="12" t="s">
        <v>8275</v>
      </c>
      <c r="Q605" t="s">
        <v>8276</v>
      </c>
      <c r="R605" s="17">
        <f t="shared" si="52"/>
        <v>41835.639155092591</v>
      </c>
      <c r="S605" s="17">
        <f t="shared" si="53"/>
        <v>41865.639155092591</v>
      </c>
      <c r="T605" s="16" t="str">
        <f t="shared" si="54"/>
        <v>2014</v>
      </c>
    </row>
    <row r="606" spans="1:20" ht="49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>
        <f t="shared" si="50"/>
        <v>0</v>
      </c>
      <c r="O606" s="10">
        <f t="shared" si="51"/>
        <v>0</v>
      </c>
      <c r="P606" s="12" t="s">
        <v>8275</v>
      </c>
      <c r="Q606" t="s">
        <v>8276</v>
      </c>
      <c r="R606" s="17">
        <f t="shared" si="52"/>
        <v>41849.035370370373</v>
      </c>
      <c r="S606" s="17">
        <f t="shared" si="53"/>
        <v>41879.035370370373</v>
      </c>
      <c r="T606" s="16" t="str">
        <f t="shared" si="54"/>
        <v>2014</v>
      </c>
    </row>
    <row r="607" spans="1:20" ht="33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>
        <f t="shared" si="50"/>
        <v>3</v>
      </c>
      <c r="O607" s="10">
        <f t="shared" si="51"/>
        <v>16.38</v>
      </c>
      <c r="P607" s="12" t="s">
        <v>8275</v>
      </c>
      <c r="Q607" t="s">
        <v>8276</v>
      </c>
      <c r="R607" s="17">
        <f t="shared" si="52"/>
        <v>42194.357731481476</v>
      </c>
      <c r="S607" s="17">
        <f t="shared" si="53"/>
        <v>42239.357731481476</v>
      </c>
      <c r="T607" s="16" t="str">
        <f t="shared" si="54"/>
        <v>2015</v>
      </c>
    </row>
    <row r="608" spans="1:20" ht="49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>
        <f t="shared" si="50"/>
        <v>0</v>
      </c>
      <c r="O608" s="10">
        <f t="shared" si="51"/>
        <v>10</v>
      </c>
      <c r="P608" s="12" t="s">
        <v>8275</v>
      </c>
      <c r="Q608" t="s">
        <v>8276</v>
      </c>
      <c r="R608" s="17">
        <f t="shared" si="52"/>
        <v>42102.650567129633</v>
      </c>
      <c r="S608" s="17">
        <f t="shared" si="53"/>
        <v>42148.625</v>
      </c>
      <c r="T608" s="16" t="str">
        <f t="shared" si="54"/>
        <v>2015</v>
      </c>
    </row>
    <row r="609" spans="1:20" ht="49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>
        <f t="shared" si="50"/>
        <v>0</v>
      </c>
      <c r="O609" s="10">
        <f t="shared" si="51"/>
        <v>0</v>
      </c>
      <c r="P609" s="12" t="s">
        <v>8275</v>
      </c>
      <c r="Q609" t="s">
        <v>8276</v>
      </c>
      <c r="R609" s="17">
        <f t="shared" si="52"/>
        <v>42300.825648148151</v>
      </c>
      <c r="S609" s="17">
        <f t="shared" si="53"/>
        <v>42330.867314814815</v>
      </c>
      <c r="T609" s="16" t="str">
        <f t="shared" si="54"/>
        <v>2015</v>
      </c>
    </row>
    <row r="610" spans="1:20" ht="49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>
        <f t="shared" si="50"/>
        <v>1</v>
      </c>
      <c r="O610" s="10">
        <f t="shared" si="51"/>
        <v>292.2</v>
      </c>
      <c r="P610" s="12" t="s">
        <v>8275</v>
      </c>
      <c r="Q610" t="s">
        <v>8276</v>
      </c>
      <c r="R610" s="17">
        <f t="shared" si="52"/>
        <v>42140.921064814815</v>
      </c>
      <c r="S610" s="17">
        <f t="shared" si="53"/>
        <v>42170.921064814815</v>
      </c>
      <c r="T610" s="16" t="str">
        <f t="shared" si="54"/>
        <v>2015</v>
      </c>
    </row>
    <row r="611" spans="1:20" ht="49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>
        <f t="shared" si="50"/>
        <v>1</v>
      </c>
      <c r="O611" s="10">
        <f t="shared" si="51"/>
        <v>5</v>
      </c>
      <c r="P611" s="12" t="s">
        <v>8275</v>
      </c>
      <c r="Q611" t="s">
        <v>8276</v>
      </c>
      <c r="R611" s="17">
        <f t="shared" si="52"/>
        <v>42307.034074074079</v>
      </c>
      <c r="S611" s="17">
        <f t="shared" si="53"/>
        <v>42337.075740740736</v>
      </c>
      <c r="T611" s="16" t="str">
        <f t="shared" si="54"/>
        <v>2015</v>
      </c>
    </row>
    <row r="612" spans="1:20" ht="49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>
        <f t="shared" si="50"/>
        <v>0</v>
      </c>
      <c r="O612" s="10">
        <f t="shared" si="51"/>
        <v>0</v>
      </c>
      <c r="P612" s="12" t="s">
        <v>8275</v>
      </c>
      <c r="Q612" t="s">
        <v>8276</v>
      </c>
      <c r="R612" s="17">
        <f t="shared" si="52"/>
        <v>42086.83085648148</v>
      </c>
      <c r="S612" s="17">
        <f t="shared" si="53"/>
        <v>42116.83085648148</v>
      </c>
      <c r="T612" s="16" t="str">
        <f t="shared" si="54"/>
        <v>2015</v>
      </c>
    </row>
    <row r="613" spans="1:20" ht="49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>
        <f t="shared" si="50"/>
        <v>0</v>
      </c>
      <c r="O613" s="10">
        <f t="shared" si="51"/>
        <v>0</v>
      </c>
      <c r="P613" s="12" t="s">
        <v>8275</v>
      </c>
      <c r="Q613" t="s">
        <v>8276</v>
      </c>
      <c r="R613" s="17">
        <f t="shared" si="52"/>
        <v>42328.560613425929</v>
      </c>
      <c r="S613" s="17">
        <f t="shared" si="53"/>
        <v>42388.560613425929</v>
      </c>
      <c r="T613" s="16" t="str">
        <f t="shared" si="54"/>
        <v>2015</v>
      </c>
    </row>
    <row r="614" spans="1:20" ht="33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>
        <f t="shared" si="50"/>
        <v>0</v>
      </c>
      <c r="O614" s="10">
        <f t="shared" si="51"/>
        <v>0</v>
      </c>
      <c r="P614" s="12" t="s">
        <v>8275</v>
      </c>
      <c r="Q614" t="s">
        <v>8276</v>
      </c>
      <c r="R614" s="17">
        <f t="shared" si="52"/>
        <v>42585.031782407401</v>
      </c>
      <c r="S614" s="17">
        <f t="shared" si="53"/>
        <v>42615.031782407401</v>
      </c>
      <c r="T614" s="16" t="str">
        <f t="shared" si="54"/>
        <v>2016</v>
      </c>
    </row>
    <row r="615" spans="1:20" ht="49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>
        <f t="shared" si="50"/>
        <v>21</v>
      </c>
      <c r="O615" s="10">
        <f t="shared" si="51"/>
        <v>105.93</v>
      </c>
      <c r="P615" s="12" t="s">
        <v>8275</v>
      </c>
      <c r="Q615" t="s">
        <v>8276</v>
      </c>
      <c r="R615" s="17">
        <f t="shared" si="52"/>
        <v>42247.496759259258</v>
      </c>
      <c r="S615" s="17">
        <f t="shared" si="53"/>
        <v>42278.207638888889</v>
      </c>
      <c r="T615" s="16" t="str">
        <f t="shared" si="54"/>
        <v>2015</v>
      </c>
    </row>
    <row r="616" spans="1:20" ht="49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>
        <f t="shared" si="50"/>
        <v>0</v>
      </c>
      <c r="O616" s="10">
        <f t="shared" si="51"/>
        <v>0</v>
      </c>
      <c r="P616" s="12" t="s">
        <v>8275</v>
      </c>
      <c r="Q616" t="s">
        <v>8276</v>
      </c>
      <c r="R616" s="17">
        <f t="shared" si="52"/>
        <v>42515.061805555553</v>
      </c>
      <c r="S616" s="17">
        <f t="shared" si="53"/>
        <v>42545.061805555553</v>
      </c>
      <c r="T616" s="16" t="str">
        <f t="shared" si="54"/>
        <v>2016</v>
      </c>
    </row>
    <row r="617" spans="1:20" ht="49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>
        <f t="shared" si="50"/>
        <v>0</v>
      </c>
      <c r="O617" s="10">
        <f t="shared" si="51"/>
        <v>0</v>
      </c>
      <c r="P617" s="12" t="s">
        <v>8275</v>
      </c>
      <c r="Q617" t="s">
        <v>8276</v>
      </c>
      <c r="R617" s="17">
        <f t="shared" si="52"/>
        <v>42242.122210648144</v>
      </c>
      <c r="S617" s="17">
        <f t="shared" si="53"/>
        <v>42272.122210648144</v>
      </c>
      <c r="T617" s="16" t="str">
        <f t="shared" si="54"/>
        <v>2015</v>
      </c>
    </row>
    <row r="618" spans="1:20" ht="49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>
        <f t="shared" si="50"/>
        <v>0</v>
      </c>
      <c r="O618" s="10">
        <f t="shared" si="51"/>
        <v>0</v>
      </c>
      <c r="P618" s="12" t="s">
        <v>8275</v>
      </c>
      <c r="Q618" t="s">
        <v>8276</v>
      </c>
      <c r="R618" s="17">
        <f t="shared" si="52"/>
        <v>42761.376238425932</v>
      </c>
      <c r="S618" s="17">
        <f t="shared" si="53"/>
        <v>42791.376238425932</v>
      </c>
      <c r="T618" s="16" t="str">
        <f t="shared" si="54"/>
        <v>2017</v>
      </c>
    </row>
    <row r="619" spans="1:20" ht="49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>
        <f t="shared" si="50"/>
        <v>3</v>
      </c>
      <c r="O619" s="10">
        <f t="shared" si="51"/>
        <v>20</v>
      </c>
      <c r="P619" s="12" t="s">
        <v>8275</v>
      </c>
      <c r="Q619" t="s">
        <v>8276</v>
      </c>
      <c r="R619" s="17">
        <f t="shared" si="52"/>
        <v>42087.343090277776</v>
      </c>
      <c r="S619" s="17">
        <f t="shared" si="53"/>
        <v>42132.343090277776</v>
      </c>
      <c r="T619" s="16" t="str">
        <f t="shared" si="54"/>
        <v>2015</v>
      </c>
    </row>
    <row r="620" spans="1:20" ht="49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>
        <f t="shared" si="50"/>
        <v>0</v>
      </c>
      <c r="O620" s="10">
        <f t="shared" si="51"/>
        <v>0</v>
      </c>
      <c r="P620" s="12" t="s">
        <v>8275</v>
      </c>
      <c r="Q620" t="s">
        <v>8276</v>
      </c>
      <c r="R620" s="17">
        <f t="shared" si="52"/>
        <v>42317.810219907406</v>
      </c>
      <c r="S620" s="17">
        <f t="shared" si="53"/>
        <v>42347.810219907406</v>
      </c>
      <c r="T620" s="16" t="str">
        <f t="shared" si="54"/>
        <v>2015</v>
      </c>
    </row>
    <row r="621" spans="1:20" ht="33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>
        <f t="shared" si="50"/>
        <v>0</v>
      </c>
      <c r="O621" s="10">
        <f t="shared" si="51"/>
        <v>1</v>
      </c>
      <c r="P621" s="12" t="s">
        <v>8275</v>
      </c>
      <c r="Q621" t="s">
        <v>8276</v>
      </c>
      <c r="R621" s="17">
        <f t="shared" si="52"/>
        <v>41908.650347222225</v>
      </c>
      <c r="S621" s="17">
        <f t="shared" si="53"/>
        <v>41968.692013888889</v>
      </c>
      <c r="T621" s="16" t="str">
        <f t="shared" si="54"/>
        <v>2014</v>
      </c>
    </row>
    <row r="622" spans="1:20" ht="49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>
        <f t="shared" si="50"/>
        <v>1</v>
      </c>
      <c r="O622" s="10">
        <f t="shared" si="51"/>
        <v>300</v>
      </c>
      <c r="P622" s="12" t="s">
        <v>8275</v>
      </c>
      <c r="Q622" t="s">
        <v>8276</v>
      </c>
      <c r="R622" s="17">
        <f t="shared" si="52"/>
        <v>41831.716874999998</v>
      </c>
      <c r="S622" s="17">
        <f t="shared" si="53"/>
        <v>41876.716874999998</v>
      </c>
      <c r="T622" s="16" t="str">
        <f t="shared" si="54"/>
        <v>2014</v>
      </c>
    </row>
    <row r="623" spans="1:20" ht="49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>
        <f t="shared" si="50"/>
        <v>1</v>
      </c>
      <c r="O623" s="10">
        <f t="shared" si="51"/>
        <v>87</v>
      </c>
      <c r="P623" s="12" t="s">
        <v>8275</v>
      </c>
      <c r="Q623" t="s">
        <v>8276</v>
      </c>
      <c r="R623" s="17">
        <f t="shared" si="52"/>
        <v>42528.987696759257</v>
      </c>
      <c r="S623" s="17">
        <f t="shared" si="53"/>
        <v>42558.987696759257</v>
      </c>
      <c r="T623" s="16" t="str">
        <f t="shared" si="54"/>
        <v>2016</v>
      </c>
    </row>
    <row r="624" spans="1:20" ht="49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>
        <f t="shared" si="50"/>
        <v>6</v>
      </c>
      <c r="O624" s="10">
        <f t="shared" si="51"/>
        <v>37.89</v>
      </c>
      <c r="P624" s="12" t="s">
        <v>8275</v>
      </c>
      <c r="Q624" t="s">
        <v>8276</v>
      </c>
      <c r="R624" s="17">
        <f t="shared" si="52"/>
        <v>42532.774745370371</v>
      </c>
      <c r="S624" s="17">
        <f t="shared" si="53"/>
        <v>42552.774745370371</v>
      </c>
      <c r="T624" s="16" t="str">
        <f t="shared" si="54"/>
        <v>2016</v>
      </c>
    </row>
    <row r="625" spans="1:20" ht="49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>
        <f t="shared" si="50"/>
        <v>0</v>
      </c>
      <c r="O625" s="10">
        <f t="shared" si="51"/>
        <v>0</v>
      </c>
      <c r="P625" s="12" t="s">
        <v>8275</v>
      </c>
      <c r="Q625" t="s">
        <v>8276</v>
      </c>
      <c r="R625" s="17">
        <f t="shared" si="52"/>
        <v>42122.009224537032</v>
      </c>
      <c r="S625" s="17">
        <f t="shared" si="53"/>
        <v>42152.009224537032</v>
      </c>
      <c r="T625" s="16" t="str">
        <f t="shared" si="54"/>
        <v>2015</v>
      </c>
    </row>
    <row r="626" spans="1:20" ht="49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>
        <f t="shared" si="50"/>
        <v>0</v>
      </c>
      <c r="O626" s="10">
        <f t="shared" si="51"/>
        <v>0</v>
      </c>
      <c r="P626" s="12" t="s">
        <v>8275</v>
      </c>
      <c r="Q626" t="s">
        <v>8276</v>
      </c>
      <c r="R626" s="17">
        <f t="shared" si="52"/>
        <v>42108.988900462966</v>
      </c>
      <c r="S626" s="17">
        <f t="shared" si="53"/>
        <v>42138.988900462966</v>
      </c>
      <c r="T626" s="16" t="str">
        <f t="shared" si="54"/>
        <v>2015</v>
      </c>
    </row>
    <row r="627" spans="1:20" ht="49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>
        <f t="shared" si="50"/>
        <v>0</v>
      </c>
      <c r="O627" s="10">
        <f t="shared" si="51"/>
        <v>0</v>
      </c>
      <c r="P627" s="12" t="s">
        <v>8275</v>
      </c>
      <c r="Q627" t="s">
        <v>8276</v>
      </c>
      <c r="R627" s="17">
        <f t="shared" si="52"/>
        <v>42790.895567129628</v>
      </c>
      <c r="S627" s="17">
        <f t="shared" si="53"/>
        <v>42820.853900462964</v>
      </c>
      <c r="T627" s="16" t="str">
        <f t="shared" si="54"/>
        <v>2017</v>
      </c>
    </row>
    <row r="628" spans="1:20" ht="49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>
        <f t="shared" si="50"/>
        <v>17</v>
      </c>
      <c r="O628" s="10">
        <f t="shared" si="51"/>
        <v>111.41</v>
      </c>
      <c r="P628" s="12" t="s">
        <v>8275</v>
      </c>
      <c r="Q628" t="s">
        <v>8276</v>
      </c>
      <c r="R628" s="17">
        <f t="shared" si="52"/>
        <v>42198.559479166666</v>
      </c>
      <c r="S628" s="17">
        <f t="shared" si="53"/>
        <v>42231.556944444441</v>
      </c>
      <c r="T628" s="16" t="str">
        <f t="shared" si="54"/>
        <v>2015</v>
      </c>
    </row>
    <row r="629" spans="1:20" ht="49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>
        <f t="shared" si="50"/>
        <v>0</v>
      </c>
      <c r="O629" s="10">
        <f t="shared" si="51"/>
        <v>90</v>
      </c>
      <c r="P629" s="12" t="s">
        <v>8275</v>
      </c>
      <c r="Q629" t="s">
        <v>8276</v>
      </c>
      <c r="R629" s="17">
        <f t="shared" si="52"/>
        <v>42384.306840277779</v>
      </c>
      <c r="S629" s="17">
        <f t="shared" si="53"/>
        <v>42443.958333333328</v>
      </c>
      <c r="T629" s="16" t="str">
        <f t="shared" si="54"/>
        <v>2016</v>
      </c>
    </row>
    <row r="630" spans="1:20" ht="49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>
        <f t="shared" si="50"/>
        <v>0</v>
      </c>
      <c r="O630" s="10">
        <f t="shared" si="51"/>
        <v>0</v>
      </c>
      <c r="P630" s="12" t="s">
        <v>8275</v>
      </c>
      <c r="Q630" t="s">
        <v>8276</v>
      </c>
      <c r="R630" s="17">
        <f t="shared" si="52"/>
        <v>41803.692789351851</v>
      </c>
      <c r="S630" s="17">
        <f t="shared" si="53"/>
        <v>41833.692789351851</v>
      </c>
      <c r="T630" s="16" t="str">
        <f t="shared" si="54"/>
        <v>2014</v>
      </c>
    </row>
    <row r="631" spans="1:20" ht="49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>
        <f t="shared" si="50"/>
        <v>0</v>
      </c>
      <c r="O631" s="10">
        <f t="shared" si="51"/>
        <v>116.67</v>
      </c>
      <c r="P631" s="12" t="s">
        <v>8275</v>
      </c>
      <c r="Q631" t="s">
        <v>8276</v>
      </c>
      <c r="R631" s="17">
        <f t="shared" si="52"/>
        <v>42474.637824074074</v>
      </c>
      <c r="S631" s="17">
        <f t="shared" si="53"/>
        <v>42504.637824074074</v>
      </c>
      <c r="T631" s="16" t="str">
        <f t="shared" si="54"/>
        <v>2016</v>
      </c>
    </row>
    <row r="632" spans="1:20" ht="49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>
        <f t="shared" si="50"/>
        <v>0</v>
      </c>
      <c r="O632" s="10">
        <f t="shared" si="51"/>
        <v>10</v>
      </c>
      <c r="P632" s="12" t="s">
        <v>8275</v>
      </c>
      <c r="Q632" t="s">
        <v>8276</v>
      </c>
      <c r="R632" s="17">
        <f t="shared" si="52"/>
        <v>42223.619456018518</v>
      </c>
      <c r="S632" s="17">
        <f t="shared" si="53"/>
        <v>42253.215277777781</v>
      </c>
      <c r="T632" s="16" t="str">
        <f t="shared" si="54"/>
        <v>2015</v>
      </c>
    </row>
    <row r="633" spans="1:20" ht="33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>
        <f t="shared" si="50"/>
        <v>1</v>
      </c>
      <c r="O633" s="10">
        <f t="shared" si="51"/>
        <v>76.67</v>
      </c>
      <c r="P633" s="12" t="s">
        <v>8275</v>
      </c>
      <c r="Q633" t="s">
        <v>8276</v>
      </c>
      <c r="R633" s="17">
        <f t="shared" si="52"/>
        <v>42489.772326388891</v>
      </c>
      <c r="S633" s="17">
        <f t="shared" si="53"/>
        <v>42518.772326388891</v>
      </c>
      <c r="T633" s="16" t="str">
        <f t="shared" si="54"/>
        <v>2016</v>
      </c>
    </row>
    <row r="634" spans="1:20" ht="33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>
        <f t="shared" si="50"/>
        <v>0</v>
      </c>
      <c r="O634" s="10">
        <f t="shared" si="51"/>
        <v>0</v>
      </c>
      <c r="P634" s="12" t="s">
        <v>8275</v>
      </c>
      <c r="Q634" t="s">
        <v>8276</v>
      </c>
      <c r="R634" s="17">
        <f t="shared" si="52"/>
        <v>42303.659317129626</v>
      </c>
      <c r="S634" s="17">
        <f t="shared" si="53"/>
        <v>42333.700983796298</v>
      </c>
      <c r="T634" s="16" t="str">
        <f t="shared" si="54"/>
        <v>2015</v>
      </c>
    </row>
    <row r="635" spans="1:20" ht="49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>
        <f t="shared" si="50"/>
        <v>12</v>
      </c>
      <c r="O635" s="10">
        <f t="shared" si="51"/>
        <v>49.8</v>
      </c>
      <c r="P635" s="12" t="s">
        <v>8275</v>
      </c>
      <c r="Q635" t="s">
        <v>8276</v>
      </c>
      <c r="R635" s="17">
        <f t="shared" si="52"/>
        <v>42507.29932870371</v>
      </c>
      <c r="S635" s="17">
        <f t="shared" si="53"/>
        <v>42538.958333333328</v>
      </c>
      <c r="T635" s="16" t="str">
        <f t="shared" si="54"/>
        <v>2016</v>
      </c>
    </row>
    <row r="636" spans="1:20" ht="33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>
        <f t="shared" si="50"/>
        <v>0</v>
      </c>
      <c r="O636" s="10">
        <f t="shared" si="51"/>
        <v>1</v>
      </c>
      <c r="P636" s="12" t="s">
        <v>8275</v>
      </c>
      <c r="Q636" t="s">
        <v>8276</v>
      </c>
      <c r="R636" s="17">
        <f t="shared" si="52"/>
        <v>42031.928576388891</v>
      </c>
      <c r="S636" s="17">
        <f t="shared" si="53"/>
        <v>42061.928576388891</v>
      </c>
      <c r="T636" s="16" t="str">
        <f t="shared" si="54"/>
        <v>2015</v>
      </c>
    </row>
    <row r="637" spans="1:20" ht="33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>
        <f t="shared" si="50"/>
        <v>0</v>
      </c>
      <c r="O637" s="10">
        <f t="shared" si="51"/>
        <v>2</v>
      </c>
      <c r="P637" s="12" t="s">
        <v>8275</v>
      </c>
      <c r="Q637" t="s">
        <v>8276</v>
      </c>
      <c r="R637" s="17">
        <f t="shared" si="52"/>
        <v>42076.092152777783</v>
      </c>
      <c r="S637" s="17">
        <f t="shared" si="53"/>
        <v>42106.092152777783</v>
      </c>
      <c r="T637" s="16" t="str">
        <f t="shared" si="54"/>
        <v>2015</v>
      </c>
    </row>
    <row r="638" spans="1:20" ht="33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>
        <f t="shared" si="50"/>
        <v>0</v>
      </c>
      <c r="O638" s="10">
        <f t="shared" si="51"/>
        <v>4</v>
      </c>
      <c r="P638" s="12" t="s">
        <v>8275</v>
      </c>
      <c r="Q638" t="s">
        <v>8276</v>
      </c>
      <c r="R638" s="17">
        <f t="shared" si="52"/>
        <v>42131.455439814818</v>
      </c>
      <c r="S638" s="17">
        <f t="shared" si="53"/>
        <v>42161.44930555555</v>
      </c>
      <c r="T638" s="16" t="str">
        <f t="shared" si="54"/>
        <v>2015</v>
      </c>
    </row>
    <row r="639" spans="1:20" ht="49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>
        <f t="shared" si="50"/>
        <v>0</v>
      </c>
      <c r="O639" s="10">
        <f t="shared" si="51"/>
        <v>0</v>
      </c>
      <c r="P639" s="12" t="s">
        <v>8275</v>
      </c>
      <c r="Q639" t="s">
        <v>8276</v>
      </c>
      <c r="R639" s="17">
        <f t="shared" si="52"/>
        <v>42762.962013888886</v>
      </c>
      <c r="S639" s="17">
        <f t="shared" si="53"/>
        <v>42791.961111111115</v>
      </c>
      <c r="T639" s="16" t="str">
        <f t="shared" si="54"/>
        <v>2017</v>
      </c>
    </row>
    <row r="640" spans="1:20" ht="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>
        <f t="shared" si="50"/>
        <v>0</v>
      </c>
      <c r="O640" s="10">
        <f t="shared" si="51"/>
        <v>3</v>
      </c>
      <c r="P640" s="12" t="s">
        <v>8275</v>
      </c>
      <c r="Q640" t="s">
        <v>8276</v>
      </c>
      <c r="R640" s="17">
        <f t="shared" si="52"/>
        <v>42759.593310185184</v>
      </c>
      <c r="S640" s="17">
        <f t="shared" si="53"/>
        <v>42819.55164351852</v>
      </c>
      <c r="T640" s="16" t="str">
        <f t="shared" si="54"/>
        <v>2017</v>
      </c>
    </row>
    <row r="641" spans="1:20" ht="33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>
        <f t="shared" si="50"/>
        <v>0</v>
      </c>
      <c r="O641" s="10">
        <f t="shared" si="51"/>
        <v>1</v>
      </c>
      <c r="P641" s="12" t="s">
        <v>8275</v>
      </c>
      <c r="Q641" t="s">
        <v>8276</v>
      </c>
      <c r="R641" s="17">
        <f t="shared" si="52"/>
        <v>41865.583275462966</v>
      </c>
      <c r="S641" s="17">
        <f t="shared" si="53"/>
        <v>41925.583275462966</v>
      </c>
      <c r="T641" s="16" t="str">
        <f t="shared" si="54"/>
        <v>2014</v>
      </c>
    </row>
    <row r="642" spans="1:20" ht="49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>
        <f t="shared" si="50"/>
        <v>144</v>
      </c>
      <c r="O642" s="10">
        <f t="shared" si="51"/>
        <v>50.5</v>
      </c>
      <c r="P642" s="12" t="s">
        <v>8275</v>
      </c>
      <c r="Q642" t="s">
        <v>8277</v>
      </c>
      <c r="R642" s="17">
        <f t="shared" si="52"/>
        <v>42683.420312500006</v>
      </c>
      <c r="S642" s="17">
        <f t="shared" si="53"/>
        <v>42698.958333333328</v>
      </c>
      <c r="T642" s="16" t="str">
        <f t="shared" si="54"/>
        <v>2016</v>
      </c>
    </row>
    <row r="643" spans="1:20" ht="49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>
        <f t="shared" si="50"/>
        <v>119</v>
      </c>
      <c r="O643" s="10">
        <f t="shared" si="51"/>
        <v>151.32</v>
      </c>
      <c r="P643" s="12" t="s">
        <v>8275</v>
      </c>
      <c r="Q643" t="s">
        <v>8277</v>
      </c>
      <c r="R643" s="17">
        <f t="shared" si="52"/>
        <v>42199.57</v>
      </c>
      <c r="S643" s="17">
        <f t="shared" si="53"/>
        <v>42229.57</v>
      </c>
      <c r="T643" s="16" t="str">
        <f t="shared" si="54"/>
        <v>2015</v>
      </c>
    </row>
    <row r="644" spans="1:20" ht="49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>
        <f t="shared" si="50"/>
        <v>1460</v>
      </c>
      <c r="O644" s="10">
        <f t="shared" si="51"/>
        <v>134.36000000000001</v>
      </c>
      <c r="P644" s="12" t="s">
        <v>8275</v>
      </c>
      <c r="Q644" t="s">
        <v>8277</v>
      </c>
      <c r="R644" s="17">
        <f t="shared" si="52"/>
        <v>42199.651319444441</v>
      </c>
      <c r="S644" s="17">
        <f t="shared" si="53"/>
        <v>42235.651319444441</v>
      </c>
      <c r="T644" s="16" t="str">
        <f t="shared" si="54"/>
        <v>2015</v>
      </c>
    </row>
    <row r="645" spans="1:20" ht="33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>
        <f t="shared" si="50"/>
        <v>106</v>
      </c>
      <c r="O645" s="10">
        <f t="shared" si="51"/>
        <v>174.03</v>
      </c>
      <c r="P645" s="12" t="s">
        <v>8275</v>
      </c>
      <c r="Q645" t="s">
        <v>8277</v>
      </c>
      <c r="R645" s="17">
        <f t="shared" si="52"/>
        <v>42100.642071759255</v>
      </c>
      <c r="S645" s="17">
        <f t="shared" si="53"/>
        <v>42155.642071759255</v>
      </c>
      <c r="T645" s="16" t="str">
        <f t="shared" si="54"/>
        <v>2015</v>
      </c>
    </row>
    <row r="646" spans="1:20" ht="49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>
        <f t="shared" si="50"/>
        <v>300</v>
      </c>
      <c r="O646" s="10">
        <f t="shared" si="51"/>
        <v>73.489999999999995</v>
      </c>
      <c r="P646" s="12" t="s">
        <v>8275</v>
      </c>
      <c r="Q646" t="s">
        <v>8277</v>
      </c>
      <c r="R646" s="17">
        <f t="shared" si="52"/>
        <v>41898.665960648148</v>
      </c>
      <c r="S646" s="17">
        <f t="shared" si="53"/>
        <v>41941.041666666664</v>
      </c>
      <c r="T646" s="16" t="str">
        <f t="shared" si="54"/>
        <v>2014</v>
      </c>
    </row>
    <row r="647" spans="1:20" ht="33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>
        <f t="shared" si="50"/>
        <v>279</v>
      </c>
      <c r="O647" s="10">
        <f t="shared" si="51"/>
        <v>23.52</v>
      </c>
      <c r="P647" s="12" t="s">
        <v>8275</v>
      </c>
      <c r="Q647" t="s">
        <v>8277</v>
      </c>
      <c r="R647" s="17">
        <f t="shared" si="52"/>
        <v>42564.026319444441</v>
      </c>
      <c r="S647" s="17">
        <f t="shared" si="53"/>
        <v>42594.026319444441</v>
      </c>
      <c r="T647" s="16" t="str">
        <f t="shared" si="54"/>
        <v>2016</v>
      </c>
    </row>
    <row r="648" spans="1:20" ht="49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>
        <f t="shared" si="50"/>
        <v>132</v>
      </c>
      <c r="O648" s="10">
        <f t="shared" si="51"/>
        <v>39.07</v>
      </c>
      <c r="P648" s="12" t="s">
        <v>8275</v>
      </c>
      <c r="Q648" t="s">
        <v>8277</v>
      </c>
      <c r="R648" s="17">
        <f t="shared" si="52"/>
        <v>41832.852627314816</v>
      </c>
      <c r="S648" s="17">
        <f t="shared" si="53"/>
        <v>41862.852627314816</v>
      </c>
      <c r="T648" s="16" t="str">
        <f t="shared" si="54"/>
        <v>2014</v>
      </c>
    </row>
    <row r="649" spans="1:20" ht="49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>
        <f t="shared" si="50"/>
        <v>107</v>
      </c>
      <c r="O649" s="10">
        <f t="shared" si="51"/>
        <v>125.94</v>
      </c>
      <c r="P649" s="12" t="s">
        <v>8275</v>
      </c>
      <c r="Q649" t="s">
        <v>8277</v>
      </c>
      <c r="R649" s="17">
        <f t="shared" si="52"/>
        <v>42416.767928240741</v>
      </c>
      <c r="S649" s="17">
        <f t="shared" si="53"/>
        <v>42446.726261574076</v>
      </c>
      <c r="T649" s="16" t="str">
        <f t="shared" si="54"/>
        <v>2016</v>
      </c>
    </row>
    <row r="650" spans="1:20" ht="33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>
        <f t="shared" ref="N650:N713" si="55">ROUND(E650/D650*100,0)</f>
        <v>127</v>
      </c>
      <c r="O650" s="10">
        <f t="shared" ref="O650:O713" si="56">IFERROR(ROUND(E650/L650,2),0)</f>
        <v>1644</v>
      </c>
      <c r="P650" s="12" t="s">
        <v>8275</v>
      </c>
      <c r="Q650" t="s">
        <v>8277</v>
      </c>
      <c r="R650" s="17">
        <f t="shared" ref="R650:R713" si="57">(((J650/60)/60)/24)+DATE(1970,1,1)</f>
        <v>41891.693379629629</v>
      </c>
      <c r="S650" s="17">
        <f t="shared" ref="S650:S713" si="58">(((I650/60)/60)/24)+DATE(1970,1,1)</f>
        <v>41926.693379629629</v>
      </c>
      <c r="T650" s="16" t="str">
        <f t="shared" ref="T650:T713" si="59">TEXT(R650, "yyyy")</f>
        <v>2014</v>
      </c>
    </row>
    <row r="651" spans="1:20" ht="49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>
        <f t="shared" si="55"/>
        <v>140</v>
      </c>
      <c r="O651" s="10">
        <f t="shared" si="56"/>
        <v>42.67</v>
      </c>
      <c r="P651" s="12" t="s">
        <v>8275</v>
      </c>
      <c r="Q651" t="s">
        <v>8277</v>
      </c>
      <c r="R651" s="17">
        <f t="shared" si="57"/>
        <v>41877.912187499998</v>
      </c>
      <c r="S651" s="17">
        <f t="shared" si="58"/>
        <v>41898.912187499998</v>
      </c>
      <c r="T651" s="16" t="str">
        <f t="shared" si="59"/>
        <v>2014</v>
      </c>
    </row>
    <row r="652" spans="1:20" ht="49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>
        <f t="shared" si="55"/>
        <v>112</v>
      </c>
      <c r="O652" s="10">
        <f t="shared" si="56"/>
        <v>35.130000000000003</v>
      </c>
      <c r="P652" s="12" t="s">
        <v>8275</v>
      </c>
      <c r="Q652" t="s">
        <v>8277</v>
      </c>
      <c r="R652" s="17">
        <f t="shared" si="57"/>
        <v>41932.036851851852</v>
      </c>
      <c r="S652" s="17">
        <f t="shared" si="58"/>
        <v>41992.078518518523</v>
      </c>
      <c r="T652" s="16" t="str">
        <f t="shared" si="59"/>
        <v>2014</v>
      </c>
    </row>
    <row r="653" spans="1:20" ht="49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>
        <f t="shared" si="55"/>
        <v>101</v>
      </c>
      <c r="O653" s="10">
        <f t="shared" si="56"/>
        <v>239.35</v>
      </c>
      <c r="P653" s="12" t="s">
        <v>8275</v>
      </c>
      <c r="Q653" t="s">
        <v>8277</v>
      </c>
      <c r="R653" s="17">
        <f t="shared" si="57"/>
        <v>41956.017488425925</v>
      </c>
      <c r="S653" s="17">
        <f t="shared" si="58"/>
        <v>41986.017488425925</v>
      </c>
      <c r="T653" s="16" t="str">
        <f t="shared" si="59"/>
        <v>2014</v>
      </c>
    </row>
    <row r="654" spans="1:20" ht="49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>
        <f t="shared" si="55"/>
        <v>100</v>
      </c>
      <c r="O654" s="10">
        <f t="shared" si="56"/>
        <v>107.64</v>
      </c>
      <c r="P654" s="12" t="s">
        <v>8275</v>
      </c>
      <c r="Q654" t="s">
        <v>8277</v>
      </c>
      <c r="R654" s="17">
        <f t="shared" si="57"/>
        <v>42675.690393518518</v>
      </c>
      <c r="S654" s="17">
        <f t="shared" si="58"/>
        <v>42705.732060185182</v>
      </c>
      <c r="T654" s="16" t="str">
        <f t="shared" si="59"/>
        <v>2016</v>
      </c>
    </row>
    <row r="655" spans="1:20" ht="49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>
        <f t="shared" si="55"/>
        <v>141</v>
      </c>
      <c r="O655" s="10">
        <f t="shared" si="56"/>
        <v>95.83</v>
      </c>
      <c r="P655" s="12" t="s">
        <v>8275</v>
      </c>
      <c r="Q655" t="s">
        <v>8277</v>
      </c>
      <c r="R655" s="17">
        <f t="shared" si="57"/>
        <v>42199.618518518517</v>
      </c>
      <c r="S655" s="17">
        <f t="shared" si="58"/>
        <v>42236.618518518517</v>
      </c>
      <c r="T655" s="16" t="str">
        <f t="shared" si="59"/>
        <v>2015</v>
      </c>
    </row>
    <row r="656" spans="1:20" ht="49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>
        <f t="shared" si="55"/>
        <v>267</v>
      </c>
      <c r="O656" s="10">
        <f t="shared" si="56"/>
        <v>31.66</v>
      </c>
      <c r="P656" s="12" t="s">
        <v>8275</v>
      </c>
      <c r="Q656" t="s">
        <v>8277</v>
      </c>
      <c r="R656" s="17">
        <f t="shared" si="57"/>
        <v>42163.957326388889</v>
      </c>
      <c r="S656" s="17">
        <f t="shared" si="58"/>
        <v>42193.957326388889</v>
      </c>
      <c r="T656" s="16" t="str">
        <f t="shared" si="59"/>
        <v>2015</v>
      </c>
    </row>
    <row r="657" spans="1:20" ht="49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>
        <f t="shared" si="55"/>
        <v>147</v>
      </c>
      <c r="O657" s="10">
        <f t="shared" si="56"/>
        <v>42.89</v>
      </c>
      <c r="P657" s="12" t="s">
        <v>8275</v>
      </c>
      <c r="Q657" t="s">
        <v>8277</v>
      </c>
      <c r="R657" s="17">
        <f t="shared" si="57"/>
        <v>42045.957314814819</v>
      </c>
      <c r="S657" s="17">
        <f t="shared" si="58"/>
        <v>42075.915648148148</v>
      </c>
      <c r="T657" s="16" t="str">
        <f t="shared" si="59"/>
        <v>2015</v>
      </c>
    </row>
    <row r="658" spans="1:20" ht="49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>
        <f t="shared" si="55"/>
        <v>214</v>
      </c>
      <c r="O658" s="10">
        <f t="shared" si="56"/>
        <v>122.74</v>
      </c>
      <c r="P658" s="12" t="s">
        <v>8275</v>
      </c>
      <c r="Q658" t="s">
        <v>8277</v>
      </c>
      <c r="R658" s="17">
        <f t="shared" si="57"/>
        <v>42417.804618055554</v>
      </c>
      <c r="S658" s="17">
        <f t="shared" si="58"/>
        <v>42477.762951388882</v>
      </c>
      <c r="T658" s="16" t="str">
        <f t="shared" si="59"/>
        <v>2016</v>
      </c>
    </row>
    <row r="659" spans="1:20" ht="49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>
        <f t="shared" si="55"/>
        <v>126</v>
      </c>
      <c r="O659" s="10">
        <f t="shared" si="56"/>
        <v>190.45</v>
      </c>
      <c r="P659" s="12" t="s">
        <v>8275</v>
      </c>
      <c r="Q659" t="s">
        <v>8277</v>
      </c>
      <c r="R659" s="17">
        <f t="shared" si="57"/>
        <v>42331.84574074074</v>
      </c>
      <c r="S659" s="17">
        <f t="shared" si="58"/>
        <v>42361.84574074074</v>
      </c>
      <c r="T659" s="16" t="str">
        <f t="shared" si="59"/>
        <v>2015</v>
      </c>
    </row>
    <row r="660" spans="1:20" ht="49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>
        <f t="shared" si="55"/>
        <v>104</v>
      </c>
      <c r="O660" s="10">
        <f t="shared" si="56"/>
        <v>109.34</v>
      </c>
      <c r="P660" s="12" t="s">
        <v>8275</v>
      </c>
      <c r="Q660" t="s">
        <v>8277</v>
      </c>
      <c r="R660" s="17">
        <f t="shared" si="57"/>
        <v>42179.160752314812</v>
      </c>
      <c r="S660" s="17">
        <f t="shared" si="58"/>
        <v>42211.75</v>
      </c>
      <c r="T660" s="16" t="str">
        <f t="shared" si="59"/>
        <v>2015</v>
      </c>
    </row>
    <row r="661" spans="1:20" ht="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>
        <f t="shared" si="55"/>
        <v>101</v>
      </c>
      <c r="O661" s="10">
        <f t="shared" si="56"/>
        <v>143.66999999999999</v>
      </c>
      <c r="P661" s="12" t="s">
        <v>8275</v>
      </c>
      <c r="Q661" t="s">
        <v>8277</v>
      </c>
      <c r="R661" s="17">
        <f t="shared" si="57"/>
        <v>42209.593692129631</v>
      </c>
      <c r="S661" s="17">
        <f t="shared" si="58"/>
        <v>42239.593692129631</v>
      </c>
      <c r="T661" s="16" t="str">
        <f t="shared" si="59"/>
        <v>2015</v>
      </c>
    </row>
    <row r="662" spans="1:20" ht="49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>
        <f t="shared" si="55"/>
        <v>3</v>
      </c>
      <c r="O662" s="10">
        <f t="shared" si="56"/>
        <v>84.94</v>
      </c>
      <c r="P662" s="12" t="s">
        <v>8275</v>
      </c>
      <c r="Q662" t="s">
        <v>8277</v>
      </c>
      <c r="R662" s="17">
        <f t="shared" si="57"/>
        <v>41922.741655092592</v>
      </c>
      <c r="S662" s="17">
        <f t="shared" si="58"/>
        <v>41952.783321759263</v>
      </c>
      <c r="T662" s="16" t="str">
        <f t="shared" si="59"/>
        <v>2014</v>
      </c>
    </row>
    <row r="663" spans="1:20" ht="49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>
        <f t="shared" si="55"/>
        <v>1</v>
      </c>
      <c r="O663" s="10">
        <f t="shared" si="56"/>
        <v>10.56</v>
      </c>
      <c r="P663" s="12" t="s">
        <v>8275</v>
      </c>
      <c r="Q663" t="s">
        <v>8277</v>
      </c>
      <c r="R663" s="17">
        <f t="shared" si="57"/>
        <v>42636.645358796297</v>
      </c>
      <c r="S663" s="17">
        <f t="shared" si="58"/>
        <v>42666.645358796297</v>
      </c>
      <c r="T663" s="16" t="str">
        <f t="shared" si="59"/>
        <v>2016</v>
      </c>
    </row>
    <row r="664" spans="1:20" ht="33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>
        <f t="shared" si="55"/>
        <v>0</v>
      </c>
      <c r="O664" s="10">
        <f t="shared" si="56"/>
        <v>39</v>
      </c>
      <c r="P664" s="12" t="s">
        <v>8275</v>
      </c>
      <c r="Q664" t="s">
        <v>8277</v>
      </c>
      <c r="R664" s="17">
        <f t="shared" si="57"/>
        <v>41990.438043981485</v>
      </c>
      <c r="S664" s="17">
        <f t="shared" si="58"/>
        <v>42020.438043981485</v>
      </c>
      <c r="T664" s="16" t="str">
        <f t="shared" si="59"/>
        <v>2014</v>
      </c>
    </row>
    <row r="665" spans="1:20" ht="49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>
        <f t="shared" si="55"/>
        <v>0</v>
      </c>
      <c r="O665" s="10">
        <f t="shared" si="56"/>
        <v>100</v>
      </c>
      <c r="P665" s="12" t="s">
        <v>8275</v>
      </c>
      <c r="Q665" t="s">
        <v>8277</v>
      </c>
      <c r="R665" s="17">
        <f t="shared" si="57"/>
        <v>42173.843240740738</v>
      </c>
      <c r="S665" s="17">
        <f t="shared" si="58"/>
        <v>42203.843240740738</v>
      </c>
      <c r="T665" s="16" t="str">
        <f t="shared" si="59"/>
        <v>2015</v>
      </c>
    </row>
    <row r="666" spans="1:20" ht="49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>
        <f t="shared" si="55"/>
        <v>8</v>
      </c>
      <c r="O666" s="10">
        <f t="shared" si="56"/>
        <v>31.17</v>
      </c>
      <c r="P666" s="12" t="s">
        <v>8275</v>
      </c>
      <c r="Q666" t="s">
        <v>8277</v>
      </c>
      <c r="R666" s="17">
        <f t="shared" si="57"/>
        <v>42077.666377314818</v>
      </c>
      <c r="S666" s="17">
        <f t="shared" si="58"/>
        <v>42107.666377314818</v>
      </c>
      <c r="T666" s="16" t="str">
        <f t="shared" si="59"/>
        <v>2015</v>
      </c>
    </row>
    <row r="667" spans="1:20" ht="49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>
        <f t="shared" si="55"/>
        <v>19</v>
      </c>
      <c r="O667" s="10">
        <f t="shared" si="56"/>
        <v>155.33000000000001</v>
      </c>
      <c r="P667" s="12" t="s">
        <v>8275</v>
      </c>
      <c r="Q667" t="s">
        <v>8277</v>
      </c>
      <c r="R667" s="17">
        <f t="shared" si="57"/>
        <v>42688.711354166662</v>
      </c>
      <c r="S667" s="17">
        <f t="shared" si="58"/>
        <v>42748.711354166662</v>
      </c>
      <c r="T667" s="16" t="str">
        <f t="shared" si="59"/>
        <v>2016</v>
      </c>
    </row>
    <row r="668" spans="1:20" ht="49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>
        <f t="shared" si="55"/>
        <v>0</v>
      </c>
      <c r="O668" s="10">
        <f t="shared" si="56"/>
        <v>2</v>
      </c>
      <c r="P668" s="12" t="s">
        <v>8275</v>
      </c>
      <c r="Q668" t="s">
        <v>8277</v>
      </c>
      <c r="R668" s="17">
        <f t="shared" si="57"/>
        <v>41838.832152777781</v>
      </c>
      <c r="S668" s="17">
        <f t="shared" si="58"/>
        <v>41868.832152777781</v>
      </c>
      <c r="T668" s="16" t="str">
        <f t="shared" si="59"/>
        <v>2014</v>
      </c>
    </row>
    <row r="669" spans="1:20" ht="49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>
        <f t="shared" si="55"/>
        <v>10</v>
      </c>
      <c r="O669" s="10">
        <f t="shared" si="56"/>
        <v>178.93</v>
      </c>
      <c r="P669" s="12" t="s">
        <v>8275</v>
      </c>
      <c r="Q669" t="s">
        <v>8277</v>
      </c>
      <c r="R669" s="17">
        <f t="shared" si="57"/>
        <v>42632.373414351852</v>
      </c>
      <c r="S669" s="17">
        <f t="shared" si="58"/>
        <v>42672.373414351852</v>
      </c>
      <c r="T669" s="16" t="str">
        <f t="shared" si="59"/>
        <v>2016</v>
      </c>
    </row>
    <row r="670" spans="1:20" ht="49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>
        <f t="shared" si="55"/>
        <v>5</v>
      </c>
      <c r="O670" s="10">
        <f t="shared" si="56"/>
        <v>27.36</v>
      </c>
      <c r="P670" s="12" t="s">
        <v>8275</v>
      </c>
      <c r="Q670" t="s">
        <v>8277</v>
      </c>
      <c r="R670" s="17">
        <f t="shared" si="57"/>
        <v>42090.831273148149</v>
      </c>
      <c r="S670" s="17">
        <f t="shared" si="58"/>
        <v>42135.831273148149</v>
      </c>
      <c r="T670" s="16" t="str">
        <f t="shared" si="59"/>
        <v>2015</v>
      </c>
    </row>
    <row r="671" spans="1:20" ht="65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>
        <f t="shared" si="55"/>
        <v>22</v>
      </c>
      <c r="O671" s="10">
        <f t="shared" si="56"/>
        <v>1536.25</v>
      </c>
      <c r="P671" s="12" t="s">
        <v>8275</v>
      </c>
      <c r="Q671" t="s">
        <v>8277</v>
      </c>
      <c r="R671" s="17">
        <f t="shared" si="57"/>
        <v>42527.625671296293</v>
      </c>
      <c r="S671" s="17">
        <f t="shared" si="58"/>
        <v>42557.625671296293</v>
      </c>
      <c r="T671" s="16" t="str">
        <f t="shared" si="59"/>
        <v>2016</v>
      </c>
    </row>
    <row r="672" spans="1:20" ht="49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>
        <f t="shared" si="55"/>
        <v>29</v>
      </c>
      <c r="O672" s="10">
        <f t="shared" si="56"/>
        <v>85</v>
      </c>
      <c r="P672" s="12" t="s">
        <v>8275</v>
      </c>
      <c r="Q672" t="s">
        <v>8277</v>
      </c>
      <c r="R672" s="17">
        <f t="shared" si="57"/>
        <v>42506.709722222222</v>
      </c>
      <c r="S672" s="17">
        <f t="shared" si="58"/>
        <v>42540.340277777781</v>
      </c>
      <c r="T672" s="16" t="str">
        <f t="shared" si="59"/>
        <v>2016</v>
      </c>
    </row>
    <row r="673" spans="1:20" ht="49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>
        <f t="shared" si="55"/>
        <v>39</v>
      </c>
      <c r="O673" s="10">
        <f t="shared" si="56"/>
        <v>788.53</v>
      </c>
      <c r="P673" s="12" t="s">
        <v>8275</v>
      </c>
      <c r="Q673" t="s">
        <v>8277</v>
      </c>
      <c r="R673" s="17">
        <f t="shared" si="57"/>
        <v>41984.692731481482</v>
      </c>
      <c r="S673" s="17">
        <f t="shared" si="58"/>
        <v>42018.166666666672</v>
      </c>
      <c r="T673" s="16" t="str">
        <f t="shared" si="59"/>
        <v>2014</v>
      </c>
    </row>
    <row r="674" spans="1:20" ht="49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>
        <f t="shared" si="55"/>
        <v>22</v>
      </c>
      <c r="O674" s="10">
        <f t="shared" si="56"/>
        <v>50.3</v>
      </c>
      <c r="P674" s="12" t="s">
        <v>8275</v>
      </c>
      <c r="Q674" t="s">
        <v>8277</v>
      </c>
      <c r="R674" s="17">
        <f t="shared" si="57"/>
        <v>41974.219490740739</v>
      </c>
      <c r="S674" s="17">
        <f t="shared" si="58"/>
        <v>42005.207638888889</v>
      </c>
      <c r="T674" s="16" t="str">
        <f t="shared" si="59"/>
        <v>2014</v>
      </c>
    </row>
    <row r="675" spans="1:20" ht="49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>
        <f t="shared" si="55"/>
        <v>0</v>
      </c>
      <c r="O675" s="10">
        <f t="shared" si="56"/>
        <v>68.33</v>
      </c>
      <c r="P675" s="12" t="s">
        <v>8275</v>
      </c>
      <c r="Q675" t="s">
        <v>8277</v>
      </c>
      <c r="R675" s="17">
        <f t="shared" si="57"/>
        <v>41838.840474537035</v>
      </c>
      <c r="S675" s="17">
        <f t="shared" si="58"/>
        <v>41883.840474537035</v>
      </c>
      <c r="T675" s="16" t="str">
        <f t="shared" si="59"/>
        <v>2014</v>
      </c>
    </row>
    <row r="676" spans="1:20" ht="33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>
        <f t="shared" si="55"/>
        <v>0</v>
      </c>
      <c r="O676" s="10">
        <f t="shared" si="56"/>
        <v>7.5</v>
      </c>
      <c r="P676" s="12" t="s">
        <v>8275</v>
      </c>
      <c r="Q676" t="s">
        <v>8277</v>
      </c>
      <c r="R676" s="17">
        <f t="shared" si="57"/>
        <v>41803.116053240738</v>
      </c>
      <c r="S676" s="17">
        <f t="shared" si="58"/>
        <v>41863.116053240738</v>
      </c>
      <c r="T676" s="16" t="str">
        <f t="shared" si="59"/>
        <v>2014</v>
      </c>
    </row>
    <row r="677" spans="1:20" ht="49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>
        <f t="shared" si="55"/>
        <v>15</v>
      </c>
      <c r="O677" s="10">
        <f t="shared" si="56"/>
        <v>34.270000000000003</v>
      </c>
      <c r="P677" s="12" t="s">
        <v>8275</v>
      </c>
      <c r="Q677" t="s">
        <v>8277</v>
      </c>
      <c r="R677" s="17">
        <f t="shared" si="57"/>
        <v>41975.930601851855</v>
      </c>
      <c r="S677" s="17">
        <f t="shared" si="58"/>
        <v>42005.290972222225</v>
      </c>
      <c r="T677" s="16" t="str">
        <f t="shared" si="59"/>
        <v>2014</v>
      </c>
    </row>
    <row r="678" spans="1:20" ht="65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>
        <f t="shared" si="55"/>
        <v>1</v>
      </c>
      <c r="O678" s="10">
        <f t="shared" si="56"/>
        <v>61.29</v>
      </c>
      <c r="P678" s="12" t="s">
        <v>8275</v>
      </c>
      <c r="Q678" t="s">
        <v>8277</v>
      </c>
      <c r="R678" s="17">
        <f t="shared" si="57"/>
        <v>42012.768298611118</v>
      </c>
      <c r="S678" s="17">
        <f t="shared" si="58"/>
        <v>42042.768298611118</v>
      </c>
      <c r="T678" s="16" t="str">
        <f t="shared" si="59"/>
        <v>2015</v>
      </c>
    </row>
    <row r="679" spans="1:20" ht="49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>
        <f t="shared" si="55"/>
        <v>26</v>
      </c>
      <c r="O679" s="10">
        <f t="shared" si="56"/>
        <v>133.25</v>
      </c>
      <c r="P679" s="12" t="s">
        <v>8275</v>
      </c>
      <c r="Q679" t="s">
        <v>8277</v>
      </c>
      <c r="R679" s="17">
        <f t="shared" si="57"/>
        <v>42504.403877314813</v>
      </c>
      <c r="S679" s="17">
        <f t="shared" si="58"/>
        <v>42549.403877314813</v>
      </c>
      <c r="T679" s="16" t="str">
        <f t="shared" si="59"/>
        <v>2016</v>
      </c>
    </row>
    <row r="680" spans="1:20" ht="49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>
        <f t="shared" si="55"/>
        <v>4</v>
      </c>
      <c r="O680" s="10">
        <f t="shared" si="56"/>
        <v>65.180000000000007</v>
      </c>
      <c r="P680" s="12" t="s">
        <v>8275</v>
      </c>
      <c r="Q680" t="s">
        <v>8277</v>
      </c>
      <c r="R680" s="17">
        <f t="shared" si="57"/>
        <v>42481.376597222217</v>
      </c>
      <c r="S680" s="17">
        <f t="shared" si="58"/>
        <v>42511.376597222217</v>
      </c>
      <c r="T680" s="16" t="str">
        <f t="shared" si="59"/>
        <v>2016</v>
      </c>
    </row>
    <row r="681" spans="1:20" ht="49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>
        <f t="shared" si="55"/>
        <v>15</v>
      </c>
      <c r="O681" s="10">
        <f t="shared" si="56"/>
        <v>93.9</v>
      </c>
      <c r="P681" s="12" t="s">
        <v>8275</v>
      </c>
      <c r="Q681" t="s">
        <v>8277</v>
      </c>
      <c r="R681" s="17">
        <f t="shared" si="57"/>
        <v>42556.695706018523</v>
      </c>
      <c r="S681" s="17">
        <f t="shared" si="58"/>
        <v>42616.695706018523</v>
      </c>
      <c r="T681" s="16" t="str">
        <f t="shared" si="59"/>
        <v>2016</v>
      </c>
    </row>
    <row r="682" spans="1:20" ht="49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>
        <f t="shared" si="55"/>
        <v>26</v>
      </c>
      <c r="O682" s="10">
        <f t="shared" si="56"/>
        <v>150.65</v>
      </c>
      <c r="P682" s="12" t="s">
        <v>8275</v>
      </c>
      <c r="Q682" t="s">
        <v>8277</v>
      </c>
      <c r="R682" s="17">
        <f t="shared" si="57"/>
        <v>41864.501516203702</v>
      </c>
      <c r="S682" s="17">
        <f t="shared" si="58"/>
        <v>41899.501516203702</v>
      </c>
      <c r="T682" s="16" t="str">
        <f t="shared" si="59"/>
        <v>2014</v>
      </c>
    </row>
    <row r="683" spans="1:20" ht="49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>
        <f t="shared" si="55"/>
        <v>0</v>
      </c>
      <c r="O683" s="10">
        <f t="shared" si="56"/>
        <v>1</v>
      </c>
      <c r="P683" s="12" t="s">
        <v>8275</v>
      </c>
      <c r="Q683" t="s">
        <v>8277</v>
      </c>
      <c r="R683" s="17">
        <f t="shared" si="57"/>
        <v>42639.805601851855</v>
      </c>
      <c r="S683" s="17">
        <f t="shared" si="58"/>
        <v>42669.805601851855</v>
      </c>
      <c r="T683" s="16" t="str">
        <f t="shared" si="59"/>
        <v>2016</v>
      </c>
    </row>
    <row r="684" spans="1:20" ht="49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>
        <f t="shared" si="55"/>
        <v>0</v>
      </c>
      <c r="O684" s="10">
        <f t="shared" si="56"/>
        <v>13.25</v>
      </c>
      <c r="P684" s="12" t="s">
        <v>8275</v>
      </c>
      <c r="Q684" t="s">
        <v>8277</v>
      </c>
      <c r="R684" s="17">
        <f t="shared" si="57"/>
        <v>42778.765300925923</v>
      </c>
      <c r="S684" s="17">
        <f t="shared" si="58"/>
        <v>42808.723634259266</v>
      </c>
      <c r="T684" s="16" t="str">
        <f t="shared" si="59"/>
        <v>2017</v>
      </c>
    </row>
    <row r="685" spans="1:20" ht="49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>
        <f t="shared" si="55"/>
        <v>1</v>
      </c>
      <c r="O685" s="10">
        <f t="shared" si="56"/>
        <v>99.33</v>
      </c>
      <c r="P685" s="12" t="s">
        <v>8275</v>
      </c>
      <c r="Q685" t="s">
        <v>8277</v>
      </c>
      <c r="R685" s="17">
        <f t="shared" si="57"/>
        <v>42634.900046296301</v>
      </c>
      <c r="S685" s="17">
        <f t="shared" si="58"/>
        <v>42674.900046296301</v>
      </c>
      <c r="T685" s="16" t="str">
        <f t="shared" si="59"/>
        <v>2016</v>
      </c>
    </row>
    <row r="686" spans="1:20" ht="2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>
        <f t="shared" si="55"/>
        <v>7</v>
      </c>
      <c r="O686" s="10">
        <f t="shared" si="56"/>
        <v>177.39</v>
      </c>
      <c r="P686" s="12" t="s">
        <v>8275</v>
      </c>
      <c r="Q686" t="s">
        <v>8277</v>
      </c>
      <c r="R686" s="17">
        <f t="shared" si="57"/>
        <v>41809.473275462966</v>
      </c>
      <c r="S686" s="17">
        <f t="shared" si="58"/>
        <v>41845.125</v>
      </c>
      <c r="T686" s="16" t="str">
        <f t="shared" si="59"/>
        <v>2014</v>
      </c>
    </row>
    <row r="687" spans="1:20" ht="49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>
        <f t="shared" si="55"/>
        <v>28</v>
      </c>
      <c r="O687" s="10">
        <f t="shared" si="56"/>
        <v>55.3</v>
      </c>
      <c r="P687" s="12" t="s">
        <v>8275</v>
      </c>
      <c r="Q687" t="s">
        <v>8277</v>
      </c>
      <c r="R687" s="17">
        <f t="shared" si="57"/>
        <v>41971.866574074069</v>
      </c>
      <c r="S687" s="17">
        <f t="shared" si="58"/>
        <v>42016.866574074069</v>
      </c>
      <c r="T687" s="16" t="str">
        <f t="shared" si="59"/>
        <v>2014</v>
      </c>
    </row>
    <row r="688" spans="1:20" ht="65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>
        <f t="shared" si="55"/>
        <v>0</v>
      </c>
      <c r="O688" s="10">
        <f t="shared" si="56"/>
        <v>0</v>
      </c>
      <c r="P688" s="12" t="s">
        <v>8275</v>
      </c>
      <c r="Q688" t="s">
        <v>8277</v>
      </c>
      <c r="R688" s="17">
        <f t="shared" si="57"/>
        <v>42189.673263888893</v>
      </c>
      <c r="S688" s="17">
        <f t="shared" si="58"/>
        <v>42219.673263888893</v>
      </c>
      <c r="T688" s="16" t="str">
        <f t="shared" si="59"/>
        <v>2015</v>
      </c>
    </row>
    <row r="689" spans="1:20" ht="49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>
        <f t="shared" si="55"/>
        <v>4</v>
      </c>
      <c r="O689" s="10">
        <f t="shared" si="56"/>
        <v>591.66999999999996</v>
      </c>
      <c r="P689" s="12" t="s">
        <v>8275</v>
      </c>
      <c r="Q689" t="s">
        <v>8277</v>
      </c>
      <c r="R689" s="17">
        <f t="shared" si="57"/>
        <v>42711.750613425931</v>
      </c>
      <c r="S689" s="17">
        <f t="shared" si="58"/>
        <v>42771.750613425931</v>
      </c>
      <c r="T689" s="16" t="str">
        <f t="shared" si="59"/>
        <v>2016</v>
      </c>
    </row>
    <row r="690" spans="1:20" ht="49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>
        <f t="shared" si="55"/>
        <v>73</v>
      </c>
      <c r="O690" s="10">
        <f t="shared" si="56"/>
        <v>405.5</v>
      </c>
      <c r="P690" s="12" t="s">
        <v>8275</v>
      </c>
      <c r="Q690" t="s">
        <v>8277</v>
      </c>
      <c r="R690" s="17">
        <f t="shared" si="57"/>
        <v>42262.104780092588</v>
      </c>
      <c r="S690" s="17">
        <f t="shared" si="58"/>
        <v>42292.104780092588</v>
      </c>
      <c r="T690" s="16" t="str">
        <f t="shared" si="59"/>
        <v>2015</v>
      </c>
    </row>
    <row r="691" spans="1:20" ht="49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>
        <f t="shared" si="55"/>
        <v>58</v>
      </c>
      <c r="O691" s="10">
        <f t="shared" si="56"/>
        <v>343.15</v>
      </c>
      <c r="P691" s="12" t="s">
        <v>8275</v>
      </c>
      <c r="Q691" t="s">
        <v>8277</v>
      </c>
      <c r="R691" s="17">
        <f t="shared" si="57"/>
        <v>42675.66778935185</v>
      </c>
      <c r="S691" s="17">
        <f t="shared" si="58"/>
        <v>42712.207638888889</v>
      </c>
      <c r="T691" s="16" t="str">
        <f t="shared" si="59"/>
        <v>2016</v>
      </c>
    </row>
    <row r="692" spans="1:20" ht="33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>
        <f t="shared" si="55"/>
        <v>12</v>
      </c>
      <c r="O692" s="10">
        <f t="shared" si="56"/>
        <v>72.59</v>
      </c>
      <c r="P692" s="12" t="s">
        <v>8275</v>
      </c>
      <c r="Q692" t="s">
        <v>8277</v>
      </c>
      <c r="R692" s="17">
        <f t="shared" si="57"/>
        <v>42579.634733796294</v>
      </c>
      <c r="S692" s="17">
        <f t="shared" si="58"/>
        <v>42622.25</v>
      </c>
      <c r="T692" s="16" t="str">
        <f t="shared" si="59"/>
        <v>2016</v>
      </c>
    </row>
    <row r="693" spans="1:20" ht="49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>
        <f t="shared" si="55"/>
        <v>1</v>
      </c>
      <c r="O693" s="10">
        <f t="shared" si="56"/>
        <v>26</v>
      </c>
      <c r="P693" s="12" t="s">
        <v>8275</v>
      </c>
      <c r="Q693" t="s">
        <v>8277</v>
      </c>
      <c r="R693" s="17">
        <f t="shared" si="57"/>
        <v>42158.028310185182</v>
      </c>
      <c r="S693" s="17">
        <f t="shared" si="58"/>
        <v>42186.028310185182</v>
      </c>
      <c r="T693" s="16" t="str">
        <f t="shared" si="59"/>
        <v>2015</v>
      </c>
    </row>
    <row r="694" spans="1:20" ht="49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>
        <f t="shared" si="55"/>
        <v>7</v>
      </c>
      <c r="O694" s="10">
        <f t="shared" si="56"/>
        <v>6.5</v>
      </c>
      <c r="P694" s="12" t="s">
        <v>8275</v>
      </c>
      <c r="Q694" t="s">
        <v>8277</v>
      </c>
      <c r="R694" s="17">
        <f t="shared" si="57"/>
        <v>42696.37572916667</v>
      </c>
      <c r="S694" s="17">
        <f t="shared" si="58"/>
        <v>42726.37572916667</v>
      </c>
      <c r="T694" s="16" t="str">
        <f t="shared" si="59"/>
        <v>2016</v>
      </c>
    </row>
    <row r="695" spans="1:20" ht="33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>
        <f t="shared" si="55"/>
        <v>35</v>
      </c>
      <c r="O695" s="10">
        <f t="shared" si="56"/>
        <v>119.39</v>
      </c>
      <c r="P695" s="12" t="s">
        <v>8275</v>
      </c>
      <c r="Q695" t="s">
        <v>8277</v>
      </c>
      <c r="R695" s="17">
        <f t="shared" si="57"/>
        <v>42094.808182870373</v>
      </c>
      <c r="S695" s="17">
        <f t="shared" si="58"/>
        <v>42124.808182870373</v>
      </c>
      <c r="T695" s="16" t="str">
        <f t="shared" si="59"/>
        <v>2015</v>
      </c>
    </row>
    <row r="696" spans="1:20" ht="49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>
        <f t="shared" si="55"/>
        <v>0</v>
      </c>
      <c r="O696" s="10">
        <f t="shared" si="56"/>
        <v>84.29</v>
      </c>
      <c r="P696" s="12" t="s">
        <v>8275</v>
      </c>
      <c r="Q696" t="s">
        <v>8277</v>
      </c>
      <c r="R696" s="17">
        <f t="shared" si="57"/>
        <v>42737.663877314815</v>
      </c>
      <c r="S696" s="17">
        <f t="shared" si="58"/>
        <v>42767.663877314815</v>
      </c>
      <c r="T696" s="16" t="str">
        <f t="shared" si="59"/>
        <v>2017</v>
      </c>
    </row>
    <row r="697" spans="1:20" ht="49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>
        <f t="shared" si="55"/>
        <v>1</v>
      </c>
      <c r="O697" s="10">
        <f t="shared" si="56"/>
        <v>90.86</v>
      </c>
      <c r="P697" s="12" t="s">
        <v>8275</v>
      </c>
      <c r="Q697" t="s">
        <v>8277</v>
      </c>
      <c r="R697" s="17">
        <f t="shared" si="57"/>
        <v>41913.521064814813</v>
      </c>
      <c r="S697" s="17">
        <f t="shared" si="58"/>
        <v>41943.521064814813</v>
      </c>
      <c r="T697" s="16" t="str">
        <f t="shared" si="59"/>
        <v>2014</v>
      </c>
    </row>
    <row r="698" spans="1:20" ht="33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>
        <f t="shared" si="55"/>
        <v>0</v>
      </c>
      <c r="O698" s="10">
        <f t="shared" si="56"/>
        <v>1</v>
      </c>
      <c r="P698" s="12" t="s">
        <v>8275</v>
      </c>
      <c r="Q698" t="s">
        <v>8277</v>
      </c>
      <c r="R698" s="17">
        <f t="shared" si="57"/>
        <v>41815.927106481482</v>
      </c>
      <c r="S698" s="17">
        <f t="shared" si="58"/>
        <v>41845.927106481482</v>
      </c>
      <c r="T698" s="16" t="str">
        <f t="shared" si="59"/>
        <v>2014</v>
      </c>
    </row>
    <row r="699" spans="1:20" ht="49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>
        <f t="shared" si="55"/>
        <v>46</v>
      </c>
      <c r="O699" s="10">
        <f t="shared" si="56"/>
        <v>20.34</v>
      </c>
      <c r="P699" s="12" t="s">
        <v>8275</v>
      </c>
      <c r="Q699" t="s">
        <v>8277</v>
      </c>
      <c r="R699" s="17">
        <f t="shared" si="57"/>
        <v>42388.523020833338</v>
      </c>
      <c r="S699" s="17">
        <f t="shared" si="58"/>
        <v>42403.523020833338</v>
      </c>
      <c r="T699" s="16" t="str">
        <f t="shared" si="59"/>
        <v>2016</v>
      </c>
    </row>
    <row r="700" spans="1:20" ht="49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>
        <f t="shared" si="55"/>
        <v>15</v>
      </c>
      <c r="O700" s="10">
        <f t="shared" si="56"/>
        <v>530.69000000000005</v>
      </c>
      <c r="P700" s="12" t="s">
        <v>8275</v>
      </c>
      <c r="Q700" t="s">
        <v>8277</v>
      </c>
      <c r="R700" s="17">
        <f t="shared" si="57"/>
        <v>41866.931076388886</v>
      </c>
      <c r="S700" s="17">
        <f t="shared" si="58"/>
        <v>41900.083333333336</v>
      </c>
      <c r="T700" s="16" t="str">
        <f t="shared" si="59"/>
        <v>2014</v>
      </c>
    </row>
    <row r="701" spans="1:20" ht="49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>
        <f t="shared" si="55"/>
        <v>82</v>
      </c>
      <c r="O701" s="10">
        <f t="shared" si="56"/>
        <v>120.39</v>
      </c>
      <c r="P701" s="12" t="s">
        <v>8275</v>
      </c>
      <c r="Q701" t="s">
        <v>8277</v>
      </c>
      <c r="R701" s="17">
        <f t="shared" si="57"/>
        <v>41563.485509259262</v>
      </c>
      <c r="S701" s="17">
        <f t="shared" si="58"/>
        <v>41600.666666666664</v>
      </c>
      <c r="T701" s="16" t="str">
        <f t="shared" si="59"/>
        <v>2013</v>
      </c>
    </row>
    <row r="702" spans="1:20" ht="49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>
        <f t="shared" si="55"/>
        <v>3</v>
      </c>
      <c r="O702" s="10">
        <f t="shared" si="56"/>
        <v>13</v>
      </c>
      <c r="P702" s="12" t="s">
        <v>8275</v>
      </c>
      <c r="Q702" t="s">
        <v>8277</v>
      </c>
      <c r="R702" s="17">
        <f t="shared" si="57"/>
        <v>42715.688437500001</v>
      </c>
      <c r="S702" s="17">
        <f t="shared" si="58"/>
        <v>42745.688437500001</v>
      </c>
      <c r="T702" s="16" t="str">
        <f t="shared" si="59"/>
        <v>2016</v>
      </c>
    </row>
    <row r="703" spans="1:20" ht="49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>
        <f t="shared" si="55"/>
        <v>27</v>
      </c>
      <c r="O703" s="10">
        <f t="shared" si="56"/>
        <v>291.33</v>
      </c>
      <c r="P703" s="12" t="s">
        <v>8275</v>
      </c>
      <c r="Q703" t="s">
        <v>8277</v>
      </c>
      <c r="R703" s="17">
        <f t="shared" si="57"/>
        <v>41813.662962962961</v>
      </c>
      <c r="S703" s="17">
        <f t="shared" si="58"/>
        <v>41843.662962962961</v>
      </c>
      <c r="T703" s="16" t="str">
        <f t="shared" si="59"/>
        <v>2014</v>
      </c>
    </row>
    <row r="704" spans="1:20" ht="49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>
        <f t="shared" si="55"/>
        <v>31</v>
      </c>
      <c r="O704" s="10">
        <f t="shared" si="56"/>
        <v>124.92</v>
      </c>
      <c r="P704" s="12" t="s">
        <v>8275</v>
      </c>
      <c r="Q704" t="s">
        <v>8277</v>
      </c>
      <c r="R704" s="17">
        <f t="shared" si="57"/>
        <v>42668.726701388892</v>
      </c>
      <c r="S704" s="17">
        <f t="shared" si="58"/>
        <v>42698.768368055549</v>
      </c>
      <c r="T704" s="16" t="str">
        <f t="shared" si="59"/>
        <v>2016</v>
      </c>
    </row>
    <row r="705" spans="1:20" ht="49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>
        <f t="shared" si="55"/>
        <v>6</v>
      </c>
      <c r="O705" s="10">
        <f t="shared" si="56"/>
        <v>119.57</v>
      </c>
      <c r="P705" s="12" t="s">
        <v>8275</v>
      </c>
      <c r="Q705" t="s">
        <v>8277</v>
      </c>
      <c r="R705" s="17">
        <f t="shared" si="57"/>
        <v>42711.950798611113</v>
      </c>
      <c r="S705" s="17">
        <f t="shared" si="58"/>
        <v>42766.98055555555</v>
      </c>
      <c r="T705" s="16" t="str">
        <f t="shared" si="59"/>
        <v>2016</v>
      </c>
    </row>
    <row r="706" spans="1:20" ht="49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>
        <f t="shared" si="55"/>
        <v>1</v>
      </c>
      <c r="O706" s="10">
        <f t="shared" si="56"/>
        <v>120.25</v>
      </c>
      <c r="P706" s="12" t="s">
        <v>8275</v>
      </c>
      <c r="Q706" t="s">
        <v>8277</v>
      </c>
      <c r="R706" s="17">
        <f t="shared" si="57"/>
        <v>42726.192916666667</v>
      </c>
      <c r="S706" s="17">
        <f t="shared" si="58"/>
        <v>42786.192916666667</v>
      </c>
      <c r="T706" s="16" t="str">
        <f t="shared" si="59"/>
        <v>2016</v>
      </c>
    </row>
    <row r="707" spans="1:20" ht="33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>
        <f t="shared" si="55"/>
        <v>1</v>
      </c>
      <c r="O707" s="10">
        <f t="shared" si="56"/>
        <v>195.4</v>
      </c>
      <c r="P707" s="12" t="s">
        <v>8275</v>
      </c>
      <c r="Q707" t="s">
        <v>8277</v>
      </c>
      <c r="R707" s="17">
        <f t="shared" si="57"/>
        <v>42726.491643518515</v>
      </c>
      <c r="S707" s="17">
        <f t="shared" si="58"/>
        <v>42756.491643518515</v>
      </c>
      <c r="T707" s="16" t="str">
        <f t="shared" si="59"/>
        <v>2016</v>
      </c>
    </row>
    <row r="708" spans="1:20" ht="49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>
        <f t="shared" si="55"/>
        <v>0</v>
      </c>
      <c r="O708" s="10">
        <f t="shared" si="56"/>
        <v>0</v>
      </c>
      <c r="P708" s="12" t="s">
        <v>8275</v>
      </c>
      <c r="Q708" t="s">
        <v>8277</v>
      </c>
      <c r="R708" s="17">
        <f t="shared" si="57"/>
        <v>42676.995173611111</v>
      </c>
      <c r="S708" s="17">
        <f t="shared" si="58"/>
        <v>42718.777083333334</v>
      </c>
      <c r="T708" s="16" t="str">
        <f t="shared" si="59"/>
        <v>2016</v>
      </c>
    </row>
    <row r="709" spans="1:20" ht="49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>
        <f t="shared" si="55"/>
        <v>79</v>
      </c>
      <c r="O709" s="10">
        <f t="shared" si="56"/>
        <v>117.7</v>
      </c>
      <c r="P709" s="12" t="s">
        <v>8275</v>
      </c>
      <c r="Q709" t="s">
        <v>8277</v>
      </c>
      <c r="R709" s="17">
        <f t="shared" si="57"/>
        <v>42696.663506944446</v>
      </c>
      <c r="S709" s="17">
        <f t="shared" si="58"/>
        <v>42736.663506944446</v>
      </c>
      <c r="T709" s="16" t="str">
        <f t="shared" si="59"/>
        <v>2016</v>
      </c>
    </row>
    <row r="710" spans="1:20" ht="49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>
        <f t="shared" si="55"/>
        <v>22</v>
      </c>
      <c r="O710" s="10">
        <f t="shared" si="56"/>
        <v>23.95</v>
      </c>
      <c r="P710" s="12" t="s">
        <v>8275</v>
      </c>
      <c r="Q710" t="s">
        <v>8277</v>
      </c>
      <c r="R710" s="17">
        <f t="shared" si="57"/>
        <v>41835.581018518518</v>
      </c>
      <c r="S710" s="17">
        <f t="shared" si="58"/>
        <v>41895.581018518518</v>
      </c>
      <c r="T710" s="16" t="str">
        <f t="shared" si="59"/>
        <v>2014</v>
      </c>
    </row>
    <row r="711" spans="1:20" ht="33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>
        <f t="shared" si="55"/>
        <v>0</v>
      </c>
      <c r="O711" s="10">
        <f t="shared" si="56"/>
        <v>30.5</v>
      </c>
      <c r="P711" s="12" t="s">
        <v>8275</v>
      </c>
      <c r="Q711" t="s">
        <v>8277</v>
      </c>
      <c r="R711" s="17">
        <f t="shared" si="57"/>
        <v>41948.041192129633</v>
      </c>
      <c r="S711" s="17">
        <f t="shared" si="58"/>
        <v>41978.041192129633</v>
      </c>
      <c r="T711" s="16" t="str">
        <f t="shared" si="59"/>
        <v>2014</v>
      </c>
    </row>
    <row r="712" spans="1:20" ht="33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>
        <f t="shared" si="55"/>
        <v>0</v>
      </c>
      <c r="O712" s="10">
        <f t="shared" si="56"/>
        <v>0</v>
      </c>
      <c r="P712" s="12" t="s">
        <v>8275</v>
      </c>
      <c r="Q712" t="s">
        <v>8277</v>
      </c>
      <c r="R712" s="17">
        <f t="shared" si="57"/>
        <v>41837.984976851854</v>
      </c>
      <c r="S712" s="17">
        <f t="shared" si="58"/>
        <v>41871.030555555553</v>
      </c>
      <c r="T712" s="16" t="str">
        <f t="shared" si="59"/>
        <v>2014</v>
      </c>
    </row>
    <row r="713" spans="1:20" ht="49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>
        <f t="shared" si="55"/>
        <v>34</v>
      </c>
      <c r="O713" s="10">
        <f t="shared" si="56"/>
        <v>99.97</v>
      </c>
      <c r="P713" s="12" t="s">
        <v>8275</v>
      </c>
      <c r="Q713" t="s">
        <v>8277</v>
      </c>
      <c r="R713" s="17">
        <f t="shared" si="57"/>
        <v>42678.459120370375</v>
      </c>
      <c r="S713" s="17">
        <f t="shared" si="58"/>
        <v>42718.500787037032</v>
      </c>
      <c r="T713" s="16" t="str">
        <f t="shared" si="59"/>
        <v>2016</v>
      </c>
    </row>
    <row r="714" spans="1:20" ht="49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>
        <f t="shared" ref="N714:N777" si="60">ROUND(E714/D714*100,0)</f>
        <v>0</v>
      </c>
      <c r="O714" s="10">
        <f t="shared" ref="O714:O777" si="61">IFERROR(ROUND(E714/L714,2),0)</f>
        <v>26.25</v>
      </c>
      <c r="P714" s="12" t="s">
        <v>8275</v>
      </c>
      <c r="Q714" t="s">
        <v>8277</v>
      </c>
      <c r="R714" s="17">
        <f t="shared" ref="R714:R777" si="62">(((J714/60)/60)/24)+DATE(1970,1,1)</f>
        <v>42384.680925925932</v>
      </c>
      <c r="S714" s="17">
        <f t="shared" ref="S714:S777" si="63">(((I714/60)/60)/24)+DATE(1970,1,1)</f>
        <v>42414.680925925932</v>
      </c>
      <c r="T714" s="16" t="str">
        <f t="shared" ref="T714:T777" si="64">TEXT(R714, "yyyy")</f>
        <v>2016</v>
      </c>
    </row>
    <row r="715" spans="1:20" ht="49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>
        <f t="shared" si="60"/>
        <v>1</v>
      </c>
      <c r="O715" s="10">
        <f t="shared" si="61"/>
        <v>199</v>
      </c>
      <c r="P715" s="12" t="s">
        <v>8275</v>
      </c>
      <c r="Q715" t="s">
        <v>8277</v>
      </c>
      <c r="R715" s="17">
        <f t="shared" si="62"/>
        <v>42496.529305555552</v>
      </c>
      <c r="S715" s="17">
        <f t="shared" si="63"/>
        <v>42526.529305555552</v>
      </c>
      <c r="T715" s="16" t="str">
        <f t="shared" si="64"/>
        <v>2016</v>
      </c>
    </row>
    <row r="716" spans="1:20" ht="49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>
        <f t="shared" si="60"/>
        <v>15</v>
      </c>
      <c r="O716" s="10">
        <f t="shared" si="61"/>
        <v>80.319999999999993</v>
      </c>
      <c r="P716" s="12" t="s">
        <v>8275</v>
      </c>
      <c r="Q716" t="s">
        <v>8277</v>
      </c>
      <c r="R716" s="17">
        <f t="shared" si="62"/>
        <v>42734.787986111114</v>
      </c>
      <c r="S716" s="17">
        <f t="shared" si="63"/>
        <v>42794.787986111114</v>
      </c>
      <c r="T716" s="16" t="str">
        <f t="shared" si="64"/>
        <v>2016</v>
      </c>
    </row>
    <row r="717" spans="1:20" ht="49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>
        <f t="shared" si="60"/>
        <v>5</v>
      </c>
      <c r="O717" s="10">
        <f t="shared" si="61"/>
        <v>115.75</v>
      </c>
      <c r="P717" s="12" t="s">
        <v>8275</v>
      </c>
      <c r="Q717" t="s">
        <v>8277</v>
      </c>
      <c r="R717" s="17">
        <f t="shared" si="62"/>
        <v>42273.090740740736</v>
      </c>
      <c r="S717" s="17">
        <f t="shared" si="63"/>
        <v>42313.132407407407</v>
      </c>
      <c r="T717" s="16" t="str">
        <f t="shared" si="64"/>
        <v>2015</v>
      </c>
    </row>
    <row r="718" spans="1:20" ht="49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>
        <f t="shared" si="60"/>
        <v>10</v>
      </c>
      <c r="O718" s="10">
        <f t="shared" si="61"/>
        <v>44.69</v>
      </c>
      <c r="P718" s="12" t="s">
        <v>8275</v>
      </c>
      <c r="Q718" t="s">
        <v>8277</v>
      </c>
      <c r="R718" s="17">
        <f t="shared" si="62"/>
        <v>41940.658645833333</v>
      </c>
      <c r="S718" s="17">
        <f t="shared" si="63"/>
        <v>41974</v>
      </c>
      <c r="T718" s="16" t="str">
        <f t="shared" si="64"/>
        <v>2014</v>
      </c>
    </row>
    <row r="719" spans="1:20" ht="2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>
        <f t="shared" si="60"/>
        <v>0</v>
      </c>
      <c r="O719" s="10">
        <f t="shared" si="61"/>
        <v>76.25</v>
      </c>
      <c r="P719" s="12" t="s">
        <v>8275</v>
      </c>
      <c r="Q719" t="s">
        <v>8277</v>
      </c>
      <c r="R719" s="17">
        <f t="shared" si="62"/>
        <v>41857.854189814818</v>
      </c>
      <c r="S719" s="17">
        <f t="shared" si="63"/>
        <v>41887.854189814818</v>
      </c>
      <c r="T719" s="16" t="str">
        <f t="shared" si="64"/>
        <v>2014</v>
      </c>
    </row>
    <row r="720" spans="1:20" ht="49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>
        <f t="shared" si="60"/>
        <v>1</v>
      </c>
      <c r="O720" s="10">
        <f t="shared" si="61"/>
        <v>22.5</v>
      </c>
      <c r="P720" s="12" t="s">
        <v>8275</v>
      </c>
      <c r="Q720" t="s">
        <v>8277</v>
      </c>
      <c r="R720" s="17">
        <f t="shared" si="62"/>
        <v>42752.845451388886</v>
      </c>
      <c r="S720" s="17">
        <f t="shared" si="63"/>
        <v>42784.249305555553</v>
      </c>
      <c r="T720" s="16" t="str">
        <f t="shared" si="64"/>
        <v>2017</v>
      </c>
    </row>
    <row r="721" spans="1:20" ht="49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>
        <f t="shared" si="60"/>
        <v>1</v>
      </c>
      <c r="O721" s="10">
        <f t="shared" si="61"/>
        <v>19.399999999999999</v>
      </c>
      <c r="P721" s="12" t="s">
        <v>8275</v>
      </c>
      <c r="Q721" t="s">
        <v>8277</v>
      </c>
      <c r="R721" s="17">
        <f t="shared" si="62"/>
        <v>42409.040231481486</v>
      </c>
      <c r="S721" s="17">
        <f t="shared" si="63"/>
        <v>42423.040231481486</v>
      </c>
      <c r="T721" s="16" t="str">
        <f t="shared" si="64"/>
        <v>2016</v>
      </c>
    </row>
    <row r="722" spans="1:20" ht="49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>
        <f t="shared" si="60"/>
        <v>144</v>
      </c>
      <c r="O722" s="10">
        <f t="shared" si="61"/>
        <v>66.709999999999994</v>
      </c>
      <c r="P722" s="12" t="s">
        <v>8278</v>
      </c>
      <c r="Q722" t="s">
        <v>8279</v>
      </c>
      <c r="R722" s="17">
        <f t="shared" si="62"/>
        <v>40909.649201388893</v>
      </c>
      <c r="S722" s="17">
        <f t="shared" si="63"/>
        <v>40937.649201388893</v>
      </c>
      <c r="T722" s="16" t="str">
        <f t="shared" si="64"/>
        <v>2012</v>
      </c>
    </row>
    <row r="723" spans="1:20" ht="49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>
        <f t="shared" si="60"/>
        <v>122</v>
      </c>
      <c r="O723" s="10">
        <f t="shared" si="61"/>
        <v>84.14</v>
      </c>
      <c r="P723" s="12" t="s">
        <v>8278</v>
      </c>
      <c r="Q723" t="s">
        <v>8279</v>
      </c>
      <c r="R723" s="17">
        <f t="shared" si="62"/>
        <v>41807.571840277778</v>
      </c>
      <c r="S723" s="17">
        <f t="shared" si="63"/>
        <v>41852.571840277778</v>
      </c>
      <c r="T723" s="16" t="str">
        <f t="shared" si="64"/>
        <v>2014</v>
      </c>
    </row>
    <row r="724" spans="1:20" ht="49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>
        <f t="shared" si="60"/>
        <v>132</v>
      </c>
      <c r="O724" s="10">
        <f t="shared" si="61"/>
        <v>215.73</v>
      </c>
      <c r="P724" s="12" t="s">
        <v>8278</v>
      </c>
      <c r="Q724" t="s">
        <v>8279</v>
      </c>
      <c r="R724" s="17">
        <f t="shared" si="62"/>
        <v>40977.805300925924</v>
      </c>
      <c r="S724" s="17">
        <f t="shared" si="63"/>
        <v>41007.76363425926</v>
      </c>
      <c r="T724" s="16" t="str">
        <f t="shared" si="64"/>
        <v>2012</v>
      </c>
    </row>
    <row r="725" spans="1:20" ht="33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>
        <f t="shared" si="60"/>
        <v>109</v>
      </c>
      <c r="O725" s="10">
        <f t="shared" si="61"/>
        <v>54.69</v>
      </c>
      <c r="P725" s="12" t="s">
        <v>8278</v>
      </c>
      <c r="Q725" t="s">
        <v>8279</v>
      </c>
      <c r="R725" s="17">
        <f t="shared" si="62"/>
        <v>42184.816539351858</v>
      </c>
      <c r="S725" s="17">
        <f t="shared" si="63"/>
        <v>42215.165972222225</v>
      </c>
      <c r="T725" s="16" t="str">
        <f t="shared" si="64"/>
        <v>2015</v>
      </c>
    </row>
    <row r="726" spans="1:20" ht="49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>
        <f t="shared" si="60"/>
        <v>105</v>
      </c>
      <c r="O726" s="10">
        <f t="shared" si="61"/>
        <v>51.63</v>
      </c>
      <c r="P726" s="12" t="s">
        <v>8278</v>
      </c>
      <c r="Q726" t="s">
        <v>8279</v>
      </c>
      <c r="R726" s="17">
        <f t="shared" si="62"/>
        <v>40694.638460648144</v>
      </c>
      <c r="S726" s="17">
        <f t="shared" si="63"/>
        <v>40724.638460648144</v>
      </c>
      <c r="T726" s="16" t="str">
        <f t="shared" si="64"/>
        <v>2011</v>
      </c>
    </row>
    <row r="727" spans="1:20" ht="49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>
        <f t="shared" si="60"/>
        <v>100</v>
      </c>
      <c r="O727" s="10">
        <f t="shared" si="61"/>
        <v>143.36000000000001</v>
      </c>
      <c r="P727" s="12" t="s">
        <v>8278</v>
      </c>
      <c r="Q727" t="s">
        <v>8279</v>
      </c>
      <c r="R727" s="17">
        <f t="shared" si="62"/>
        <v>42321.626296296294</v>
      </c>
      <c r="S727" s="17">
        <f t="shared" si="63"/>
        <v>42351.626296296294</v>
      </c>
      <c r="T727" s="16" t="str">
        <f t="shared" si="64"/>
        <v>2015</v>
      </c>
    </row>
    <row r="728" spans="1:20" ht="49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>
        <f t="shared" si="60"/>
        <v>101</v>
      </c>
      <c r="O728" s="10">
        <f t="shared" si="61"/>
        <v>72.430000000000007</v>
      </c>
      <c r="P728" s="12" t="s">
        <v>8278</v>
      </c>
      <c r="Q728" t="s">
        <v>8279</v>
      </c>
      <c r="R728" s="17">
        <f t="shared" si="62"/>
        <v>41346.042673611111</v>
      </c>
      <c r="S728" s="17">
        <f t="shared" si="63"/>
        <v>41376.042673611111</v>
      </c>
      <c r="T728" s="16" t="str">
        <f t="shared" si="64"/>
        <v>2013</v>
      </c>
    </row>
    <row r="729" spans="1:20" ht="49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>
        <f t="shared" si="60"/>
        <v>156</v>
      </c>
      <c r="O729" s="10">
        <f t="shared" si="61"/>
        <v>36.53</v>
      </c>
      <c r="P729" s="12" t="s">
        <v>8278</v>
      </c>
      <c r="Q729" t="s">
        <v>8279</v>
      </c>
      <c r="R729" s="17">
        <f t="shared" si="62"/>
        <v>41247.020243055551</v>
      </c>
      <c r="S729" s="17">
        <f t="shared" si="63"/>
        <v>41288.888888888891</v>
      </c>
      <c r="T729" s="16" t="str">
        <f t="shared" si="64"/>
        <v>2012</v>
      </c>
    </row>
    <row r="730" spans="1:20" ht="33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>
        <f t="shared" si="60"/>
        <v>106</v>
      </c>
      <c r="O730" s="10">
        <f t="shared" si="61"/>
        <v>60.9</v>
      </c>
      <c r="P730" s="12" t="s">
        <v>8278</v>
      </c>
      <c r="Q730" t="s">
        <v>8279</v>
      </c>
      <c r="R730" s="17">
        <f t="shared" si="62"/>
        <v>40731.837465277778</v>
      </c>
      <c r="S730" s="17">
        <f t="shared" si="63"/>
        <v>40776.837465277778</v>
      </c>
      <c r="T730" s="16" t="str">
        <f t="shared" si="64"/>
        <v>2011</v>
      </c>
    </row>
    <row r="731" spans="1:20" ht="49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>
        <f t="shared" si="60"/>
        <v>131</v>
      </c>
      <c r="O731" s="10">
        <f t="shared" si="61"/>
        <v>43.55</v>
      </c>
      <c r="P731" s="12" t="s">
        <v>8278</v>
      </c>
      <c r="Q731" t="s">
        <v>8279</v>
      </c>
      <c r="R731" s="17">
        <f t="shared" si="62"/>
        <v>41111.185891203706</v>
      </c>
      <c r="S731" s="17">
        <f t="shared" si="63"/>
        <v>41171.185891203706</v>
      </c>
      <c r="T731" s="16" t="str">
        <f t="shared" si="64"/>
        <v>2012</v>
      </c>
    </row>
    <row r="732" spans="1:20" ht="33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>
        <f t="shared" si="60"/>
        <v>132</v>
      </c>
      <c r="O732" s="10">
        <f t="shared" si="61"/>
        <v>99.77</v>
      </c>
      <c r="P732" s="12" t="s">
        <v>8278</v>
      </c>
      <c r="Q732" t="s">
        <v>8279</v>
      </c>
      <c r="R732" s="17">
        <f t="shared" si="62"/>
        <v>40854.745266203703</v>
      </c>
      <c r="S732" s="17">
        <f t="shared" si="63"/>
        <v>40884.745266203703</v>
      </c>
      <c r="T732" s="16" t="str">
        <f t="shared" si="64"/>
        <v>2011</v>
      </c>
    </row>
    <row r="733" spans="1:20" ht="49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>
        <f t="shared" si="60"/>
        <v>126</v>
      </c>
      <c r="O733" s="10">
        <f t="shared" si="61"/>
        <v>88.73</v>
      </c>
      <c r="P733" s="12" t="s">
        <v>8278</v>
      </c>
      <c r="Q733" t="s">
        <v>8279</v>
      </c>
      <c r="R733" s="17">
        <f t="shared" si="62"/>
        <v>40879.795682870368</v>
      </c>
      <c r="S733" s="17">
        <f t="shared" si="63"/>
        <v>40930.25</v>
      </c>
      <c r="T733" s="16" t="str">
        <f t="shared" si="64"/>
        <v>2011</v>
      </c>
    </row>
    <row r="734" spans="1:20" ht="49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>
        <f t="shared" si="60"/>
        <v>160</v>
      </c>
      <c r="O734" s="10">
        <f t="shared" si="61"/>
        <v>4.92</v>
      </c>
      <c r="P734" s="12" t="s">
        <v>8278</v>
      </c>
      <c r="Q734" t="s">
        <v>8279</v>
      </c>
      <c r="R734" s="17">
        <f t="shared" si="62"/>
        <v>41486.424317129626</v>
      </c>
      <c r="S734" s="17">
        <f t="shared" si="63"/>
        <v>41546.424317129626</v>
      </c>
      <c r="T734" s="16" t="str">
        <f t="shared" si="64"/>
        <v>2013</v>
      </c>
    </row>
    <row r="735" spans="1:20" ht="49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>
        <f t="shared" si="60"/>
        <v>120</v>
      </c>
      <c r="O735" s="10">
        <f t="shared" si="61"/>
        <v>17.82</v>
      </c>
      <c r="P735" s="12" t="s">
        <v>8278</v>
      </c>
      <c r="Q735" t="s">
        <v>8279</v>
      </c>
      <c r="R735" s="17">
        <f t="shared" si="62"/>
        <v>41598.420046296298</v>
      </c>
      <c r="S735" s="17">
        <f t="shared" si="63"/>
        <v>41628.420046296298</v>
      </c>
      <c r="T735" s="16" t="str">
        <f t="shared" si="64"/>
        <v>2013</v>
      </c>
    </row>
    <row r="736" spans="1:20" ht="33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>
        <f t="shared" si="60"/>
        <v>126</v>
      </c>
      <c r="O736" s="10">
        <f t="shared" si="61"/>
        <v>187.19</v>
      </c>
      <c r="P736" s="12" t="s">
        <v>8278</v>
      </c>
      <c r="Q736" t="s">
        <v>8279</v>
      </c>
      <c r="R736" s="17">
        <f t="shared" si="62"/>
        <v>42102.164583333331</v>
      </c>
      <c r="S736" s="17">
        <f t="shared" si="63"/>
        <v>42133.208333333328</v>
      </c>
      <c r="T736" s="16" t="str">
        <f t="shared" si="64"/>
        <v>2015</v>
      </c>
    </row>
    <row r="737" spans="1:20" ht="49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>
        <f t="shared" si="60"/>
        <v>114</v>
      </c>
      <c r="O737" s="10">
        <f t="shared" si="61"/>
        <v>234.81</v>
      </c>
      <c r="P737" s="12" t="s">
        <v>8278</v>
      </c>
      <c r="Q737" t="s">
        <v>8279</v>
      </c>
      <c r="R737" s="17">
        <f t="shared" si="62"/>
        <v>41946.029467592591</v>
      </c>
      <c r="S737" s="17">
        <f t="shared" si="63"/>
        <v>41977.027083333334</v>
      </c>
      <c r="T737" s="16" t="str">
        <f t="shared" si="64"/>
        <v>2014</v>
      </c>
    </row>
    <row r="738" spans="1:20" ht="49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>
        <f t="shared" si="60"/>
        <v>315</v>
      </c>
      <c r="O738" s="10">
        <f t="shared" si="61"/>
        <v>105.05</v>
      </c>
      <c r="P738" s="12" t="s">
        <v>8278</v>
      </c>
      <c r="Q738" t="s">
        <v>8279</v>
      </c>
      <c r="R738" s="17">
        <f t="shared" si="62"/>
        <v>41579.734259259261</v>
      </c>
      <c r="S738" s="17">
        <f t="shared" si="63"/>
        <v>41599.207638888889</v>
      </c>
      <c r="T738" s="16" t="str">
        <f t="shared" si="64"/>
        <v>2013</v>
      </c>
    </row>
    <row r="739" spans="1:20" ht="49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>
        <f t="shared" si="60"/>
        <v>122</v>
      </c>
      <c r="O739" s="10">
        <f t="shared" si="61"/>
        <v>56.67</v>
      </c>
      <c r="P739" s="12" t="s">
        <v>8278</v>
      </c>
      <c r="Q739" t="s">
        <v>8279</v>
      </c>
      <c r="R739" s="17">
        <f t="shared" si="62"/>
        <v>41667.275312500002</v>
      </c>
      <c r="S739" s="17">
        <f t="shared" si="63"/>
        <v>41684.833333333336</v>
      </c>
      <c r="T739" s="16" t="str">
        <f t="shared" si="64"/>
        <v>2014</v>
      </c>
    </row>
    <row r="740" spans="1:20" ht="33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>
        <f t="shared" si="60"/>
        <v>107</v>
      </c>
      <c r="O740" s="10">
        <f t="shared" si="61"/>
        <v>39.049999999999997</v>
      </c>
      <c r="P740" s="12" t="s">
        <v>8278</v>
      </c>
      <c r="Q740" t="s">
        <v>8279</v>
      </c>
      <c r="R740" s="17">
        <f t="shared" si="62"/>
        <v>41943.604097222218</v>
      </c>
      <c r="S740" s="17">
        <f t="shared" si="63"/>
        <v>41974.207638888889</v>
      </c>
      <c r="T740" s="16" t="str">
        <f t="shared" si="64"/>
        <v>2014</v>
      </c>
    </row>
    <row r="741" spans="1:20" ht="49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>
        <f t="shared" si="60"/>
        <v>158</v>
      </c>
      <c r="O741" s="10">
        <f t="shared" si="61"/>
        <v>68.349999999999994</v>
      </c>
      <c r="P741" s="12" t="s">
        <v>8278</v>
      </c>
      <c r="Q741" t="s">
        <v>8279</v>
      </c>
      <c r="R741" s="17">
        <f t="shared" si="62"/>
        <v>41829.502650462964</v>
      </c>
      <c r="S741" s="17">
        <f t="shared" si="63"/>
        <v>41862.502650462964</v>
      </c>
      <c r="T741" s="16" t="str">
        <f t="shared" si="64"/>
        <v>2014</v>
      </c>
    </row>
    <row r="742" spans="1:20" ht="49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>
        <f t="shared" si="60"/>
        <v>107</v>
      </c>
      <c r="O742" s="10">
        <f t="shared" si="61"/>
        <v>169.58</v>
      </c>
      <c r="P742" s="12" t="s">
        <v>8278</v>
      </c>
      <c r="Q742" t="s">
        <v>8279</v>
      </c>
      <c r="R742" s="17">
        <f t="shared" si="62"/>
        <v>42162.146782407406</v>
      </c>
      <c r="S742" s="17">
        <f t="shared" si="63"/>
        <v>42176.146782407406</v>
      </c>
      <c r="T742" s="16" t="str">
        <f t="shared" si="64"/>
        <v>2015</v>
      </c>
    </row>
    <row r="743" spans="1:20" ht="33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>
        <f t="shared" si="60"/>
        <v>102</v>
      </c>
      <c r="O743" s="10">
        <f t="shared" si="61"/>
        <v>141.41999999999999</v>
      </c>
      <c r="P743" s="12" t="s">
        <v>8278</v>
      </c>
      <c r="Q743" t="s">
        <v>8279</v>
      </c>
      <c r="R743" s="17">
        <f t="shared" si="62"/>
        <v>41401.648217592592</v>
      </c>
      <c r="S743" s="17">
        <f t="shared" si="63"/>
        <v>41436.648217592592</v>
      </c>
      <c r="T743" s="16" t="str">
        <f t="shared" si="64"/>
        <v>2013</v>
      </c>
    </row>
    <row r="744" spans="1:20" ht="49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>
        <f t="shared" si="60"/>
        <v>111</v>
      </c>
      <c r="O744" s="10">
        <f t="shared" si="61"/>
        <v>67.39</v>
      </c>
      <c r="P744" s="12" t="s">
        <v>8278</v>
      </c>
      <c r="Q744" t="s">
        <v>8279</v>
      </c>
      <c r="R744" s="17">
        <f t="shared" si="62"/>
        <v>41689.917962962965</v>
      </c>
      <c r="S744" s="17">
        <f t="shared" si="63"/>
        <v>41719.876296296294</v>
      </c>
      <c r="T744" s="16" t="str">
        <f t="shared" si="64"/>
        <v>2014</v>
      </c>
    </row>
    <row r="745" spans="1:20" ht="49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>
        <f t="shared" si="60"/>
        <v>148</v>
      </c>
      <c r="O745" s="10">
        <f t="shared" si="61"/>
        <v>54.27</v>
      </c>
      <c r="P745" s="12" t="s">
        <v>8278</v>
      </c>
      <c r="Q745" t="s">
        <v>8279</v>
      </c>
      <c r="R745" s="17">
        <f t="shared" si="62"/>
        <v>40990.709317129629</v>
      </c>
      <c r="S745" s="17">
        <f t="shared" si="63"/>
        <v>41015.875</v>
      </c>
      <c r="T745" s="16" t="str">
        <f t="shared" si="64"/>
        <v>2012</v>
      </c>
    </row>
    <row r="746" spans="1:20" ht="33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>
        <f t="shared" si="60"/>
        <v>102</v>
      </c>
      <c r="O746" s="10">
        <f t="shared" si="61"/>
        <v>82.52</v>
      </c>
      <c r="P746" s="12" t="s">
        <v>8278</v>
      </c>
      <c r="Q746" t="s">
        <v>8279</v>
      </c>
      <c r="R746" s="17">
        <f t="shared" si="62"/>
        <v>41226.95721064815</v>
      </c>
      <c r="S746" s="17">
        <f t="shared" si="63"/>
        <v>41256.95721064815</v>
      </c>
      <c r="T746" s="16" t="str">
        <f t="shared" si="64"/>
        <v>2012</v>
      </c>
    </row>
    <row r="747" spans="1:20" ht="49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>
        <f t="shared" si="60"/>
        <v>179</v>
      </c>
      <c r="O747" s="10">
        <f t="shared" si="61"/>
        <v>53.73</v>
      </c>
      <c r="P747" s="12" t="s">
        <v>8278</v>
      </c>
      <c r="Q747" t="s">
        <v>8279</v>
      </c>
      <c r="R747" s="17">
        <f t="shared" si="62"/>
        <v>41367.572280092594</v>
      </c>
      <c r="S747" s="17">
        <f t="shared" si="63"/>
        <v>41397.572280092594</v>
      </c>
      <c r="T747" s="16" t="str">
        <f t="shared" si="64"/>
        <v>2013</v>
      </c>
    </row>
    <row r="748" spans="1:20" ht="2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>
        <f t="shared" si="60"/>
        <v>111</v>
      </c>
      <c r="O748" s="10">
        <f t="shared" si="61"/>
        <v>34.21</v>
      </c>
      <c r="P748" s="12" t="s">
        <v>8278</v>
      </c>
      <c r="Q748" t="s">
        <v>8279</v>
      </c>
      <c r="R748" s="17">
        <f t="shared" si="62"/>
        <v>41157.042928240742</v>
      </c>
      <c r="S748" s="17">
        <f t="shared" si="63"/>
        <v>41175.165972222225</v>
      </c>
      <c r="T748" s="16" t="str">
        <f t="shared" si="64"/>
        <v>2012</v>
      </c>
    </row>
    <row r="749" spans="1:20" ht="49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>
        <f t="shared" si="60"/>
        <v>100</v>
      </c>
      <c r="O749" s="10">
        <f t="shared" si="61"/>
        <v>127.33</v>
      </c>
      <c r="P749" s="12" t="s">
        <v>8278</v>
      </c>
      <c r="Q749" t="s">
        <v>8279</v>
      </c>
      <c r="R749" s="17">
        <f t="shared" si="62"/>
        <v>41988.548831018517</v>
      </c>
      <c r="S749" s="17">
        <f t="shared" si="63"/>
        <v>42019.454166666663</v>
      </c>
      <c r="T749" s="16" t="str">
        <f t="shared" si="64"/>
        <v>2014</v>
      </c>
    </row>
    <row r="750" spans="1:20" ht="49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>
        <f t="shared" si="60"/>
        <v>100</v>
      </c>
      <c r="O750" s="10">
        <f t="shared" si="61"/>
        <v>45.57</v>
      </c>
      <c r="P750" s="12" t="s">
        <v>8278</v>
      </c>
      <c r="Q750" t="s">
        <v>8279</v>
      </c>
      <c r="R750" s="17">
        <f t="shared" si="62"/>
        <v>41831.846828703703</v>
      </c>
      <c r="S750" s="17">
        <f t="shared" si="63"/>
        <v>41861.846828703703</v>
      </c>
      <c r="T750" s="16" t="str">
        <f t="shared" si="64"/>
        <v>2014</v>
      </c>
    </row>
    <row r="751" spans="1:20" ht="49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>
        <f t="shared" si="60"/>
        <v>106</v>
      </c>
      <c r="O751" s="10">
        <f t="shared" si="61"/>
        <v>95.96</v>
      </c>
      <c r="P751" s="12" t="s">
        <v>8278</v>
      </c>
      <c r="Q751" t="s">
        <v>8279</v>
      </c>
      <c r="R751" s="17">
        <f t="shared" si="62"/>
        <v>42733.94131944445</v>
      </c>
      <c r="S751" s="17">
        <f t="shared" si="63"/>
        <v>42763.94131944445</v>
      </c>
      <c r="T751" s="16" t="str">
        <f t="shared" si="64"/>
        <v>2016</v>
      </c>
    </row>
    <row r="752" spans="1:20" ht="49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>
        <f t="shared" si="60"/>
        <v>103</v>
      </c>
      <c r="O752" s="10">
        <f t="shared" si="61"/>
        <v>77.27</v>
      </c>
      <c r="P752" s="12" t="s">
        <v>8278</v>
      </c>
      <c r="Q752" t="s">
        <v>8279</v>
      </c>
      <c r="R752" s="17">
        <f t="shared" si="62"/>
        <v>41299.878148148149</v>
      </c>
      <c r="S752" s="17">
        <f t="shared" si="63"/>
        <v>41329.878148148149</v>
      </c>
      <c r="T752" s="16" t="str">
        <f t="shared" si="64"/>
        <v>2013</v>
      </c>
    </row>
    <row r="753" spans="1:20" ht="49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>
        <f t="shared" si="60"/>
        <v>119</v>
      </c>
      <c r="O753" s="10">
        <f t="shared" si="61"/>
        <v>57.34</v>
      </c>
      <c r="P753" s="12" t="s">
        <v>8278</v>
      </c>
      <c r="Q753" t="s">
        <v>8279</v>
      </c>
      <c r="R753" s="17">
        <f t="shared" si="62"/>
        <v>40713.630497685182</v>
      </c>
      <c r="S753" s="17">
        <f t="shared" si="63"/>
        <v>40759.630497685182</v>
      </c>
      <c r="T753" s="16" t="str">
        <f t="shared" si="64"/>
        <v>2011</v>
      </c>
    </row>
    <row r="754" spans="1:20" ht="49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>
        <f t="shared" si="60"/>
        <v>112</v>
      </c>
      <c r="O754" s="10">
        <f t="shared" si="61"/>
        <v>53.19</v>
      </c>
      <c r="P754" s="12" t="s">
        <v>8278</v>
      </c>
      <c r="Q754" t="s">
        <v>8279</v>
      </c>
      <c r="R754" s="17">
        <f t="shared" si="62"/>
        <v>42639.421493055561</v>
      </c>
      <c r="S754" s="17">
        <f t="shared" si="63"/>
        <v>42659.458333333328</v>
      </c>
      <c r="T754" s="16" t="str">
        <f t="shared" si="64"/>
        <v>2016</v>
      </c>
    </row>
    <row r="755" spans="1:20" ht="49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>
        <f t="shared" si="60"/>
        <v>128</v>
      </c>
      <c r="O755" s="10">
        <f t="shared" si="61"/>
        <v>492.31</v>
      </c>
      <c r="P755" s="12" t="s">
        <v>8278</v>
      </c>
      <c r="Q755" t="s">
        <v>8279</v>
      </c>
      <c r="R755" s="17">
        <f t="shared" si="62"/>
        <v>42019.590173611112</v>
      </c>
      <c r="S755" s="17">
        <f t="shared" si="63"/>
        <v>42049.590173611112</v>
      </c>
      <c r="T755" s="16" t="str">
        <f t="shared" si="64"/>
        <v>2015</v>
      </c>
    </row>
    <row r="756" spans="1:20" ht="49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>
        <f t="shared" si="60"/>
        <v>104</v>
      </c>
      <c r="O756" s="10">
        <f t="shared" si="61"/>
        <v>42.35</v>
      </c>
      <c r="P756" s="12" t="s">
        <v>8278</v>
      </c>
      <c r="Q756" t="s">
        <v>8279</v>
      </c>
      <c r="R756" s="17">
        <f t="shared" si="62"/>
        <v>41249.749085648145</v>
      </c>
      <c r="S756" s="17">
        <f t="shared" si="63"/>
        <v>41279.749085648145</v>
      </c>
      <c r="T756" s="16" t="str">
        <f t="shared" si="64"/>
        <v>2012</v>
      </c>
    </row>
    <row r="757" spans="1:20" ht="49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>
        <f t="shared" si="60"/>
        <v>102</v>
      </c>
      <c r="O757" s="10">
        <f t="shared" si="61"/>
        <v>37.47</v>
      </c>
      <c r="P757" s="12" t="s">
        <v>8278</v>
      </c>
      <c r="Q757" t="s">
        <v>8279</v>
      </c>
      <c r="R757" s="17">
        <f t="shared" si="62"/>
        <v>41383.605057870373</v>
      </c>
      <c r="S757" s="17">
        <f t="shared" si="63"/>
        <v>41414.02847222222</v>
      </c>
      <c r="T757" s="16" t="str">
        <f t="shared" si="64"/>
        <v>2013</v>
      </c>
    </row>
    <row r="758" spans="1:20" ht="49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>
        <f t="shared" si="60"/>
        <v>118</v>
      </c>
      <c r="O758" s="10">
        <f t="shared" si="61"/>
        <v>37.450000000000003</v>
      </c>
      <c r="P758" s="12" t="s">
        <v>8278</v>
      </c>
      <c r="Q758" t="s">
        <v>8279</v>
      </c>
      <c r="R758" s="17">
        <f t="shared" si="62"/>
        <v>40590.766886574071</v>
      </c>
      <c r="S758" s="17">
        <f t="shared" si="63"/>
        <v>40651.725219907406</v>
      </c>
      <c r="T758" s="16" t="str">
        <f t="shared" si="64"/>
        <v>2011</v>
      </c>
    </row>
    <row r="759" spans="1:20" ht="49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>
        <f t="shared" si="60"/>
        <v>238</v>
      </c>
      <c r="O759" s="10">
        <f t="shared" si="61"/>
        <v>33.06</v>
      </c>
      <c r="P759" s="12" t="s">
        <v>8278</v>
      </c>
      <c r="Q759" t="s">
        <v>8279</v>
      </c>
      <c r="R759" s="17">
        <f t="shared" si="62"/>
        <v>41235.054560185185</v>
      </c>
      <c r="S759" s="17">
        <f t="shared" si="63"/>
        <v>41249.054560185185</v>
      </c>
      <c r="T759" s="16" t="str">
        <f t="shared" si="64"/>
        <v>2012</v>
      </c>
    </row>
    <row r="760" spans="1:20" ht="33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>
        <f t="shared" si="60"/>
        <v>102</v>
      </c>
      <c r="O760" s="10">
        <f t="shared" si="61"/>
        <v>134.21</v>
      </c>
      <c r="P760" s="12" t="s">
        <v>8278</v>
      </c>
      <c r="Q760" t="s">
        <v>8279</v>
      </c>
      <c r="R760" s="17">
        <f t="shared" si="62"/>
        <v>40429.836435185185</v>
      </c>
      <c r="S760" s="17">
        <f t="shared" si="63"/>
        <v>40459.836435185185</v>
      </c>
      <c r="T760" s="16" t="str">
        <f t="shared" si="64"/>
        <v>2010</v>
      </c>
    </row>
    <row r="761" spans="1:20" ht="49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>
        <f t="shared" si="60"/>
        <v>102</v>
      </c>
      <c r="O761" s="10">
        <f t="shared" si="61"/>
        <v>51.47</v>
      </c>
      <c r="P761" s="12" t="s">
        <v>8278</v>
      </c>
      <c r="Q761" t="s">
        <v>8279</v>
      </c>
      <c r="R761" s="17">
        <f t="shared" si="62"/>
        <v>41789.330312500002</v>
      </c>
      <c r="S761" s="17">
        <f t="shared" si="63"/>
        <v>41829.330312500002</v>
      </c>
      <c r="T761" s="16" t="str">
        <f t="shared" si="64"/>
        <v>2014</v>
      </c>
    </row>
    <row r="762" spans="1:20" ht="49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>
        <f t="shared" si="60"/>
        <v>0</v>
      </c>
      <c r="O762" s="10">
        <f t="shared" si="61"/>
        <v>0</v>
      </c>
      <c r="P762" s="12" t="s">
        <v>8278</v>
      </c>
      <c r="Q762" t="s">
        <v>8280</v>
      </c>
      <c r="R762" s="17">
        <f t="shared" si="62"/>
        <v>42670.764039351852</v>
      </c>
      <c r="S762" s="17">
        <f t="shared" si="63"/>
        <v>42700.805706018517</v>
      </c>
      <c r="T762" s="16" t="str">
        <f t="shared" si="64"/>
        <v>2016</v>
      </c>
    </row>
    <row r="763" spans="1:20" ht="49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>
        <f t="shared" si="60"/>
        <v>5</v>
      </c>
      <c r="O763" s="10">
        <f t="shared" si="61"/>
        <v>39.17</v>
      </c>
      <c r="P763" s="12" t="s">
        <v>8278</v>
      </c>
      <c r="Q763" t="s">
        <v>8280</v>
      </c>
      <c r="R763" s="17">
        <f t="shared" si="62"/>
        <v>41642.751458333332</v>
      </c>
      <c r="S763" s="17">
        <f t="shared" si="63"/>
        <v>41672.751458333332</v>
      </c>
      <c r="T763" s="16" t="str">
        <f t="shared" si="64"/>
        <v>2014</v>
      </c>
    </row>
    <row r="764" spans="1:20" ht="49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>
        <f t="shared" si="60"/>
        <v>0</v>
      </c>
      <c r="O764" s="10">
        <f t="shared" si="61"/>
        <v>0</v>
      </c>
      <c r="P764" s="12" t="s">
        <v>8278</v>
      </c>
      <c r="Q764" t="s">
        <v>8280</v>
      </c>
      <c r="R764" s="17">
        <f t="shared" si="62"/>
        <v>42690.858449074076</v>
      </c>
      <c r="S764" s="17">
        <f t="shared" si="63"/>
        <v>42708.25</v>
      </c>
      <c r="T764" s="16" t="str">
        <f t="shared" si="64"/>
        <v>2016</v>
      </c>
    </row>
    <row r="765" spans="1:20" ht="49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>
        <f t="shared" si="60"/>
        <v>0</v>
      </c>
      <c r="O765" s="10">
        <f t="shared" si="61"/>
        <v>5</v>
      </c>
      <c r="P765" s="12" t="s">
        <v>8278</v>
      </c>
      <c r="Q765" t="s">
        <v>8280</v>
      </c>
      <c r="R765" s="17">
        <f t="shared" si="62"/>
        <v>41471.446851851848</v>
      </c>
      <c r="S765" s="17">
        <f t="shared" si="63"/>
        <v>41501.446851851848</v>
      </c>
      <c r="T765" s="16" t="str">
        <f t="shared" si="64"/>
        <v>2013</v>
      </c>
    </row>
    <row r="766" spans="1:20" ht="49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>
        <f t="shared" si="60"/>
        <v>0</v>
      </c>
      <c r="O766" s="10">
        <f t="shared" si="61"/>
        <v>0</v>
      </c>
      <c r="P766" s="12" t="s">
        <v>8278</v>
      </c>
      <c r="Q766" t="s">
        <v>8280</v>
      </c>
      <c r="R766" s="17">
        <f t="shared" si="62"/>
        <v>42227.173159722224</v>
      </c>
      <c r="S766" s="17">
        <f t="shared" si="63"/>
        <v>42257.173159722224</v>
      </c>
      <c r="T766" s="16" t="str">
        <f t="shared" si="64"/>
        <v>2015</v>
      </c>
    </row>
    <row r="767" spans="1:20" ht="49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>
        <f t="shared" si="60"/>
        <v>36</v>
      </c>
      <c r="O767" s="10">
        <f t="shared" si="61"/>
        <v>57.3</v>
      </c>
      <c r="P767" s="12" t="s">
        <v>8278</v>
      </c>
      <c r="Q767" t="s">
        <v>8280</v>
      </c>
      <c r="R767" s="17">
        <f t="shared" si="62"/>
        <v>41901.542638888888</v>
      </c>
      <c r="S767" s="17">
        <f t="shared" si="63"/>
        <v>41931.542638888888</v>
      </c>
      <c r="T767" s="16" t="str">
        <f t="shared" si="64"/>
        <v>2014</v>
      </c>
    </row>
    <row r="768" spans="1:20" ht="49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>
        <f t="shared" si="60"/>
        <v>0</v>
      </c>
      <c r="O768" s="10">
        <f t="shared" si="61"/>
        <v>0</v>
      </c>
      <c r="P768" s="12" t="s">
        <v>8278</v>
      </c>
      <c r="Q768" t="s">
        <v>8280</v>
      </c>
      <c r="R768" s="17">
        <f t="shared" si="62"/>
        <v>42021.783368055556</v>
      </c>
      <c r="S768" s="17">
        <f t="shared" si="63"/>
        <v>42051.783368055556</v>
      </c>
      <c r="T768" s="16" t="str">
        <f t="shared" si="64"/>
        <v>2015</v>
      </c>
    </row>
    <row r="769" spans="1:20" ht="6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>
        <f t="shared" si="60"/>
        <v>4</v>
      </c>
      <c r="O769" s="10">
        <f t="shared" si="61"/>
        <v>59</v>
      </c>
      <c r="P769" s="12" t="s">
        <v>8278</v>
      </c>
      <c r="Q769" t="s">
        <v>8280</v>
      </c>
      <c r="R769" s="17">
        <f t="shared" si="62"/>
        <v>42115.143634259264</v>
      </c>
      <c r="S769" s="17">
        <f t="shared" si="63"/>
        <v>42145.143634259264</v>
      </c>
      <c r="T769" s="16" t="str">
        <f t="shared" si="64"/>
        <v>2015</v>
      </c>
    </row>
    <row r="770" spans="1:20" ht="49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>
        <f t="shared" si="60"/>
        <v>0</v>
      </c>
      <c r="O770" s="10">
        <f t="shared" si="61"/>
        <v>0</v>
      </c>
      <c r="P770" s="12" t="s">
        <v>8278</v>
      </c>
      <c r="Q770" t="s">
        <v>8280</v>
      </c>
      <c r="R770" s="17">
        <f t="shared" si="62"/>
        <v>41594.207060185188</v>
      </c>
      <c r="S770" s="17">
        <f t="shared" si="63"/>
        <v>41624.207060185188</v>
      </c>
      <c r="T770" s="16" t="str">
        <f t="shared" si="64"/>
        <v>2013</v>
      </c>
    </row>
    <row r="771" spans="1:20" ht="49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>
        <f t="shared" si="60"/>
        <v>41</v>
      </c>
      <c r="O771" s="10">
        <f t="shared" si="61"/>
        <v>31.85</v>
      </c>
      <c r="P771" s="12" t="s">
        <v>8278</v>
      </c>
      <c r="Q771" t="s">
        <v>8280</v>
      </c>
      <c r="R771" s="17">
        <f t="shared" si="62"/>
        <v>41604.996458333335</v>
      </c>
      <c r="S771" s="17">
        <f t="shared" si="63"/>
        <v>41634.996458333335</v>
      </c>
      <c r="T771" s="16" t="str">
        <f t="shared" si="64"/>
        <v>2013</v>
      </c>
    </row>
    <row r="772" spans="1:20" ht="49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>
        <f t="shared" si="60"/>
        <v>0</v>
      </c>
      <c r="O772" s="10">
        <f t="shared" si="61"/>
        <v>0</v>
      </c>
      <c r="P772" s="12" t="s">
        <v>8278</v>
      </c>
      <c r="Q772" t="s">
        <v>8280</v>
      </c>
      <c r="R772" s="17">
        <f t="shared" si="62"/>
        <v>41289.999641203707</v>
      </c>
      <c r="S772" s="17">
        <f t="shared" si="63"/>
        <v>41329.999641203707</v>
      </c>
      <c r="T772" s="16" t="str">
        <f t="shared" si="64"/>
        <v>2013</v>
      </c>
    </row>
    <row r="773" spans="1:20" ht="49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>
        <f t="shared" si="60"/>
        <v>0</v>
      </c>
      <c r="O773" s="10">
        <f t="shared" si="61"/>
        <v>10</v>
      </c>
      <c r="P773" s="12" t="s">
        <v>8278</v>
      </c>
      <c r="Q773" t="s">
        <v>8280</v>
      </c>
      <c r="R773" s="17">
        <f t="shared" si="62"/>
        <v>42349.824097222227</v>
      </c>
      <c r="S773" s="17">
        <f t="shared" si="63"/>
        <v>42399.824097222227</v>
      </c>
      <c r="T773" s="16" t="str">
        <f t="shared" si="64"/>
        <v>2015</v>
      </c>
    </row>
    <row r="774" spans="1:20" ht="65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>
        <f t="shared" si="60"/>
        <v>3</v>
      </c>
      <c r="O774" s="10">
        <f t="shared" si="61"/>
        <v>50</v>
      </c>
      <c r="P774" s="12" t="s">
        <v>8278</v>
      </c>
      <c r="Q774" t="s">
        <v>8280</v>
      </c>
      <c r="R774" s="17">
        <f t="shared" si="62"/>
        <v>40068.056932870371</v>
      </c>
      <c r="S774" s="17">
        <f t="shared" si="63"/>
        <v>40118.165972222225</v>
      </c>
      <c r="T774" s="16" t="str">
        <f t="shared" si="64"/>
        <v>2009</v>
      </c>
    </row>
    <row r="775" spans="1:20" ht="49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>
        <f t="shared" si="60"/>
        <v>1</v>
      </c>
      <c r="O775" s="10">
        <f t="shared" si="61"/>
        <v>16</v>
      </c>
      <c r="P775" s="12" t="s">
        <v>8278</v>
      </c>
      <c r="Q775" t="s">
        <v>8280</v>
      </c>
      <c r="R775" s="17">
        <f t="shared" si="62"/>
        <v>42100.735937499994</v>
      </c>
      <c r="S775" s="17">
        <f t="shared" si="63"/>
        <v>42134.959027777775</v>
      </c>
      <c r="T775" s="16" t="str">
        <f t="shared" si="64"/>
        <v>2015</v>
      </c>
    </row>
    <row r="776" spans="1:20" ht="49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>
        <f t="shared" si="60"/>
        <v>70</v>
      </c>
      <c r="O776" s="10">
        <f t="shared" si="61"/>
        <v>39</v>
      </c>
      <c r="P776" s="12" t="s">
        <v>8278</v>
      </c>
      <c r="Q776" t="s">
        <v>8280</v>
      </c>
      <c r="R776" s="17">
        <f t="shared" si="62"/>
        <v>41663.780300925922</v>
      </c>
      <c r="S776" s="17">
        <f t="shared" si="63"/>
        <v>41693.780300925922</v>
      </c>
      <c r="T776" s="16" t="str">
        <f t="shared" si="64"/>
        <v>2014</v>
      </c>
    </row>
    <row r="777" spans="1:20" ht="49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>
        <f t="shared" si="60"/>
        <v>2</v>
      </c>
      <c r="O777" s="10">
        <f t="shared" si="61"/>
        <v>34</v>
      </c>
      <c r="P777" s="12" t="s">
        <v>8278</v>
      </c>
      <c r="Q777" t="s">
        <v>8280</v>
      </c>
      <c r="R777" s="17">
        <f t="shared" si="62"/>
        <v>40863.060127314813</v>
      </c>
      <c r="S777" s="17">
        <f t="shared" si="63"/>
        <v>40893.060127314813</v>
      </c>
      <c r="T777" s="16" t="str">
        <f t="shared" si="64"/>
        <v>2011</v>
      </c>
    </row>
    <row r="778" spans="1:20" ht="49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>
        <f t="shared" ref="N778:N841" si="65">ROUND(E778/D778*100,0)</f>
        <v>51</v>
      </c>
      <c r="O778" s="10">
        <f t="shared" ref="O778:O841" si="66">IFERROR(ROUND(E778/L778,2),0)</f>
        <v>63.12</v>
      </c>
      <c r="P778" s="12" t="s">
        <v>8278</v>
      </c>
      <c r="Q778" t="s">
        <v>8280</v>
      </c>
      <c r="R778" s="17">
        <f t="shared" ref="R778:R841" si="67">(((J778/60)/60)/24)+DATE(1970,1,1)</f>
        <v>42250.685706018514</v>
      </c>
      <c r="S778" s="17">
        <f t="shared" ref="S778:S841" si="68">(((I778/60)/60)/24)+DATE(1970,1,1)</f>
        <v>42288.208333333328</v>
      </c>
      <c r="T778" s="16" t="str">
        <f t="shared" ref="T778:T841" si="69">TEXT(R778, "yyyy")</f>
        <v>2015</v>
      </c>
    </row>
    <row r="779" spans="1:20" ht="49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>
        <f t="shared" si="65"/>
        <v>1</v>
      </c>
      <c r="O779" s="10">
        <f t="shared" si="66"/>
        <v>7</v>
      </c>
      <c r="P779" s="12" t="s">
        <v>8278</v>
      </c>
      <c r="Q779" t="s">
        <v>8280</v>
      </c>
      <c r="R779" s="17">
        <f t="shared" si="67"/>
        <v>41456.981215277774</v>
      </c>
      <c r="S779" s="17">
        <f t="shared" si="68"/>
        <v>41486.981215277774</v>
      </c>
      <c r="T779" s="16" t="str">
        <f t="shared" si="69"/>
        <v>2013</v>
      </c>
    </row>
    <row r="780" spans="1:20" ht="49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>
        <f t="shared" si="65"/>
        <v>0</v>
      </c>
      <c r="O780" s="10">
        <f t="shared" si="66"/>
        <v>2</v>
      </c>
      <c r="P780" s="12" t="s">
        <v>8278</v>
      </c>
      <c r="Q780" t="s">
        <v>8280</v>
      </c>
      <c r="R780" s="17">
        <f t="shared" si="67"/>
        <v>41729.702314814815</v>
      </c>
      <c r="S780" s="17">
        <f t="shared" si="68"/>
        <v>41759.702314814815</v>
      </c>
      <c r="T780" s="16" t="str">
        <f t="shared" si="69"/>
        <v>2014</v>
      </c>
    </row>
    <row r="781" spans="1:20" ht="49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>
        <f t="shared" si="65"/>
        <v>3</v>
      </c>
      <c r="O781" s="10">
        <f t="shared" si="66"/>
        <v>66.67</v>
      </c>
      <c r="P781" s="12" t="s">
        <v>8278</v>
      </c>
      <c r="Q781" t="s">
        <v>8280</v>
      </c>
      <c r="R781" s="17">
        <f t="shared" si="67"/>
        <v>40436.68408564815</v>
      </c>
      <c r="S781" s="17">
        <f t="shared" si="68"/>
        <v>40466.166666666664</v>
      </c>
      <c r="T781" s="16" t="str">
        <f t="shared" si="69"/>
        <v>2010</v>
      </c>
    </row>
    <row r="782" spans="1:20" ht="33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>
        <f t="shared" si="65"/>
        <v>104</v>
      </c>
      <c r="O782" s="10">
        <f t="shared" si="66"/>
        <v>38.520000000000003</v>
      </c>
      <c r="P782" s="12" t="s">
        <v>8281</v>
      </c>
      <c r="Q782" t="s">
        <v>8282</v>
      </c>
      <c r="R782" s="17">
        <f t="shared" si="67"/>
        <v>40636.673900462964</v>
      </c>
      <c r="S782" s="17">
        <f t="shared" si="68"/>
        <v>40666.673900462964</v>
      </c>
      <c r="T782" s="16" t="str">
        <f t="shared" si="69"/>
        <v>2011</v>
      </c>
    </row>
    <row r="783" spans="1:20" ht="49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>
        <f t="shared" si="65"/>
        <v>133</v>
      </c>
      <c r="O783" s="10">
        <f t="shared" si="66"/>
        <v>42.61</v>
      </c>
      <c r="P783" s="12" t="s">
        <v>8281</v>
      </c>
      <c r="Q783" t="s">
        <v>8282</v>
      </c>
      <c r="R783" s="17">
        <f t="shared" si="67"/>
        <v>41403.000856481485</v>
      </c>
      <c r="S783" s="17">
        <f t="shared" si="68"/>
        <v>41433.000856481485</v>
      </c>
      <c r="T783" s="16" t="str">
        <f t="shared" si="69"/>
        <v>2013</v>
      </c>
    </row>
    <row r="784" spans="1:20" ht="49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>
        <f t="shared" si="65"/>
        <v>100</v>
      </c>
      <c r="O784" s="10">
        <f t="shared" si="66"/>
        <v>50</v>
      </c>
      <c r="P784" s="12" t="s">
        <v>8281</v>
      </c>
      <c r="Q784" t="s">
        <v>8282</v>
      </c>
      <c r="R784" s="17">
        <f t="shared" si="67"/>
        <v>41116.758125</v>
      </c>
      <c r="S784" s="17">
        <f t="shared" si="68"/>
        <v>41146.758125</v>
      </c>
      <c r="T784" s="16" t="str">
        <f t="shared" si="69"/>
        <v>2012</v>
      </c>
    </row>
    <row r="785" spans="1:20" ht="49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>
        <f t="shared" si="65"/>
        <v>148</v>
      </c>
      <c r="O785" s="10">
        <f t="shared" si="66"/>
        <v>63.49</v>
      </c>
      <c r="P785" s="12" t="s">
        <v>8281</v>
      </c>
      <c r="Q785" t="s">
        <v>8282</v>
      </c>
      <c r="R785" s="17">
        <f t="shared" si="67"/>
        <v>40987.773715277777</v>
      </c>
      <c r="S785" s="17">
        <f t="shared" si="68"/>
        <v>41026.916666666664</v>
      </c>
      <c r="T785" s="16" t="str">
        <f t="shared" si="69"/>
        <v>2012</v>
      </c>
    </row>
    <row r="786" spans="1:20" ht="49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>
        <f t="shared" si="65"/>
        <v>103</v>
      </c>
      <c r="O786" s="10">
        <f t="shared" si="66"/>
        <v>102.5</v>
      </c>
      <c r="P786" s="12" t="s">
        <v>8281</v>
      </c>
      <c r="Q786" t="s">
        <v>8282</v>
      </c>
      <c r="R786" s="17">
        <f t="shared" si="67"/>
        <v>41675.149525462963</v>
      </c>
      <c r="S786" s="17">
        <f t="shared" si="68"/>
        <v>41715.107858796298</v>
      </c>
      <c r="T786" s="16" t="str">
        <f t="shared" si="69"/>
        <v>2014</v>
      </c>
    </row>
    <row r="787" spans="1:20" ht="49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>
        <f t="shared" si="65"/>
        <v>181</v>
      </c>
      <c r="O787" s="10">
        <f t="shared" si="66"/>
        <v>31.14</v>
      </c>
      <c r="P787" s="12" t="s">
        <v>8281</v>
      </c>
      <c r="Q787" t="s">
        <v>8282</v>
      </c>
      <c r="R787" s="17">
        <f t="shared" si="67"/>
        <v>41303.593923611108</v>
      </c>
      <c r="S787" s="17">
        <f t="shared" si="68"/>
        <v>41333.593923611108</v>
      </c>
      <c r="T787" s="16" t="str">
        <f t="shared" si="69"/>
        <v>2013</v>
      </c>
    </row>
    <row r="788" spans="1:20" ht="49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>
        <f t="shared" si="65"/>
        <v>143</v>
      </c>
      <c r="O788" s="10">
        <f t="shared" si="66"/>
        <v>162.27000000000001</v>
      </c>
      <c r="P788" s="12" t="s">
        <v>8281</v>
      </c>
      <c r="Q788" t="s">
        <v>8282</v>
      </c>
      <c r="R788" s="17">
        <f t="shared" si="67"/>
        <v>40983.055949074071</v>
      </c>
      <c r="S788" s="17">
        <f t="shared" si="68"/>
        <v>41040.657638888886</v>
      </c>
      <c r="T788" s="16" t="str">
        <f t="shared" si="69"/>
        <v>2012</v>
      </c>
    </row>
    <row r="789" spans="1:20" ht="49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>
        <f t="shared" si="65"/>
        <v>114</v>
      </c>
      <c r="O789" s="10">
        <f t="shared" si="66"/>
        <v>80.59</v>
      </c>
      <c r="P789" s="12" t="s">
        <v>8281</v>
      </c>
      <c r="Q789" t="s">
        <v>8282</v>
      </c>
      <c r="R789" s="17">
        <f t="shared" si="67"/>
        <v>41549.627615740741</v>
      </c>
      <c r="S789" s="17">
        <f t="shared" si="68"/>
        <v>41579.627615740741</v>
      </c>
      <c r="T789" s="16" t="str">
        <f t="shared" si="69"/>
        <v>2013</v>
      </c>
    </row>
    <row r="790" spans="1:20" ht="49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>
        <f t="shared" si="65"/>
        <v>204</v>
      </c>
      <c r="O790" s="10">
        <f t="shared" si="66"/>
        <v>59.85</v>
      </c>
      <c r="P790" s="12" t="s">
        <v>8281</v>
      </c>
      <c r="Q790" t="s">
        <v>8282</v>
      </c>
      <c r="R790" s="17">
        <f t="shared" si="67"/>
        <v>41059.006805555553</v>
      </c>
      <c r="S790" s="17">
        <f t="shared" si="68"/>
        <v>41097.165972222225</v>
      </c>
      <c r="T790" s="16" t="str">
        <f t="shared" si="69"/>
        <v>2012</v>
      </c>
    </row>
    <row r="791" spans="1:20" ht="49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>
        <f t="shared" si="65"/>
        <v>109</v>
      </c>
      <c r="O791" s="10">
        <f t="shared" si="66"/>
        <v>132.86000000000001</v>
      </c>
      <c r="P791" s="12" t="s">
        <v>8281</v>
      </c>
      <c r="Q791" t="s">
        <v>8282</v>
      </c>
      <c r="R791" s="17">
        <f t="shared" si="67"/>
        <v>41277.186111111114</v>
      </c>
      <c r="S791" s="17">
        <f t="shared" si="68"/>
        <v>41295.332638888889</v>
      </c>
      <c r="T791" s="16" t="str">
        <f t="shared" si="69"/>
        <v>2013</v>
      </c>
    </row>
    <row r="792" spans="1:20" ht="49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>
        <f t="shared" si="65"/>
        <v>144</v>
      </c>
      <c r="O792" s="10">
        <f t="shared" si="66"/>
        <v>92.55</v>
      </c>
      <c r="P792" s="12" t="s">
        <v>8281</v>
      </c>
      <c r="Q792" t="s">
        <v>8282</v>
      </c>
      <c r="R792" s="17">
        <f t="shared" si="67"/>
        <v>41276.047905092593</v>
      </c>
      <c r="S792" s="17">
        <f t="shared" si="68"/>
        <v>41306.047905092593</v>
      </c>
      <c r="T792" s="16" t="str">
        <f t="shared" si="69"/>
        <v>2013</v>
      </c>
    </row>
    <row r="793" spans="1:20" ht="49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>
        <f t="shared" si="65"/>
        <v>104</v>
      </c>
      <c r="O793" s="10">
        <f t="shared" si="66"/>
        <v>60.86</v>
      </c>
      <c r="P793" s="12" t="s">
        <v>8281</v>
      </c>
      <c r="Q793" t="s">
        <v>8282</v>
      </c>
      <c r="R793" s="17">
        <f t="shared" si="67"/>
        <v>41557.780624999999</v>
      </c>
      <c r="S793" s="17">
        <f t="shared" si="68"/>
        <v>41591.249305555553</v>
      </c>
      <c r="T793" s="16" t="str">
        <f t="shared" si="69"/>
        <v>2013</v>
      </c>
    </row>
    <row r="794" spans="1:20" ht="33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>
        <f t="shared" si="65"/>
        <v>100</v>
      </c>
      <c r="O794" s="10">
        <f t="shared" si="66"/>
        <v>41.85</v>
      </c>
      <c r="P794" s="12" t="s">
        <v>8281</v>
      </c>
      <c r="Q794" t="s">
        <v>8282</v>
      </c>
      <c r="R794" s="17">
        <f t="shared" si="67"/>
        <v>41555.873645833337</v>
      </c>
      <c r="S794" s="17">
        <f t="shared" si="68"/>
        <v>41585.915312500001</v>
      </c>
      <c r="T794" s="16" t="str">
        <f t="shared" si="69"/>
        <v>2013</v>
      </c>
    </row>
    <row r="795" spans="1:20" ht="49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>
        <f t="shared" si="65"/>
        <v>103</v>
      </c>
      <c r="O795" s="10">
        <f t="shared" si="66"/>
        <v>88.33</v>
      </c>
      <c r="P795" s="12" t="s">
        <v>8281</v>
      </c>
      <c r="Q795" t="s">
        <v>8282</v>
      </c>
      <c r="R795" s="17">
        <f t="shared" si="67"/>
        <v>41442.741249999999</v>
      </c>
      <c r="S795" s="17">
        <f t="shared" si="68"/>
        <v>41458.207638888889</v>
      </c>
      <c r="T795" s="16" t="str">
        <f t="shared" si="69"/>
        <v>2013</v>
      </c>
    </row>
    <row r="796" spans="1:20" ht="49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>
        <f t="shared" si="65"/>
        <v>105</v>
      </c>
      <c r="O796" s="10">
        <f t="shared" si="66"/>
        <v>158.96</v>
      </c>
      <c r="P796" s="12" t="s">
        <v>8281</v>
      </c>
      <c r="Q796" t="s">
        <v>8282</v>
      </c>
      <c r="R796" s="17">
        <f t="shared" si="67"/>
        <v>40736.115011574075</v>
      </c>
      <c r="S796" s="17">
        <f t="shared" si="68"/>
        <v>40791.712500000001</v>
      </c>
      <c r="T796" s="16" t="str">
        <f t="shared" si="69"/>
        <v>2011</v>
      </c>
    </row>
    <row r="797" spans="1:20" ht="49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>
        <f t="shared" si="65"/>
        <v>112</v>
      </c>
      <c r="O797" s="10">
        <f t="shared" si="66"/>
        <v>85.05</v>
      </c>
      <c r="P797" s="12" t="s">
        <v>8281</v>
      </c>
      <c r="Q797" t="s">
        <v>8282</v>
      </c>
      <c r="R797" s="17">
        <f t="shared" si="67"/>
        <v>40963.613032407404</v>
      </c>
      <c r="S797" s="17">
        <f t="shared" si="68"/>
        <v>41006.207638888889</v>
      </c>
      <c r="T797" s="16" t="str">
        <f t="shared" si="69"/>
        <v>2012</v>
      </c>
    </row>
    <row r="798" spans="1:20" ht="65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>
        <f t="shared" si="65"/>
        <v>101</v>
      </c>
      <c r="O798" s="10">
        <f t="shared" si="66"/>
        <v>112.61</v>
      </c>
      <c r="P798" s="12" t="s">
        <v>8281</v>
      </c>
      <c r="Q798" t="s">
        <v>8282</v>
      </c>
      <c r="R798" s="17">
        <f t="shared" si="67"/>
        <v>41502.882928240739</v>
      </c>
      <c r="S798" s="17">
        <f t="shared" si="68"/>
        <v>41532.881944444445</v>
      </c>
      <c r="T798" s="16" t="str">
        <f t="shared" si="69"/>
        <v>2013</v>
      </c>
    </row>
    <row r="799" spans="1:20" ht="49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>
        <f t="shared" si="65"/>
        <v>108</v>
      </c>
      <c r="O799" s="10">
        <f t="shared" si="66"/>
        <v>45.44</v>
      </c>
      <c r="P799" s="12" t="s">
        <v>8281</v>
      </c>
      <c r="Q799" t="s">
        <v>8282</v>
      </c>
      <c r="R799" s="17">
        <f t="shared" si="67"/>
        <v>40996.994074074071</v>
      </c>
      <c r="S799" s="17">
        <f t="shared" si="68"/>
        <v>41028.166666666664</v>
      </c>
      <c r="T799" s="16" t="str">
        <f t="shared" si="69"/>
        <v>2012</v>
      </c>
    </row>
    <row r="800" spans="1:20" ht="49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>
        <f t="shared" si="65"/>
        <v>115</v>
      </c>
      <c r="O800" s="10">
        <f t="shared" si="66"/>
        <v>46.22</v>
      </c>
      <c r="P800" s="12" t="s">
        <v>8281</v>
      </c>
      <c r="Q800" t="s">
        <v>8282</v>
      </c>
      <c r="R800" s="17">
        <f t="shared" si="67"/>
        <v>41882.590127314819</v>
      </c>
      <c r="S800" s="17">
        <f t="shared" si="68"/>
        <v>41912.590127314819</v>
      </c>
      <c r="T800" s="16" t="str">
        <f t="shared" si="69"/>
        <v>2014</v>
      </c>
    </row>
    <row r="801" spans="1:20" ht="49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>
        <f t="shared" si="65"/>
        <v>100</v>
      </c>
      <c r="O801" s="10">
        <f t="shared" si="66"/>
        <v>178.61</v>
      </c>
      <c r="P801" s="12" t="s">
        <v>8281</v>
      </c>
      <c r="Q801" t="s">
        <v>8282</v>
      </c>
      <c r="R801" s="17">
        <f t="shared" si="67"/>
        <v>40996.667199074072</v>
      </c>
      <c r="S801" s="17">
        <f t="shared" si="68"/>
        <v>41026.667199074072</v>
      </c>
      <c r="T801" s="16" t="str">
        <f t="shared" si="69"/>
        <v>2012</v>
      </c>
    </row>
    <row r="802" spans="1:20" ht="33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>
        <f t="shared" si="65"/>
        <v>152</v>
      </c>
      <c r="O802" s="10">
        <f t="shared" si="66"/>
        <v>40.75</v>
      </c>
      <c r="P802" s="12" t="s">
        <v>8281</v>
      </c>
      <c r="Q802" t="s">
        <v>8282</v>
      </c>
      <c r="R802" s="17">
        <f t="shared" si="67"/>
        <v>41863.433495370373</v>
      </c>
      <c r="S802" s="17">
        <f t="shared" si="68"/>
        <v>41893.433495370373</v>
      </c>
      <c r="T802" s="16" t="str">
        <f t="shared" si="69"/>
        <v>2014</v>
      </c>
    </row>
    <row r="803" spans="1:20" ht="49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>
        <f t="shared" si="65"/>
        <v>112</v>
      </c>
      <c r="O803" s="10">
        <f t="shared" si="66"/>
        <v>43.73</v>
      </c>
      <c r="P803" s="12" t="s">
        <v>8281</v>
      </c>
      <c r="Q803" t="s">
        <v>8282</v>
      </c>
      <c r="R803" s="17">
        <f t="shared" si="67"/>
        <v>40695.795370370368</v>
      </c>
      <c r="S803" s="17">
        <f t="shared" si="68"/>
        <v>40725.795370370368</v>
      </c>
      <c r="T803" s="16" t="str">
        <f t="shared" si="69"/>
        <v>2011</v>
      </c>
    </row>
    <row r="804" spans="1:20" ht="49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>
        <f t="shared" si="65"/>
        <v>101</v>
      </c>
      <c r="O804" s="10">
        <f t="shared" si="66"/>
        <v>81.069999999999993</v>
      </c>
      <c r="P804" s="12" t="s">
        <v>8281</v>
      </c>
      <c r="Q804" t="s">
        <v>8282</v>
      </c>
      <c r="R804" s="17">
        <f t="shared" si="67"/>
        <v>41123.022268518522</v>
      </c>
      <c r="S804" s="17">
        <f t="shared" si="68"/>
        <v>41169.170138888891</v>
      </c>
      <c r="T804" s="16" t="str">
        <f t="shared" si="69"/>
        <v>2012</v>
      </c>
    </row>
    <row r="805" spans="1:20" ht="49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>
        <f t="shared" si="65"/>
        <v>123</v>
      </c>
      <c r="O805" s="10">
        <f t="shared" si="66"/>
        <v>74.61</v>
      </c>
      <c r="P805" s="12" t="s">
        <v>8281</v>
      </c>
      <c r="Q805" t="s">
        <v>8282</v>
      </c>
      <c r="R805" s="17">
        <f t="shared" si="67"/>
        <v>40665.949976851851</v>
      </c>
      <c r="S805" s="17">
        <f t="shared" si="68"/>
        <v>40692.041666666664</v>
      </c>
      <c r="T805" s="16" t="str">
        <f t="shared" si="69"/>
        <v>2011</v>
      </c>
    </row>
    <row r="806" spans="1:20" ht="49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>
        <f t="shared" si="65"/>
        <v>100</v>
      </c>
      <c r="O806" s="10">
        <f t="shared" si="66"/>
        <v>305.56</v>
      </c>
      <c r="P806" s="12" t="s">
        <v>8281</v>
      </c>
      <c r="Q806" t="s">
        <v>8282</v>
      </c>
      <c r="R806" s="17">
        <f t="shared" si="67"/>
        <v>40730.105625000004</v>
      </c>
      <c r="S806" s="17">
        <f t="shared" si="68"/>
        <v>40747.165972222225</v>
      </c>
      <c r="T806" s="16" t="str">
        <f t="shared" si="69"/>
        <v>2011</v>
      </c>
    </row>
    <row r="807" spans="1:20" ht="49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>
        <f t="shared" si="65"/>
        <v>105</v>
      </c>
      <c r="O807" s="10">
        <f t="shared" si="66"/>
        <v>58.33</v>
      </c>
      <c r="P807" s="12" t="s">
        <v>8281</v>
      </c>
      <c r="Q807" t="s">
        <v>8282</v>
      </c>
      <c r="R807" s="17">
        <f t="shared" si="67"/>
        <v>40690.823055555556</v>
      </c>
      <c r="S807" s="17">
        <f t="shared" si="68"/>
        <v>40740.958333333336</v>
      </c>
      <c r="T807" s="16" t="str">
        <f t="shared" si="69"/>
        <v>2011</v>
      </c>
    </row>
    <row r="808" spans="1:20" ht="2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>
        <f t="shared" si="65"/>
        <v>104</v>
      </c>
      <c r="O808" s="10">
        <f t="shared" si="66"/>
        <v>117.68</v>
      </c>
      <c r="P808" s="12" t="s">
        <v>8281</v>
      </c>
      <c r="Q808" t="s">
        <v>8282</v>
      </c>
      <c r="R808" s="17">
        <f t="shared" si="67"/>
        <v>40763.691423611112</v>
      </c>
      <c r="S808" s="17">
        <f t="shared" si="68"/>
        <v>40793.691423611112</v>
      </c>
      <c r="T808" s="16" t="str">
        <f t="shared" si="69"/>
        <v>2011</v>
      </c>
    </row>
    <row r="809" spans="1:20" ht="33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>
        <f t="shared" si="65"/>
        <v>105</v>
      </c>
      <c r="O809" s="10">
        <f t="shared" si="66"/>
        <v>73.77</v>
      </c>
      <c r="P809" s="12" t="s">
        <v>8281</v>
      </c>
      <c r="Q809" t="s">
        <v>8282</v>
      </c>
      <c r="R809" s="17">
        <f t="shared" si="67"/>
        <v>42759.628599537042</v>
      </c>
      <c r="S809" s="17">
        <f t="shared" si="68"/>
        <v>42795.083333333328</v>
      </c>
      <c r="T809" s="16" t="str">
        <f t="shared" si="69"/>
        <v>2017</v>
      </c>
    </row>
    <row r="810" spans="1:20" ht="49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>
        <f t="shared" si="65"/>
        <v>100</v>
      </c>
      <c r="O810" s="10">
        <f t="shared" si="66"/>
        <v>104.65</v>
      </c>
      <c r="P810" s="12" t="s">
        <v>8281</v>
      </c>
      <c r="Q810" t="s">
        <v>8282</v>
      </c>
      <c r="R810" s="17">
        <f t="shared" si="67"/>
        <v>41962.100532407407</v>
      </c>
      <c r="S810" s="17">
        <f t="shared" si="68"/>
        <v>41995.207638888889</v>
      </c>
      <c r="T810" s="16" t="str">
        <f t="shared" si="69"/>
        <v>2014</v>
      </c>
    </row>
    <row r="811" spans="1:20" ht="33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>
        <f t="shared" si="65"/>
        <v>104</v>
      </c>
      <c r="O811" s="10">
        <f t="shared" si="66"/>
        <v>79.83</v>
      </c>
      <c r="P811" s="12" t="s">
        <v>8281</v>
      </c>
      <c r="Q811" t="s">
        <v>8282</v>
      </c>
      <c r="R811" s="17">
        <f t="shared" si="67"/>
        <v>41628.833680555559</v>
      </c>
      <c r="S811" s="17">
        <f t="shared" si="68"/>
        <v>41658.833680555559</v>
      </c>
      <c r="T811" s="16" t="str">
        <f t="shared" si="69"/>
        <v>2013</v>
      </c>
    </row>
    <row r="812" spans="1:20" ht="49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>
        <f t="shared" si="65"/>
        <v>105</v>
      </c>
      <c r="O812" s="10">
        <f t="shared" si="66"/>
        <v>58.33</v>
      </c>
      <c r="P812" s="12" t="s">
        <v>8281</v>
      </c>
      <c r="Q812" t="s">
        <v>8282</v>
      </c>
      <c r="R812" s="17">
        <f t="shared" si="67"/>
        <v>41123.056273148148</v>
      </c>
      <c r="S812" s="17">
        <f t="shared" si="68"/>
        <v>41153.056273148148</v>
      </c>
      <c r="T812" s="16" t="str">
        <f t="shared" si="69"/>
        <v>2012</v>
      </c>
    </row>
    <row r="813" spans="1:20" ht="33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>
        <f t="shared" si="65"/>
        <v>104</v>
      </c>
      <c r="O813" s="10">
        <f t="shared" si="66"/>
        <v>86.67</v>
      </c>
      <c r="P813" s="12" t="s">
        <v>8281</v>
      </c>
      <c r="Q813" t="s">
        <v>8282</v>
      </c>
      <c r="R813" s="17">
        <f t="shared" si="67"/>
        <v>41443.643541666665</v>
      </c>
      <c r="S813" s="17">
        <f t="shared" si="68"/>
        <v>41465.702777777777</v>
      </c>
      <c r="T813" s="16" t="str">
        <f t="shared" si="69"/>
        <v>2013</v>
      </c>
    </row>
    <row r="814" spans="1:20" ht="49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>
        <f t="shared" si="65"/>
        <v>152</v>
      </c>
      <c r="O814" s="10">
        <f t="shared" si="66"/>
        <v>27.61</v>
      </c>
      <c r="P814" s="12" t="s">
        <v>8281</v>
      </c>
      <c r="Q814" t="s">
        <v>8282</v>
      </c>
      <c r="R814" s="17">
        <f t="shared" si="67"/>
        <v>41282.017962962964</v>
      </c>
      <c r="S814" s="17">
        <f t="shared" si="68"/>
        <v>41334.581944444442</v>
      </c>
      <c r="T814" s="16" t="str">
        <f t="shared" si="69"/>
        <v>2013</v>
      </c>
    </row>
    <row r="815" spans="1:20" ht="33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>
        <f t="shared" si="65"/>
        <v>160</v>
      </c>
      <c r="O815" s="10">
        <f t="shared" si="66"/>
        <v>25</v>
      </c>
      <c r="P815" s="12" t="s">
        <v>8281</v>
      </c>
      <c r="Q815" t="s">
        <v>8282</v>
      </c>
      <c r="R815" s="17">
        <f t="shared" si="67"/>
        <v>41080.960243055553</v>
      </c>
      <c r="S815" s="17">
        <f t="shared" si="68"/>
        <v>41110.960243055553</v>
      </c>
      <c r="T815" s="16" t="str">
        <f t="shared" si="69"/>
        <v>2012</v>
      </c>
    </row>
    <row r="816" spans="1:20" ht="49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>
        <f t="shared" si="65"/>
        <v>127</v>
      </c>
      <c r="O816" s="10">
        <f t="shared" si="66"/>
        <v>45.46</v>
      </c>
      <c r="P816" s="12" t="s">
        <v>8281</v>
      </c>
      <c r="Q816" t="s">
        <v>8282</v>
      </c>
      <c r="R816" s="17">
        <f t="shared" si="67"/>
        <v>40679.743067129632</v>
      </c>
      <c r="S816" s="17">
        <f t="shared" si="68"/>
        <v>40694.75277777778</v>
      </c>
      <c r="T816" s="16" t="str">
        <f t="shared" si="69"/>
        <v>2011</v>
      </c>
    </row>
    <row r="817" spans="1:20" ht="33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>
        <f t="shared" si="65"/>
        <v>107</v>
      </c>
      <c r="O817" s="10">
        <f t="shared" si="66"/>
        <v>99.53</v>
      </c>
      <c r="P817" s="12" t="s">
        <v>8281</v>
      </c>
      <c r="Q817" t="s">
        <v>8282</v>
      </c>
      <c r="R817" s="17">
        <f t="shared" si="67"/>
        <v>41914.917858796296</v>
      </c>
      <c r="S817" s="17">
        <f t="shared" si="68"/>
        <v>41944.917858796296</v>
      </c>
      <c r="T817" s="16" t="str">
        <f t="shared" si="69"/>
        <v>2014</v>
      </c>
    </row>
    <row r="818" spans="1:20" ht="33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>
        <f t="shared" si="65"/>
        <v>115</v>
      </c>
      <c r="O818" s="10">
        <f t="shared" si="66"/>
        <v>39.31</v>
      </c>
      <c r="P818" s="12" t="s">
        <v>8281</v>
      </c>
      <c r="Q818" t="s">
        <v>8282</v>
      </c>
      <c r="R818" s="17">
        <f t="shared" si="67"/>
        <v>41341.870868055557</v>
      </c>
      <c r="S818" s="17">
        <f t="shared" si="68"/>
        <v>41373.270833333336</v>
      </c>
      <c r="T818" s="16" t="str">
        <f t="shared" si="69"/>
        <v>2013</v>
      </c>
    </row>
    <row r="819" spans="1:20" ht="49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>
        <f t="shared" si="65"/>
        <v>137</v>
      </c>
      <c r="O819" s="10">
        <f t="shared" si="66"/>
        <v>89.42</v>
      </c>
      <c r="P819" s="12" t="s">
        <v>8281</v>
      </c>
      <c r="Q819" t="s">
        <v>8282</v>
      </c>
      <c r="R819" s="17">
        <f t="shared" si="67"/>
        <v>40925.599664351852</v>
      </c>
      <c r="S819" s="17">
        <f t="shared" si="68"/>
        <v>40979.207638888889</v>
      </c>
      <c r="T819" s="16" t="str">
        <f t="shared" si="69"/>
        <v>2012</v>
      </c>
    </row>
    <row r="820" spans="1:20" ht="49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>
        <f t="shared" si="65"/>
        <v>156</v>
      </c>
      <c r="O820" s="10">
        <f t="shared" si="66"/>
        <v>28.68</v>
      </c>
      <c r="P820" s="12" t="s">
        <v>8281</v>
      </c>
      <c r="Q820" t="s">
        <v>8282</v>
      </c>
      <c r="R820" s="17">
        <f t="shared" si="67"/>
        <v>41120.882881944446</v>
      </c>
      <c r="S820" s="17">
        <f t="shared" si="68"/>
        <v>41128.709027777775</v>
      </c>
      <c r="T820" s="16" t="str">
        <f t="shared" si="69"/>
        <v>2012</v>
      </c>
    </row>
    <row r="821" spans="1:20" ht="33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>
        <f t="shared" si="65"/>
        <v>109</v>
      </c>
      <c r="O821" s="10">
        <f t="shared" si="66"/>
        <v>31.07</v>
      </c>
      <c r="P821" s="12" t="s">
        <v>8281</v>
      </c>
      <c r="Q821" t="s">
        <v>8282</v>
      </c>
      <c r="R821" s="17">
        <f t="shared" si="67"/>
        <v>41619.998310185183</v>
      </c>
      <c r="S821" s="17">
        <f t="shared" si="68"/>
        <v>41629.197222222225</v>
      </c>
      <c r="T821" s="16" t="str">
        <f t="shared" si="69"/>
        <v>2013</v>
      </c>
    </row>
    <row r="822" spans="1:20" ht="49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>
        <f t="shared" si="65"/>
        <v>134</v>
      </c>
      <c r="O822" s="10">
        <f t="shared" si="66"/>
        <v>70.55</v>
      </c>
      <c r="P822" s="12" t="s">
        <v>8281</v>
      </c>
      <c r="Q822" t="s">
        <v>8282</v>
      </c>
      <c r="R822" s="17">
        <f t="shared" si="67"/>
        <v>41768.841921296298</v>
      </c>
      <c r="S822" s="17">
        <f t="shared" si="68"/>
        <v>41799.208333333336</v>
      </c>
      <c r="T822" s="16" t="str">
        <f t="shared" si="69"/>
        <v>2014</v>
      </c>
    </row>
    <row r="823" spans="1:20" ht="49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>
        <f t="shared" si="65"/>
        <v>100</v>
      </c>
      <c r="O823" s="10">
        <f t="shared" si="66"/>
        <v>224.13</v>
      </c>
      <c r="P823" s="12" t="s">
        <v>8281</v>
      </c>
      <c r="Q823" t="s">
        <v>8282</v>
      </c>
      <c r="R823" s="17">
        <f t="shared" si="67"/>
        <v>42093.922048611115</v>
      </c>
      <c r="S823" s="17">
        <f t="shared" si="68"/>
        <v>42128.167361111111</v>
      </c>
      <c r="T823" s="16" t="str">
        <f t="shared" si="69"/>
        <v>2015</v>
      </c>
    </row>
    <row r="824" spans="1:20" ht="33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>
        <f t="shared" si="65"/>
        <v>119</v>
      </c>
      <c r="O824" s="10">
        <f t="shared" si="66"/>
        <v>51.81</v>
      </c>
      <c r="P824" s="12" t="s">
        <v>8281</v>
      </c>
      <c r="Q824" t="s">
        <v>8282</v>
      </c>
      <c r="R824" s="17">
        <f t="shared" si="67"/>
        <v>41157.947337962964</v>
      </c>
      <c r="S824" s="17">
        <f t="shared" si="68"/>
        <v>41187.947337962964</v>
      </c>
      <c r="T824" s="16" t="str">
        <f t="shared" si="69"/>
        <v>2012</v>
      </c>
    </row>
    <row r="825" spans="1:20" ht="49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>
        <f t="shared" si="65"/>
        <v>180</v>
      </c>
      <c r="O825" s="10">
        <f t="shared" si="66"/>
        <v>43.52</v>
      </c>
      <c r="P825" s="12" t="s">
        <v>8281</v>
      </c>
      <c r="Q825" t="s">
        <v>8282</v>
      </c>
      <c r="R825" s="17">
        <f t="shared" si="67"/>
        <v>42055.972824074073</v>
      </c>
      <c r="S825" s="17">
        <f t="shared" si="68"/>
        <v>42085.931157407409</v>
      </c>
      <c r="T825" s="16" t="str">
        <f t="shared" si="69"/>
        <v>2015</v>
      </c>
    </row>
    <row r="826" spans="1:20" ht="49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>
        <f t="shared" si="65"/>
        <v>134</v>
      </c>
      <c r="O826" s="10">
        <f t="shared" si="66"/>
        <v>39.82</v>
      </c>
      <c r="P826" s="12" t="s">
        <v>8281</v>
      </c>
      <c r="Q826" t="s">
        <v>8282</v>
      </c>
      <c r="R826" s="17">
        <f t="shared" si="67"/>
        <v>40250.242106481484</v>
      </c>
      <c r="S826" s="17">
        <f t="shared" si="68"/>
        <v>40286.290972222225</v>
      </c>
      <c r="T826" s="16" t="str">
        <f t="shared" si="69"/>
        <v>2010</v>
      </c>
    </row>
    <row r="827" spans="1:20" ht="33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>
        <f t="shared" si="65"/>
        <v>100</v>
      </c>
      <c r="O827" s="10">
        <f t="shared" si="66"/>
        <v>126.81</v>
      </c>
      <c r="P827" s="12" t="s">
        <v>8281</v>
      </c>
      <c r="Q827" t="s">
        <v>8282</v>
      </c>
      <c r="R827" s="17">
        <f t="shared" si="67"/>
        <v>41186.306527777779</v>
      </c>
      <c r="S827" s="17">
        <f t="shared" si="68"/>
        <v>41211.306527777779</v>
      </c>
      <c r="T827" s="16" t="str">
        <f t="shared" si="69"/>
        <v>2012</v>
      </c>
    </row>
    <row r="828" spans="1:20" ht="49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>
        <f t="shared" si="65"/>
        <v>101</v>
      </c>
      <c r="O828" s="10">
        <f t="shared" si="66"/>
        <v>113.88</v>
      </c>
      <c r="P828" s="12" t="s">
        <v>8281</v>
      </c>
      <c r="Q828" t="s">
        <v>8282</v>
      </c>
      <c r="R828" s="17">
        <f t="shared" si="67"/>
        <v>40973.038541666669</v>
      </c>
      <c r="S828" s="17">
        <f t="shared" si="68"/>
        <v>40993.996874999997</v>
      </c>
      <c r="T828" s="16" t="str">
        <f t="shared" si="69"/>
        <v>2012</v>
      </c>
    </row>
    <row r="829" spans="1:20" ht="49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>
        <f t="shared" si="65"/>
        <v>103</v>
      </c>
      <c r="O829" s="10">
        <f t="shared" si="66"/>
        <v>28.18</v>
      </c>
      <c r="P829" s="12" t="s">
        <v>8281</v>
      </c>
      <c r="Q829" t="s">
        <v>8282</v>
      </c>
      <c r="R829" s="17">
        <f t="shared" si="67"/>
        <v>40927.473460648151</v>
      </c>
      <c r="S829" s="17">
        <f t="shared" si="68"/>
        <v>40953.825694444444</v>
      </c>
      <c r="T829" s="16" t="str">
        <f t="shared" si="69"/>
        <v>2012</v>
      </c>
    </row>
    <row r="830" spans="1:20" ht="49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>
        <f t="shared" si="65"/>
        <v>107</v>
      </c>
      <c r="O830" s="10">
        <f t="shared" si="66"/>
        <v>36.61</v>
      </c>
      <c r="P830" s="12" t="s">
        <v>8281</v>
      </c>
      <c r="Q830" t="s">
        <v>8282</v>
      </c>
      <c r="R830" s="17">
        <f t="shared" si="67"/>
        <v>41073.050717592596</v>
      </c>
      <c r="S830" s="17">
        <f t="shared" si="68"/>
        <v>41085.683333333334</v>
      </c>
      <c r="T830" s="16" t="str">
        <f t="shared" si="69"/>
        <v>2012</v>
      </c>
    </row>
    <row r="831" spans="1:20" ht="49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>
        <f t="shared" si="65"/>
        <v>104</v>
      </c>
      <c r="O831" s="10">
        <f t="shared" si="66"/>
        <v>32.5</v>
      </c>
      <c r="P831" s="12" t="s">
        <v>8281</v>
      </c>
      <c r="Q831" t="s">
        <v>8282</v>
      </c>
      <c r="R831" s="17">
        <f t="shared" si="67"/>
        <v>42504.801388888889</v>
      </c>
      <c r="S831" s="17">
        <f t="shared" si="68"/>
        <v>42564.801388888889</v>
      </c>
      <c r="T831" s="16" t="str">
        <f t="shared" si="69"/>
        <v>2016</v>
      </c>
    </row>
    <row r="832" spans="1:20" ht="49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>
        <f t="shared" si="65"/>
        <v>108</v>
      </c>
      <c r="O832" s="10">
        <f t="shared" si="66"/>
        <v>60.66</v>
      </c>
      <c r="P832" s="12" t="s">
        <v>8281</v>
      </c>
      <c r="Q832" t="s">
        <v>8282</v>
      </c>
      <c r="R832" s="17">
        <f t="shared" si="67"/>
        <v>41325.525752314818</v>
      </c>
      <c r="S832" s="17">
        <f t="shared" si="68"/>
        <v>41355.484085648146</v>
      </c>
      <c r="T832" s="16" t="str">
        <f t="shared" si="69"/>
        <v>2013</v>
      </c>
    </row>
    <row r="833" spans="1:20" ht="33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>
        <f t="shared" si="65"/>
        <v>233</v>
      </c>
      <c r="O833" s="10">
        <f t="shared" si="66"/>
        <v>175</v>
      </c>
      <c r="P833" s="12" t="s">
        <v>8281</v>
      </c>
      <c r="Q833" t="s">
        <v>8282</v>
      </c>
      <c r="R833" s="17">
        <f t="shared" si="67"/>
        <v>40996.646921296298</v>
      </c>
      <c r="S833" s="17">
        <f t="shared" si="68"/>
        <v>41026.646921296298</v>
      </c>
      <c r="T833" s="16" t="str">
        <f t="shared" si="69"/>
        <v>2012</v>
      </c>
    </row>
    <row r="834" spans="1:20" ht="49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>
        <f t="shared" si="65"/>
        <v>101</v>
      </c>
      <c r="O834" s="10">
        <f t="shared" si="66"/>
        <v>97.99</v>
      </c>
      <c r="P834" s="12" t="s">
        <v>8281</v>
      </c>
      <c r="Q834" t="s">
        <v>8282</v>
      </c>
      <c r="R834" s="17">
        <f t="shared" si="67"/>
        <v>40869.675173611111</v>
      </c>
      <c r="S834" s="17">
        <f t="shared" si="68"/>
        <v>40929.342361111114</v>
      </c>
      <c r="T834" s="16" t="str">
        <f t="shared" si="69"/>
        <v>2011</v>
      </c>
    </row>
    <row r="835" spans="1:20" ht="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>
        <f t="shared" si="65"/>
        <v>102</v>
      </c>
      <c r="O835" s="10">
        <f t="shared" si="66"/>
        <v>148.78</v>
      </c>
      <c r="P835" s="12" t="s">
        <v>8281</v>
      </c>
      <c r="Q835" t="s">
        <v>8282</v>
      </c>
      <c r="R835" s="17">
        <f t="shared" si="67"/>
        <v>41718.878182870372</v>
      </c>
      <c r="S835" s="17">
        <f t="shared" si="68"/>
        <v>41748.878182870372</v>
      </c>
      <c r="T835" s="16" t="str">
        <f t="shared" si="69"/>
        <v>2014</v>
      </c>
    </row>
    <row r="836" spans="1:20" ht="49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>
        <f t="shared" si="65"/>
        <v>131</v>
      </c>
      <c r="O836" s="10">
        <f t="shared" si="66"/>
        <v>96.08</v>
      </c>
      <c r="P836" s="12" t="s">
        <v>8281</v>
      </c>
      <c r="Q836" t="s">
        <v>8282</v>
      </c>
      <c r="R836" s="17">
        <f t="shared" si="67"/>
        <v>41422.822824074072</v>
      </c>
      <c r="S836" s="17">
        <f t="shared" si="68"/>
        <v>41456.165972222225</v>
      </c>
      <c r="T836" s="16" t="str">
        <f t="shared" si="69"/>
        <v>2013</v>
      </c>
    </row>
    <row r="837" spans="1:20" ht="49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>
        <f t="shared" si="65"/>
        <v>117</v>
      </c>
      <c r="O837" s="10">
        <f t="shared" si="66"/>
        <v>58.63</v>
      </c>
      <c r="P837" s="12" t="s">
        <v>8281</v>
      </c>
      <c r="Q837" t="s">
        <v>8282</v>
      </c>
      <c r="R837" s="17">
        <f t="shared" si="67"/>
        <v>41005.45784722222</v>
      </c>
      <c r="S837" s="17">
        <f t="shared" si="68"/>
        <v>41048.125</v>
      </c>
      <c r="T837" s="16" t="str">
        <f t="shared" si="69"/>
        <v>2012</v>
      </c>
    </row>
    <row r="838" spans="1:20" ht="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>
        <f t="shared" si="65"/>
        <v>101</v>
      </c>
      <c r="O838" s="10">
        <f t="shared" si="66"/>
        <v>109.71</v>
      </c>
      <c r="P838" s="12" t="s">
        <v>8281</v>
      </c>
      <c r="Q838" t="s">
        <v>8282</v>
      </c>
      <c r="R838" s="17">
        <f t="shared" si="67"/>
        <v>41524.056921296295</v>
      </c>
      <c r="S838" s="17">
        <f t="shared" si="68"/>
        <v>41554.056921296295</v>
      </c>
      <c r="T838" s="16" t="str">
        <f t="shared" si="69"/>
        <v>2013</v>
      </c>
    </row>
    <row r="839" spans="1:20" ht="33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>
        <f t="shared" si="65"/>
        <v>122</v>
      </c>
      <c r="O839" s="10">
        <f t="shared" si="66"/>
        <v>49.11</v>
      </c>
      <c r="P839" s="12" t="s">
        <v>8281</v>
      </c>
      <c r="Q839" t="s">
        <v>8282</v>
      </c>
      <c r="R839" s="17">
        <f t="shared" si="67"/>
        <v>41730.998402777775</v>
      </c>
      <c r="S839" s="17">
        <f t="shared" si="68"/>
        <v>41760.998402777775</v>
      </c>
      <c r="T839" s="16" t="str">
        <f t="shared" si="69"/>
        <v>2014</v>
      </c>
    </row>
    <row r="840" spans="1:20" ht="49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>
        <f t="shared" si="65"/>
        <v>145</v>
      </c>
      <c r="O840" s="10">
        <f t="shared" si="66"/>
        <v>47.67</v>
      </c>
      <c r="P840" s="12" t="s">
        <v>8281</v>
      </c>
      <c r="Q840" t="s">
        <v>8282</v>
      </c>
      <c r="R840" s="17">
        <f t="shared" si="67"/>
        <v>40895.897974537038</v>
      </c>
      <c r="S840" s="17">
        <f t="shared" si="68"/>
        <v>40925.897974537038</v>
      </c>
      <c r="T840" s="16" t="str">
        <f t="shared" si="69"/>
        <v>2011</v>
      </c>
    </row>
    <row r="841" spans="1:20" ht="49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>
        <f t="shared" si="65"/>
        <v>117</v>
      </c>
      <c r="O841" s="10">
        <f t="shared" si="66"/>
        <v>60.74</v>
      </c>
      <c r="P841" s="12" t="s">
        <v>8281</v>
      </c>
      <c r="Q841" t="s">
        <v>8282</v>
      </c>
      <c r="R841" s="17">
        <f t="shared" si="67"/>
        <v>41144.763379629629</v>
      </c>
      <c r="S841" s="17">
        <f t="shared" si="68"/>
        <v>41174.763379629629</v>
      </c>
      <c r="T841" s="16" t="str">
        <f t="shared" si="69"/>
        <v>2012</v>
      </c>
    </row>
    <row r="842" spans="1:20" ht="33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>
        <f t="shared" ref="N842:N905" si="70">ROUND(E842/D842*100,0)</f>
        <v>120</v>
      </c>
      <c r="O842" s="10">
        <f t="shared" ref="O842:O905" si="71">IFERROR(ROUND(E842/L842,2),0)</f>
        <v>63.38</v>
      </c>
      <c r="P842" s="12" t="s">
        <v>8281</v>
      </c>
      <c r="Q842" t="s">
        <v>8283</v>
      </c>
      <c r="R842" s="17">
        <f t="shared" ref="R842:R905" si="72">(((J842/60)/60)/24)+DATE(1970,1,1)</f>
        <v>42607.226701388892</v>
      </c>
      <c r="S842" s="17">
        <f t="shared" ref="S842:S905" si="73">(((I842/60)/60)/24)+DATE(1970,1,1)</f>
        <v>42637.226701388892</v>
      </c>
      <c r="T842" s="16" t="str">
        <f t="shared" ref="T842:T905" si="74">TEXT(R842, "yyyy")</f>
        <v>2016</v>
      </c>
    </row>
    <row r="843" spans="1:20" ht="49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>
        <f t="shared" si="70"/>
        <v>101</v>
      </c>
      <c r="O843" s="10">
        <f t="shared" si="71"/>
        <v>53.89</v>
      </c>
      <c r="P843" s="12" t="s">
        <v>8281</v>
      </c>
      <c r="Q843" t="s">
        <v>8283</v>
      </c>
      <c r="R843" s="17">
        <f t="shared" si="72"/>
        <v>41923.838692129626</v>
      </c>
      <c r="S843" s="17">
        <f t="shared" si="73"/>
        <v>41953.88035879629</v>
      </c>
      <c r="T843" s="16" t="str">
        <f t="shared" si="74"/>
        <v>2014</v>
      </c>
    </row>
    <row r="844" spans="1:20" ht="49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>
        <f t="shared" si="70"/>
        <v>104</v>
      </c>
      <c r="O844" s="10">
        <f t="shared" si="71"/>
        <v>66.87</v>
      </c>
      <c r="P844" s="12" t="s">
        <v>8281</v>
      </c>
      <c r="Q844" t="s">
        <v>8283</v>
      </c>
      <c r="R844" s="17">
        <f t="shared" si="72"/>
        <v>41526.592395833337</v>
      </c>
      <c r="S844" s="17">
        <f t="shared" si="73"/>
        <v>41561.165972222225</v>
      </c>
      <c r="T844" s="16" t="str">
        <f t="shared" si="74"/>
        <v>2013</v>
      </c>
    </row>
    <row r="845" spans="1:20" ht="49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>
        <f t="shared" si="70"/>
        <v>267</v>
      </c>
      <c r="O845" s="10">
        <f t="shared" si="71"/>
        <v>63.1</v>
      </c>
      <c r="P845" s="12" t="s">
        <v>8281</v>
      </c>
      <c r="Q845" t="s">
        <v>8283</v>
      </c>
      <c r="R845" s="17">
        <f t="shared" si="72"/>
        <v>42695.257870370369</v>
      </c>
      <c r="S845" s="17">
        <f t="shared" si="73"/>
        <v>42712.333333333328</v>
      </c>
      <c r="T845" s="16" t="str">
        <f t="shared" si="74"/>
        <v>2016</v>
      </c>
    </row>
    <row r="846" spans="1:20" ht="49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>
        <f t="shared" si="70"/>
        <v>194</v>
      </c>
      <c r="O846" s="10">
        <f t="shared" si="71"/>
        <v>36.630000000000003</v>
      </c>
      <c r="P846" s="12" t="s">
        <v>8281</v>
      </c>
      <c r="Q846" t="s">
        <v>8283</v>
      </c>
      <c r="R846" s="17">
        <f t="shared" si="72"/>
        <v>41905.684629629628</v>
      </c>
      <c r="S846" s="17">
        <f t="shared" si="73"/>
        <v>41944.207638888889</v>
      </c>
      <c r="T846" s="16" t="str">
        <f t="shared" si="74"/>
        <v>2014</v>
      </c>
    </row>
    <row r="847" spans="1:20" ht="49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>
        <f t="shared" si="70"/>
        <v>120</v>
      </c>
      <c r="O847" s="10">
        <f t="shared" si="71"/>
        <v>34.01</v>
      </c>
      <c r="P847" s="12" t="s">
        <v>8281</v>
      </c>
      <c r="Q847" t="s">
        <v>8283</v>
      </c>
      <c r="R847" s="17">
        <f t="shared" si="72"/>
        <v>42578.205972222218</v>
      </c>
      <c r="S847" s="17">
        <f t="shared" si="73"/>
        <v>42618.165972222225</v>
      </c>
      <c r="T847" s="16" t="str">
        <f t="shared" si="74"/>
        <v>2016</v>
      </c>
    </row>
    <row r="848" spans="1:20" ht="33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>
        <f t="shared" si="70"/>
        <v>122</v>
      </c>
      <c r="O848" s="10">
        <f t="shared" si="71"/>
        <v>28.55</v>
      </c>
      <c r="P848" s="12" t="s">
        <v>8281</v>
      </c>
      <c r="Q848" t="s">
        <v>8283</v>
      </c>
      <c r="R848" s="17">
        <f t="shared" si="72"/>
        <v>41694.391840277778</v>
      </c>
      <c r="S848" s="17">
        <f t="shared" si="73"/>
        <v>41708.583333333336</v>
      </c>
      <c r="T848" s="16" t="str">
        <f t="shared" si="74"/>
        <v>2014</v>
      </c>
    </row>
    <row r="849" spans="1:20" ht="2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>
        <f t="shared" si="70"/>
        <v>100</v>
      </c>
      <c r="O849" s="10">
        <f t="shared" si="71"/>
        <v>10</v>
      </c>
      <c r="P849" s="12" t="s">
        <v>8281</v>
      </c>
      <c r="Q849" t="s">
        <v>8283</v>
      </c>
      <c r="R849" s="17">
        <f t="shared" si="72"/>
        <v>42165.79833333334</v>
      </c>
      <c r="S849" s="17">
        <f t="shared" si="73"/>
        <v>42195.79833333334</v>
      </c>
      <c r="T849" s="16" t="str">
        <f t="shared" si="74"/>
        <v>2015</v>
      </c>
    </row>
    <row r="850" spans="1:20" ht="49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>
        <f t="shared" si="70"/>
        <v>100</v>
      </c>
      <c r="O850" s="10">
        <f t="shared" si="71"/>
        <v>18.75</v>
      </c>
      <c r="P850" s="12" t="s">
        <v>8281</v>
      </c>
      <c r="Q850" t="s">
        <v>8283</v>
      </c>
      <c r="R850" s="17">
        <f t="shared" si="72"/>
        <v>42078.792048611111</v>
      </c>
      <c r="S850" s="17">
        <f t="shared" si="73"/>
        <v>42108.792048611111</v>
      </c>
      <c r="T850" s="16" t="str">
        <f t="shared" si="74"/>
        <v>2015</v>
      </c>
    </row>
    <row r="851" spans="1:20" ht="65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>
        <f t="shared" si="70"/>
        <v>120</v>
      </c>
      <c r="O851" s="10">
        <f t="shared" si="71"/>
        <v>41.7</v>
      </c>
      <c r="P851" s="12" t="s">
        <v>8281</v>
      </c>
      <c r="Q851" t="s">
        <v>8283</v>
      </c>
      <c r="R851" s="17">
        <f t="shared" si="72"/>
        <v>42051.148888888885</v>
      </c>
      <c r="S851" s="17">
        <f t="shared" si="73"/>
        <v>42079.107222222221</v>
      </c>
      <c r="T851" s="16" t="str">
        <f t="shared" si="74"/>
        <v>2015</v>
      </c>
    </row>
    <row r="852" spans="1:20" ht="49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>
        <f t="shared" si="70"/>
        <v>155</v>
      </c>
      <c r="O852" s="10">
        <f t="shared" si="71"/>
        <v>46.67</v>
      </c>
      <c r="P852" s="12" t="s">
        <v>8281</v>
      </c>
      <c r="Q852" t="s">
        <v>8283</v>
      </c>
      <c r="R852" s="17">
        <f t="shared" si="72"/>
        <v>42452.827743055561</v>
      </c>
      <c r="S852" s="17">
        <f t="shared" si="73"/>
        <v>42485.207638888889</v>
      </c>
      <c r="T852" s="16" t="str">
        <f t="shared" si="74"/>
        <v>2016</v>
      </c>
    </row>
    <row r="853" spans="1:20" ht="33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>
        <f t="shared" si="70"/>
        <v>130</v>
      </c>
      <c r="O853" s="10">
        <f t="shared" si="71"/>
        <v>37.270000000000003</v>
      </c>
      <c r="P853" s="12" t="s">
        <v>8281</v>
      </c>
      <c r="Q853" t="s">
        <v>8283</v>
      </c>
      <c r="R853" s="17">
        <f t="shared" si="72"/>
        <v>42522.880243055552</v>
      </c>
      <c r="S853" s="17">
        <f t="shared" si="73"/>
        <v>42582.822916666672</v>
      </c>
      <c r="T853" s="16" t="str">
        <f t="shared" si="74"/>
        <v>2016</v>
      </c>
    </row>
    <row r="854" spans="1:20" ht="33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>
        <f t="shared" si="70"/>
        <v>105</v>
      </c>
      <c r="O854" s="10">
        <f t="shared" si="71"/>
        <v>59.26</v>
      </c>
      <c r="P854" s="12" t="s">
        <v>8281</v>
      </c>
      <c r="Q854" t="s">
        <v>8283</v>
      </c>
      <c r="R854" s="17">
        <f t="shared" si="72"/>
        <v>42656.805497685185</v>
      </c>
      <c r="S854" s="17">
        <f t="shared" si="73"/>
        <v>42667.875</v>
      </c>
      <c r="T854" s="16" t="str">
        <f t="shared" si="74"/>
        <v>2016</v>
      </c>
    </row>
    <row r="855" spans="1:20" ht="49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>
        <f t="shared" si="70"/>
        <v>100</v>
      </c>
      <c r="O855" s="10">
        <f t="shared" si="71"/>
        <v>30</v>
      </c>
      <c r="P855" s="12" t="s">
        <v>8281</v>
      </c>
      <c r="Q855" t="s">
        <v>8283</v>
      </c>
      <c r="R855" s="17">
        <f t="shared" si="72"/>
        <v>42021.832280092596</v>
      </c>
      <c r="S855" s="17">
        <f t="shared" si="73"/>
        <v>42051.832280092596</v>
      </c>
      <c r="T855" s="16" t="str">
        <f t="shared" si="74"/>
        <v>2015</v>
      </c>
    </row>
    <row r="856" spans="1:20" ht="33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>
        <f t="shared" si="70"/>
        <v>118</v>
      </c>
      <c r="O856" s="10">
        <f t="shared" si="71"/>
        <v>65.86</v>
      </c>
      <c r="P856" s="12" t="s">
        <v>8281</v>
      </c>
      <c r="Q856" t="s">
        <v>8283</v>
      </c>
      <c r="R856" s="17">
        <f t="shared" si="72"/>
        <v>42702.212337962963</v>
      </c>
      <c r="S856" s="17">
        <f t="shared" si="73"/>
        <v>42732.212337962963</v>
      </c>
      <c r="T856" s="16" t="str">
        <f t="shared" si="74"/>
        <v>2016</v>
      </c>
    </row>
    <row r="857" spans="1:20" ht="33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>
        <f t="shared" si="70"/>
        <v>103</v>
      </c>
      <c r="O857" s="10">
        <f t="shared" si="71"/>
        <v>31.91</v>
      </c>
      <c r="P857" s="12" t="s">
        <v>8281</v>
      </c>
      <c r="Q857" t="s">
        <v>8283</v>
      </c>
      <c r="R857" s="17">
        <f t="shared" si="72"/>
        <v>42545.125196759262</v>
      </c>
      <c r="S857" s="17">
        <f t="shared" si="73"/>
        <v>42575.125196759262</v>
      </c>
      <c r="T857" s="16" t="str">
        <f t="shared" si="74"/>
        <v>2016</v>
      </c>
    </row>
    <row r="858" spans="1:20" ht="49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>
        <f t="shared" si="70"/>
        <v>218</v>
      </c>
      <c r="O858" s="10">
        <f t="shared" si="71"/>
        <v>19.46</v>
      </c>
      <c r="P858" s="12" t="s">
        <v>8281</v>
      </c>
      <c r="Q858" t="s">
        <v>8283</v>
      </c>
      <c r="R858" s="17">
        <f t="shared" si="72"/>
        <v>42609.311990740738</v>
      </c>
      <c r="S858" s="17">
        <f t="shared" si="73"/>
        <v>42668.791666666672</v>
      </c>
      <c r="T858" s="16" t="str">
        <f t="shared" si="74"/>
        <v>2016</v>
      </c>
    </row>
    <row r="859" spans="1:20" ht="33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>
        <f t="shared" si="70"/>
        <v>100</v>
      </c>
      <c r="O859" s="10">
        <f t="shared" si="71"/>
        <v>50</v>
      </c>
      <c r="P859" s="12" t="s">
        <v>8281</v>
      </c>
      <c r="Q859" t="s">
        <v>8283</v>
      </c>
      <c r="R859" s="17">
        <f t="shared" si="72"/>
        <v>42291.581377314811</v>
      </c>
      <c r="S859" s="17">
        <f t="shared" si="73"/>
        <v>42333.623043981483</v>
      </c>
      <c r="T859" s="16" t="str">
        <f t="shared" si="74"/>
        <v>2015</v>
      </c>
    </row>
    <row r="860" spans="1:20" ht="49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>
        <f t="shared" si="70"/>
        <v>144</v>
      </c>
      <c r="O860" s="10">
        <f t="shared" si="71"/>
        <v>22.74</v>
      </c>
      <c r="P860" s="12" t="s">
        <v>8281</v>
      </c>
      <c r="Q860" t="s">
        <v>8283</v>
      </c>
      <c r="R860" s="17">
        <f t="shared" si="72"/>
        <v>42079.745578703703</v>
      </c>
      <c r="S860" s="17">
        <f t="shared" si="73"/>
        <v>42109.957638888889</v>
      </c>
      <c r="T860" s="16" t="str">
        <f t="shared" si="74"/>
        <v>2015</v>
      </c>
    </row>
    <row r="861" spans="1:20" ht="33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>
        <f t="shared" si="70"/>
        <v>105</v>
      </c>
      <c r="O861" s="10">
        <f t="shared" si="71"/>
        <v>42.72</v>
      </c>
      <c r="P861" s="12" t="s">
        <v>8281</v>
      </c>
      <c r="Q861" t="s">
        <v>8283</v>
      </c>
      <c r="R861" s="17">
        <f t="shared" si="72"/>
        <v>42128.820231481484</v>
      </c>
      <c r="S861" s="17">
        <f t="shared" si="73"/>
        <v>42159</v>
      </c>
      <c r="T861" s="16" t="str">
        <f t="shared" si="74"/>
        <v>2015</v>
      </c>
    </row>
    <row r="862" spans="1:20" ht="49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>
        <f t="shared" si="70"/>
        <v>18</v>
      </c>
      <c r="O862" s="10">
        <f t="shared" si="71"/>
        <v>52.92</v>
      </c>
      <c r="P862" s="12" t="s">
        <v>8281</v>
      </c>
      <c r="Q862" t="s">
        <v>8284</v>
      </c>
      <c r="R862" s="17">
        <f t="shared" si="72"/>
        <v>41570.482789351852</v>
      </c>
      <c r="S862" s="17">
        <f t="shared" si="73"/>
        <v>41600.524456018517</v>
      </c>
      <c r="T862" s="16" t="str">
        <f t="shared" si="74"/>
        <v>2013</v>
      </c>
    </row>
    <row r="863" spans="1:20" ht="49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>
        <f t="shared" si="70"/>
        <v>2</v>
      </c>
      <c r="O863" s="10">
        <f t="shared" si="71"/>
        <v>50.5</v>
      </c>
      <c r="P863" s="12" t="s">
        <v>8281</v>
      </c>
      <c r="Q863" t="s">
        <v>8284</v>
      </c>
      <c r="R863" s="17">
        <f t="shared" si="72"/>
        <v>42599.965324074074</v>
      </c>
      <c r="S863" s="17">
        <f t="shared" si="73"/>
        <v>42629.965324074074</v>
      </c>
      <c r="T863" s="16" t="str">
        <f t="shared" si="74"/>
        <v>2016</v>
      </c>
    </row>
    <row r="864" spans="1:20" ht="49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>
        <f t="shared" si="70"/>
        <v>0</v>
      </c>
      <c r="O864" s="10">
        <f t="shared" si="71"/>
        <v>42.5</v>
      </c>
      <c r="P864" s="12" t="s">
        <v>8281</v>
      </c>
      <c r="Q864" t="s">
        <v>8284</v>
      </c>
      <c r="R864" s="17">
        <f t="shared" si="72"/>
        <v>41559.5549537037</v>
      </c>
      <c r="S864" s="17">
        <f t="shared" si="73"/>
        <v>41589.596620370372</v>
      </c>
      <c r="T864" s="16" t="str">
        <f t="shared" si="74"/>
        <v>2013</v>
      </c>
    </row>
    <row r="865" spans="1:20" ht="33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>
        <f t="shared" si="70"/>
        <v>5</v>
      </c>
      <c r="O865" s="10">
        <f t="shared" si="71"/>
        <v>18</v>
      </c>
      <c r="P865" s="12" t="s">
        <v>8281</v>
      </c>
      <c r="Q865" t="s">
        <v>8284</v>
      </c>
      <c r="R865" s="17">
        <f t="shared" si="72"/>
        <v>40921.117662037039</v>
      </c>
      <c r="S865" s="17">
        <f t="shared" si="73"/>
        <v>40951.117662037039</v>
      </c>
      <c r="T865" s="16" t="str">
        <f t="shared" si="74"/>
        <v>2012</v>
      </c>
    </row>
    <row r="866" spans="1:20" ht="49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>
        <f t="shared" si="70"/>
        <v>42</v>
      </c>
      <c r="O866" s="10">
        <f t="shared" si="71"/>
        <v>34.18</v>
      </c>
      <c r="P866" s="12" t="s">
        <v>8281</v>
      </c>
      <c r="Q866" t="s">
        <v>8284</v>
      </c>
      <c r="R866" s="17">
        <f t="shared" si="72"/>
        <v>41541.106921296298</v>
      </c>
      <c r="S866" s="17">
        <f t="shared" si="73"/>
        <v>41563.415972222225</v>
      </c>
      <c r="T866" s="16" t="str">
        <f t="shared" si="74"/>
        <v>2013</v>
      </c>
    </row>
    <row r="867" spans="1:20" ht="49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>
        <f t="shared" si="70"/>
        <v>2</v>
      </c>
      <c r="O867" s="10">
        <f t="shared" si="71"/>
        <v>22.5</v>
      </c>
      <c r="P867" s="12" t="s">
        <v>8281</v>
      </c>
      <c r="Q867" t="s">
        <v>8284</v>
      </c>
      <c r="R867" s="17">
        <f t="shared" si="72"/>
        <v>41230.77311342593</v>
      </c>
      <c r="S867" s="17">
        <f t="shared" si="73"/>
        <v>41290.77311342593</v>
      </c>
      <c r="T867" s="16" t="str">
        <f t="shared" si="74"/>
        <v>2012</v>
      </c>
    </row>
    <row r="868" spans="1:20" ht="49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>
        <f t="shared" si="70"/>
        <v>18</v>
      </c>
      <c r="O868" s="10">
        <f t="shared" si="71"/>
        <v>58.18</v>
      </c>
      <c r="P868" s="12" t="s">
        <v>8281</v>
      </c>
      <c r="Q868" t="s">
        <v>8284</v>
      </c>
      <c r="R868" s="17">
        <f t="shared" si="72"/>
        <v>42025.637939814813</v>
      </c>
      <c r="S868" s="17">
        <f t="shared" si="73"/>
        <v>42063.631944444445</v>
      </c>
      <c r="T868" s="16" t="str">
        <f t="shared" si="74"/>
        <v>2015</v>
      </c>
    </row>
    <row r="869" spans="1:20" ht="49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>
        <f t="shared" si="70"/>
        <v>24</v>
      </c>
      <c r="O869" s="10">
        <f t="shared" si="71"/>
        <v>109.18</v>
      </c>
      <c r="P869" s="12" t="s">
        <v>8281</v>
      </c>
      <c r="Q869" t="s">
        <v>8284</v>
      </c>
      <c r="R869" s="17">
        <f t="shared" si="72"/>
        <v>40088.105393518519</v>
      </c>
      <c r="S869" s="17">
        <f t="shared" si="73"/>
        <v>40148.207638888889</v>
      </c>
      <c r="T869" s="16" t="str">
        <f t="shared" si="74"/>
        <v>2009</v>
      </c>
    </row>
    <row r="870" spans="1:20" ht="49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>
        <f t="shared" si="70"/>
        <v>0</v>
      </c>
      <c r="O870" s="10">
        <f t="shared" si="71"/>
        <v>50</v>
      </c>
      <c r="P870" s="12" t="s">
        <v>8281</v>
      </c>
      <c r="Q870" t="s">
        <v>8284</v>
      </c>
      <c r="R870" s="17">
        <f t="shared" si="72"/>
        <v>41616.027754629627</v>
      </c>
      <c r="S870" s="17">
        <f t="shared" si="73"/>
        <v>41646.027754629627</v>
      </c>
      <c r="T870" s="16" t="str">
        <f t="shared" si="74"/>
        <v>2013</v>
      </c>
    </row>
    <row r="871" spans="1:20" ht="49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>
        <f t="shared" si="70"/>
        <v>12</v>
      </c>
      <c r="O871" s="10">
        <f t="shared" si="71"/>
        <v>346.67</v>
      </c>
      <c r="P871" s="12" t="s">
        <v>8281</v>
      </c>
      <c r="Q871" t="s">
        <v>8284</v>
      </c>
      <c r="R871" s="17">
        <f t="shared" si="72"/>
        <v>41342.845567129632</v>
      </c>
      <c r="S871" s="17">
        <f t="shared" si="73"/>
        <v>41372.803900462961</v>
      </c>
      <c r="T871" s="16" t="str">
        <f t="shared" si="74"/>
        <v>2013</v>
      </c>
    </row>
    <row r="872" spans="1:20" ht="49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>
        <f t="shared" si="70"/>
        <v>0</v>
      </c>
      <c r="O872" s="10">
        <f t="shared" si="71"/>
        <v>12.4</v>
      </c>
      <c r="P872" s="12" t="s">
        <v>8281</v>
      </c>
      <c r="Q872" t="s">
        <v>8284</v>
      </c>
      <c r="R872" s="17">
        <f t="shared" si="72"/>
        <v>41488.022256944445</v>
      </c>
      <c r="S872" s="17">
        <f t="shared" si="73"/>
        <v>41518.022256944445</v>
      </c>
      <c r="T872" s="16" t="str">
        <f t="shared" si="74"/>
        <v>2013</v>
      </c>
    </row>
    <row r="873" spans="1:20" ht="49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>
        <f t="shared" si="70"/>
        <v>5</v>
      </c>
      <c r="O873" s="10">
        <f t="shared" si="71"/>
        <v>27.08</v>
      </c>
      <c r="P873" s="12" t="s">
        <v>8281</v>
      </c>
      <c r="Q873" t="s">
        <v>8284</v>
      </c>
      <c r="R873" s="17">
        <f t="shared" si="72"/>
        <v>41577.561284722222</v>
      </c>
      <c r="S873" s="17">
        <f t="shared" si="73"/>
        <v>41607.602951388886</v>
      </c>
      <c r="T873" s="16" t="str">
        <f t="shared" si="74"/>
        <v>2013</v>
      </c>
    </row>
    <row r="874" spans="1:20" ht="49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>
        <f t="shared" si="70"/>
        <v>1</v>
      </c>
      <c r="O874" s="10">
        <f t="shared" si="71"/>
        <v>32.5</v>
      </c>
      <c r="P874" s="12" t="s">
        <v>8281</v>
      </c>
      <c r="Q874" t="s">
        <v>8284</v>
      </c>
      <c r="R874" s="17">
        <f t="shared" si="72"/>
        <v>40567.825543981482</v>
      </c>
      <c r="S874" s="17">
        <f t="shared" si="73"/>
        <v>40612.825543981482</v>
      </c>
      <c r="T874" s="16" t="str">
        <f t="shared" si="74"/>
        <v>2011</v>
      </c>
    </row>
    <row r="875" spans="1:20" ht="33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>
        <f t="shared" si="70"/>
        <v>1</v>
      </c>
      <c r="O875" s="10">
        <f t="shared" si="71"/>
        <v>9</v>
      </c>
      <c r="P875" s="12" t="s">
        <v>8281</v>
      </c>
      <c r="Q875" t="s">
        <v>8284</v>
      </c>
      <c r="R875" s="17">
        <f t="shared" si="72"/>
        <v>41184.167129629634</v>
      </c>
      <c r="S875" s="17">
        <f t="shared" si="73"/>
        <v>41224.208796296298</v>
      </c>
      <c r="T875" s="16" t="str">
        <f t="shared" si="74"/>
        <v>2012</v>
      </c>
    </row>
    <row r="876" spans="1:20" ht="49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>
        <f t="shared" si="70"/>
        <v>24</v>
      </c>
      <c r="O876" s="10">
        <f t="shared" si="71"/>
        <v>34.76</v>
      </c>
      <c r="P876" s="12" t="s">
        <v>8281</v>
      </c>
      <c r="Q876" t="s">
        <v>8284</v>
      </c>
      <c r="R876" s="17">
        <f t="shared" si="72"/>
        <v>41368.583726851852</v>
      </c>
      <c r="S876" s="17">
        <f t="shared" si="73"/>
        <v>41398.583726851852</v>
      </c>
      <c r="T876" s="16" t="str">
        <f t="shared" si="74"/>
        <v>2013</v>
      </c>
    </row>
    <row r="877" spans="1:20" ht="49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>
        <f t="shared" si="70"/>
        <v>0</v>
      </c>
      <c r="O877" s="10">
        <f t="shared" si="71"/>
        <v>0</v>
      </c>
      <c r="P877" s="12" t="s">
        <v>8281</v>
      </c>
      <c r="Q877" t="s">
        <v>8284</v>
      </c>
      <c r="R877" s="17">
        <f t="shared" si="72"/>
        <v>42248.723738425921</v>
      </c>
      <c r="S877" s="17">
        <f t="shared" si="73"/>
        <v>42268.723738425921</v>
      </c>
      <c r="T877" s="16" t="str">
        <f t="shared" si="74"/>
        <v>2015</v>
      </c>
    </row>
    <row r="878" spans="1:20" ht="2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>
        <f t="shared" si="70"/>
        <v>41</v>
      </c>
      <c r="O878" s="10">
        <f t="shared" si="71"/>
        <v>28.58</v>
      </c>
      <c r="P878" s="12" t="s">
        <v>8281</v>
      </c>
      <c r="Q878" t="s">
        <v>8284</v>
      </c>
      <c r="R878" s="17">
        <f t="shared" si="72"/>
        <v>41276.496840277774</v>
      </c>
      <c r="S878" s="17">
        <f t="shared" si="73"/>
        <v>41309.496840277774</v>
      </c>
      <c r="T878" s="16" t="str">
        <f t="shared" si="74"/>
        <v>2013</v>
      </c>
    </row>
    <row r="879" spans="1:20" ht="49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>
        <f t="shared" si="70"/>
        <v>68</v>
      </c>
      <c r="O879" s="10">
        <f t="shared" si="71"/>
        <v>46.59</v>
      </c>
      <c r="P879" s="12" t="s">
        <v>8281</v>
      </c>
      <c r="Q879" t="s">
        <v>8284</v>
      </c>
      <c r="R879" s="17">
        <f t="shared" si="72"/>
        <v>41597.788888888892</v>
      </c>
      <c r="S879" s="17">
        <f t="shared" si="73"/>
        <v>41627.788888888892</v>
      </c>
      <c r="T879" s="16" t="str">
        <f t="shared" si="74"/>
        <v>2013</v>
      </c>
    </row>
    <row r="880" spans="1:20" ht="49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>
        <f t="shared" si="70"/>
        <v>1</v>
      </c>
      <c r="O880" s="10">
        <f t="shared" si="71"/>
        <v>32.5</v>
      </c>
      <c r="P880" s="12" t="s">
        <v>8281</v>
      </c>
      <c r="Q880" t="s">
        <v>8284</v>
      </c>
      <c r="R880" s="17">
        <f t="shared" si="72"/>
        <v>40505.232916666668</v>
      </c>
      <c r="S880" s="17">
        <f t="shared" si="73"/>
        <v>40535.232916666668</v>
      </c>
      <c r="T880" s="16" t="str">
        <f t="shared" si="74"/>
        <v>2010</v>
      </c>
    </row>
    <row r="881" spans="1:20" ht="49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>
        <f t="shared" si="70"/>
        <v>31</v>
      </c>
      <c r="O881" s="10">
        <f t="shared" si="71"/>
        <v>21.47</v>
      </c>
      <c r="P881" s="12" t="s">
        <v>8281</v>
      </c>
      <c r="Q881" t="s">
        <v>8284</v>
      </c>
      <c r="R881" s="17">
        <f t="shared" si="72"/>
        <v>41037.829918981479</v>
      </c>
      <c r="S881" s="17">
        <f t="shared" si="73"/>
        <v>41058.829918981479</v>
      </c>
      <c r="T881" s="16" t="str">
        <f t="shared" si="74"/>
        <v>2012</v>
      </c>
    </row>
    <row r="882" spans="1:20" ht="49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>
        <f t="shared" si="70"/>
        <v>3</v>
      </c>
      <c r="O882" s="10">
        <f t="shared" si="71"/>
        <v>14.13</v>
      </c>
      <c r="P882" s="12" t="s">
        <v>8281</v>
      </c>
      <c r="Q882" t="s">
        <v>8285</v>
      </c>
      <c r="R882" s="17">
        <f t="shared" si="72"/>
        <v>41179.32104166667</v>
      </c>
      <c r="S882" s="17">
        <f t="shared" si="73"/>
        <v>41212.32104166667</v>
      </c>
      <c r="T882" s="16" t="str">
        <f t="shared" si="74"/>
        <v>2012</v>
      </c>
    </row>
    <row r="883" spans="1:20" ht="33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>
        <f t="shared" si="70"/>
        <v>1</v>
      </c>
      <c r="O883" s="10">
        <f t="shared" si="71"/>
        <v>30</v>
      </c>
      <c r="P883" s="12" t="s">
        <v>8281</v>
      </c>
      <c r="Q883" t="s">
        <v>8285</v>
      </c>
      <c r="R883" s="17">
        <f t="shared" si="72"/>
        <v>40877.25099537037</v>
      </c>
      <c r="S883" s="17">
        <f t="shared" si="73"/>
        <v>40922.25099537037</v>
      </c>
      <c r="T883" s="16" t="str">
        <f t="shared" si="74"/>
        <v>2011</v>
      </c>
    </row>
    <row r="884" spans="1:20" ht="49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>
        <f t="shared" si="70"/>
        <v>20</v>
      </c>
      <c r="O884" s="10">
        <f t="shared" si="71"/>
        <v>21.57</v>
      </c>
      <c r="P884" s="12" t="s">
        <v>8281</v>
      </c>
      <c r="Q884" t="s">
        <v>8285</v>
      </c>
      <c r="R884" s="17">
        <f t="shared" si="72"/>
        <v>40759.860532407409</v>
      </c>
      <c r="S884" s="17">
        <f t="shared" si="73"/>
        <v>40792.860532407409</v>
      </c>
      <c r="T884" s="16" t="str">
        <f t="shared" si="74"/>
        <v>2011</v>
      </c>
    </row>
    <row r="885" spans="1:20" ht="49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>
        <f t="shared" si="70"/>
        <v>40</v>
      </c>
      <c r="O885" s="10">
        <f t="shared" si="71"/>
        <v>83.38</v>
      </c>
      <c r="P885" s="12" t="s">
        <v>8281</v>
      </c>
      <c r="Q885" t="s">
        <v>8285</v>
      </c>
      <c r="R885" s="17">
        <f t="shared" si="72"/>
        <v>42371.935590277775</v>
      </c>
      <c r="S885" s="17">
        <f t="shared" si="73"/>
        <v>42431.935590277775</v>
      </c>
      <c r="T885" s="16" t="str">
        <f t="shared" si="74"/>
        <v>2016</v>
      </c>
    </row>
    <row r="886" spans="1:20" ht="49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>
        <f t="shared" si="70"/>
        <v>1</v>
      </c>
      <c r="O886" s="10">
        <f t="shared" si="71"/>
        <v>10</v>
      </c>
      <c r="P886" s="12" t="s">
        <v>8281</v>
      </c>
      <c r="Q886" t="s">
        <v>8285</v>
      </c>
      <c r="R886" s="17">
        <f t="shared" si="72"/>
        <v>40981.802615740737</v>
      </c>
      <c r="S886" s="17">
        <f t="shared" si="73"/>
        <v>41041.104861111111</v>
      </c>
      <c r="T886" s="16" t="str">
        <f t="shared" si="74"/>
        <v>2012</v>
      </c>
    </row>
    <row r="887" spans="1:20" ht="49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>
        <f t="shared" si="70"/>
        <v>75</v>
      </c>
      <c r="O887" s="10">
        <f t="shared" si="71"/>
        <v>35.71</v>
      </c>
      <c r="P887" s="12" t="s">
        <v>8281</v>
      </c>
      <c r="Q887" t="s">
        <v>8285</v>
      </c>
      <c r="R887" s="17">
        <f t="shared" si="72"/>
        <v>42713.941099537042</v>
      </c>
      <c r="S887" s="17">
        <f t="shared" si="73"/>
        <v>42734.941099537042</v>
      </c>
      <c r="T887" s="16" t="str">
        <f t="shared" si="74"/>
        <v>2016</v>
      </c>
    </row>
    <row r="888" spans="1:20" ht="49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>
        <f t="shared" si="70"/>
        <v>41</v>
      </c>
      <c r="O888" s="10">
        <f t="shared" si="71"/>
        <v>29.29</v>
      </c>
      <c r="P888" s="12" t="s">
        <v>8281</v>
      </c>
      <c r="Q888" t="s">
        <v>8285</v>
      </c>
      <c r="R888" s="17">
        <f t="shared" si="72"/>
        <v>42603.870520833334</v>
      </c>
      <c r="S888" s="17">
        <f t="shared" si="73"/>
        <v>42628.870520833334</v>
      </c>
      <c r="T888" s="16" t="str">
        <f t="shared" si="74"/>
        <v>2016</v>
      </c>
    </row>
    <row r="889" spans="1:20" ht="49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>
        <f t="shared" si="70"/>
        <v>0</v>
      </c>
      <c r="O889" s="10">
        <f t="shared" si="71"/>
        <v>0</v>
      </c>
      <c r="P889" s="12" t="s">
        <v>8281</v>
      </c>
      <c r="Q889" t="s">
        <v>8285</v>
      </c>
      <c r="R889" s="17">
        <f t="shared" si="72"/>
        <v>41026.958969907406</v>
      </c>
      <c r="S889" s="17">
        <f t="shared" si="73"/>
        <v>41056.958969907406</v>
      </c>
      <c r="T889" s="16" t="str">
        <f t="shared" si="74"/>
        <v>2012</v>
      </c>
    </row>
    <row r="890" spans="1:20" ht="49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>
        <f t="shared" si="70"/>
        <v>7</v>
      </c>
      <c r="O890" s="10">
        <f t="shared" si="71"/>
        <v>18</v>
      </c>
      <c r="P890" s="12" t="s">
        <v>8281</v>
      </c>
      <c r="Q890" t="s">
        <v>8285</v>
      </c>
      <c r="R890" s="17">
        <f t="shared" si="72"/>
        <v>40751.753298611111</v>
      </c>
      <c r="S890" s="17">
        <f t="shared" si="73"/>
        <v>40787.25</v>
      </c>
      <c r="T890" s="16" t="str">
        <f t="shared" si="74"/>
        <v>2011</v>
      </c>
    </row>
    <row r="891" spans="1:20" ht="49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>
        <f t="shared" si="70"/>
        <v>9</v>
      </c>
      <c r="O891" s="10">
        <f t="shared" si="71"/>
        <v>73.760000000000005</v>
      </c>
      <c r="P891" s="12" t="s">
        <v>8281</v>
      </c>
      <c r="Q891" t="s">
        <v>8285</v>
      </c>
      <c r="R891" s="17">
        <f t="shared" si="72"/>
        <v>41887.784062500003</v>
      </c>
      <c r="S891" s="17">
        <f t="shared" si="73"/>
        <v>41917.784062500003</v>
      </c>
      <c r="T891" s="16" t="str">
        <f t="shared" si="74"/>
        <v>2014</v>
      </c>
    </row>
    <row r="892" spans="1:20" ht="49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>
        <f t="shared" si="70"/>
        <v>4</v>
      </c>
      <c r="O892" s="10">
        <f t="shared" si="71"/>
        <v>31.25</v>
      </c>
      <c r="P892" s="12" t="s">
        <v>8281</v>
      </c>
      <c r="Q892" t="s">
        <v>8285</v>
      </c>
      <c r="R892" s="17">
        <f t="shared" si="72"/>
        <v>41569.698831018519</v>
      </c>
      <c r="S892" s="17">
        <f t="shared" si="73"/>
        <v>41599.740497685183</v>
      </c>
      <c r="T892" s="16" t="str">
        <f t="shared" si="74"/>
        <v>2013</v>
      </c>
    </row>
    <row r="893" spans="1:20" ht="49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>
        <f t="shared" si="70"/>
        <v>3</v>
      </c>
      <c r="O893" s="10">
        <f t="shared" si="71"/>
        <v>28.89</v>
      </c>
      <c r="P893" s="12" t="s">
        <v>8281</v>
      </c>
      <c r="Q893" t="s">
        <v>8285</v>
      </c>
      <c r="R893" s="17">
        <f t="shared" si="72"/>
        <v>41842.031597222223</v>
      </c>
      <c r="S893" s="17">
        <f t="shared" si="73"/>
        <v>41872.031597222223</v>
      </c>
      <c r="T893" s="16" t="str">
        <f t="shared" si="74"/>
        <v>2014</v>
      </c>
    </row>
    <row r="894" spans="1:20" ht="49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>
        <f t="shared" si="70"/>
        <v>41</v>
      </c>
      <c r="O894" s="10">
        <f t="shared" si="71"/>
        <v>143.82</v>
      </c>
      <c r="P894" s="12" t="s">
        <v>8281</v>
      </c>
      <c r="Q894" t="s">
        <v>8285</v>
      </c>
      <c r="R894" s="17">
        <f t="shared" si="72"/>
        <v>40304.20003472222</v>
      </c>
      <c r="S894" s="17">
        <f t="shared" si="73"/>
        <v>40391.166666666664</v>
      </c>
      <c r="T894" s="16" t="str">
        <f t="shared" si="74"/>
        <v>2010</v>
      </c>
    </row>
    <row r="895" spans="1:20" ht="49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>
        <f t="shared" si="70"/>
        <v>10</v>
      </c>
      <c r="O895" s="10">
        <f t="shared" si="71"/>
        <v>40</v>
      </c>
      <c r="P895" s="12" t="s">
        <v>8281</v>
      </c>
      <c r="Q895" t="s">
        <v>8285</v>
      </c>
      <c r="R895" s="17">
        <f t="shared" si="72"/>
        <v>42065.897719907407</v>
      </c>
      <c r="S895" s="17">
        <f t="shared" si="73"/>
        <v>42095.856053240743</v>
      </c>
      <c r="T895" s="16" t="str">
        <f t="shared" si="74"/>
        <v>2015</v>
      </c>
    </row>
    <row r="896" spans="1:20" ht="49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>
        <f t="shared" si="70"/>
        <v>39</v>
      </c>
      <c r="O896" s="10">
        <f t="shared" si="71"/>
        <v>147.81</v>
      </c>
      <c r="P896" s="12" t="s">
        <v>8281</v>
      </c>
      <c r="Q896" t="s">
        <v>8285</v>
      </c>
      <c r="R896" s="17">
        <f t="shared" si="72"/>
        <v>42496.981597222228</v>
      </c>
      <c r="S896" s="17">
        <f t="shared" si="73"/>
        <v>42526.981597222228</v>
      </c>
      <c r="T896" s="16" t="str">
        <f t="shared" si="74"/>
        <v>2016</v>
      </c>
    </row>
    <row r="897" spans="1:20" ht="49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>
        <f t="shared" si="70"/>
        <v>2</v>
      </c>
      <c r="O897" s="10">
        <f t="shared" si="71"/>
        <v>27.86</v>
      </c>
      <c r="P897" s="12" t="s">
        <v>8281</v>
      </c>
      <c r="Q897" t="s">
        <v>8285</v>
      </c>
      <c r="R897" s="17">
        <f t="shared" si="72"/>
        <v>40431.127650462964</v>
      </c>
      <c r="S897" s="17">
        <f t="shared" si="73"/>
        <v>40476.127650462964</v>
      </c>
      <c r="T897" s="16" t="str">
        <f t="shared" si="74"/>
        <v>2010</v>
      </c>
    </row>
    <row r="898" spans="1:20" ht="49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>
        <f t="shared" si="70"/>
        <v>40</v>
      </c>
      <c r="O898" s="10">
        <f t="shared" si="71"/>
        <v>44.44</v>
      </c>
      <c r="P898" s="12" t="s">
        <v>8281</v>
      </c>
      <c r="Q898" t="s">
        <v>8285</v>
      </c>
      <c r="R898" s="17">
        <f t="shared" si="72"/>
        <v>42218.872986111113</v>
      </c>
      <c r="S898" s="17">
        <f t="shared" si="73"/>
        <v>42244.166666666672</v>
      </c>
      <c r="T898" s="16" t="str">
        <f t="shared" si="74"/>
        <v>2015</v>
      </c>
    </row>
    <row r="899" spans="1:20" ht="49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>
        <f t="shared" si="70"/>
        <v>0</v>
      </c>
      <c r="O899" s="10">
        <f t="shared" si="71"/>
        <v>0</v>
      </c>
      <c r="P899" s="12" t="s">
        <v>8281</v>
      </c>
      <c r="Q899" t="s">
        <v>8285</v>
      </c>
      <c r="R899" s="17">
        <f t="shared" si="72"/>
        <v>41211.688750000001</v>
      </c>
      <c r="S899" s="17">
        <f t="shared" si="73"/>
        <v>41241.730416666665</v>
      </c>
      <c r="T899" s="16" t="str">
        <f t="shared" si="74"/>
        <v>2012</v>
      </c>
    </row>
    <row r="900" spans="1:20" ht="49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>
        <f t="shared" si="70"/>
        <v>3</v>
      </c>
      <c r="O900" s="10">
        <f t="shared" si="71"/>
        <v>35</v>
      </c>
      <c r="P900" s="12" t="s">
        <v>8281</v>
      </c>
      <c r="Q900" t="s">
        <v>8285</v>
      </c>
      <c r="R900" s="17">
        <f t="shared" si="72"/>
        <v>40878.758217592593</v>
      </c>
      <c r="S900" s="17">
        <f t="shared" si="73"/>
        <v>40923.758217592593</v>
      </c>
      <c r="T900" s="16" t="str">
        <f t="shared" si="74"/>
        <v>2011</v>
      </c>
    </row>
    <row r="901" spans="1:20" ht="49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>
        <f t="shared" si="70"/>
        <v>37</v>
      </c>
      <c r="O901" s="10">
        <f t="shared" si="71"/>
        <v>35</v>
      </c>
      <c r="P901" s="12" t="s">
        <v>8281</v>
      </c>
      <c r="Q901" t="s">
        <v>8285</v>
      </c>
      <c r="R901" s="17">
        <f t="shared" si="72"/>
        <v>40646.099097222221</v>
      </c>
      <c r="S901" s="17">
        <f t="shared" si="73"/>
        <v>40691.099097222221</v>
      </c>
      <c r="T901" s="16" t="str">
        <f t="shared" si="74"/>
        <v>2011</v>
      </c>
    </row>
    <row r="902" spans="1:20" ht="33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>
        <f t="shared" si="70"/>
        <v>0</v>
      </c>
      <c r="O902" s="10">
        <f t="shared" si="71"/>
        <v>10.5</v>
      </c>
      <c r="P902" s="12" t="s">
        <v>8281</v>
      </c>
      <c r="Q902" t="s">
        <v>8284</v>
      </c>
      <c r="R902" s="17">
        <f t="shared" si="72"/>
        <v>42429.84956018519</v>
      </c>
      <c r="S902" s="17">
        <f t="shared" si="73"/>
        <v>42459.807893518519</v>
      </c>
      <c r="T902" s="16" t="str">
        <f t="shared" si="74"/>
        <v>2016</v>
      </c>
    </row>
    <row r="903" spans="1:20" ht="65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>
        <f t="shared" si="70"/>
        <v>0</v>
      </c>
      <c r="O903" s="10">
        <f t="shared" si="71"/>
        <v>0</v>
      </c>
      <c r="P903" s="12" t="s">
        <v>8281</v>
      </c>
      <c r="Q903" t="s">
        <v>8284</v>
      </c>
      <c r="R903" s="17">
        <f t="shared" si="72"/>
        <v>40291.81150462963</v>
      </c>
      <c r="S903" s="17">
        <f t="shared" si="73"/>
        <v>40337.799305555556</v>
      </c>
      <c r="T903" s="16" t="str">
        <f t="shared" si="74"/>
        <v>2010</v>
      </c>
    </row>
    <row r="904" spans="1:20" ht="49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>
        <f t="shared" si="70"/>
        <v>0</v>
      </c>
      <c r="O904" s="10">
        <f t="shared" si="71"/>
        <v>30</v>
      </c>
      <c r="P904" s="12" t="s">
        <v>8281</v>
      </c>
      <c r="Q904" t="s">
        <v>8284</v>
      </c>
      <c r="R904" s="17">
        <f t="shared" si="72"/>
        <v>41829.965532407405</v>
      </c>
      <c r="S904" s="17">
        <f t="shared" si="73"/>
        <v>41881.645833333336</v>
      </c>
      <c r="T904" s="16" t="str">
        <f t="shared" si="74"/>
        <v>2014</v>
      </c>
    </row>
    <row r="905" spans="1:20" ht="49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>
        <f t="shared" si="70"/>
        <v>3</v>
      </c>
      <c r="O905" s="10">
        <f t="shared" si="71"/>
        <v>40</v>
      </c>
      <c r="P905" s="12" t="s">
        <v>8281</v>
      </c>
      <c r="Q905" t="s">
        <v>8284</v>
      </c>
      <c r="R905" s="17">
        <f t="shared" si="72"/>
        <v>41149.796064814815</v>
      </c>
      <c r="S905" s="17">
        <f t="shared" si="73"/>
        <v>41175.100694444445</v>
      </c>
      <c r="T905" s="16" t="str">
        <f t="shared" si="74"/>
        <v>2012</v>
      </c>
    </row>
    <row r="906" spans="1:20" ht="49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>
        <f t="shared" ref="N906:N969" si="75">ROUND(E906/D906*100,0)</f>
        <v>0</v>
      </c>
      <c r="O906" s="10">
        <f t="shared" ref="O906:O969" si="76">IFERROR(ROUND(E906/L906,2),0)</f>
        <v>50.33</v>
      </c>
      <c r="P906" s="12" t="s">
        <v>8281</v>
      </c>
      <c r="Q906" t="s">
        <v>8284</v>
      </c>
      <c r="R906" s="17">
        <f t="shared" ref="R906:R969" si="77">(((J906/60)/60)/24)+DATE(1970,1,1)</f>
        <v>42342.080289351856</v>
      </c>
      <c r="S906" s="17">
        <f t="shared" ref="S906:S969" si="78">(((I906/60)/60)/24)+DATE(1970,1,1)</f>
        <v>42372.080289351856</v>
      </c>
      <c r="T906" s="16" t="str">
        <f t="shared" ref="T906:T969" si="79">TEXT(R906, "yyyy")</f>
        <v>2015</v>
      </c>
    </row>
    <row r="907" spans="1:20" ht="49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>
        <f t="shared" si="75"/>
        <v>3</v>
      </c>
      <c r="O907" s="10">
        <f t="shared" si="76"/>
        <v>32.67</v>
      </c>
      <c r="P907" s="12" t="s">
        <v>8281</v>
      </c>
      <c r="Q907" t="s">
        <v>8284</v>
      </c>
      <c r="R907" s="17">
        <f t="shared" si="77"/>
        <v>40507.239884259259</v>
      </c>
      <c r="S907" s="17">
        <f t="shared" si="78"/>
        <v>40567.239884259259</v>
      </c>
      <c r="T907" s="16" t="str">
        <f t="shared" si="79"/>
        <v>2010</v>
      </c>
    </row>
    <row r="908" spans="1:20" ht="33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>
        <f t="shared" si="75"/>
        <v>0</v>
      </c>
      <c r="O908" s="10">
        <f t="shared" si="76"/>
        <v>0</v>
      </c>
      <c r="P908" s="12" t="s">
        <v>8281</v>
      </c>
      <c r="Q908" t="s">
        <v>8284</v>
      </c>
      <c r="R908" s="17">
        <f t="shared" si="77"/>
        <v>41681.189699074072</v>
      </c>
      <c r="S908" s="17">
        <f t="shared" si="78"/>
        <v>41711.148032407407</v>
      </c>
      <c r="T908" s="16" t="str">
        <f t="shared" si="79"/>
        <v>2014</v>
      </c>
    </row>
    <row r="909" spans="1:20" ht="33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>
        <f t="shared" si="75"/>
        <v>0</v>
      </c>
      <c r="O909" s="10">
        <f t="shared" si="76"/>
        <v>0</v>
      </c>
      <c r="P909" s="12" t="s">
        <v>8281</v>
      </c>
      <c r="Q909" t="s">
        <v>8284</v>
      </c>
      <c r="R909" s="17">
        <f t="shared" si="77"/>
        <v>40767.192395833335</v>
      </c>
      <c r="S909" s="17">
        <f t="shared" si="78"/>
        <v>40797.192395833335</v>
      </c>
      <c r="T909" s="16" t="str">
        <f t="shared" si="79"/>
        <v>2011</v>
      </c>
    </row>
    <row r="910" spans="1:20" ht="49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>
        <f t="shared" si="75"/>
        <v>0</v>
      </c>
      <c r="O910" s="10">
        <f t="shared" si="76"/>
        <v>0</v>
      </c>
      <c r="P910" s="12" t="s">
        <v>8281</v>
      </c>
      <c r="Q910" t="s">
        <v>8284</v>
      </c>
      <c r="R910" s="17">
        <f t="shared" si="77"/>
        <v>40340.801562499997</v>
      </c>
      <c r="S910" s="17">
        <f t="shared" si="78"/>
        <v>40386.207638888889</v>
      </c>
      <c r="T910" s="16" t="str">
        <f t="shared" si="79"/>
        <v>2010</v>
      </c>
    </row>
    <row r="911" spans="1:20" ht="49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>
        <f t="shared" si="75"/>
        <v>3</v>
      </c>
      <c r="O911" s="10">
        <f t="shared" si="76"/>
        <v>65</v>
      </c>
      <c r="P911" s="12" t="s">
        <v>8281</v>
      </c>
      <c r="Q911" t="s">
        <v>8284</v>
      </c>
      <c r="R911" s="17">
        <f t="shared" si="77"/>
        <v>41081.69027777778</v>
      </c>
      <c r="S911" s="17">
        <f t="shared" si="78"/>
        <v>41113.166666666664</v>
      </c>
      <c r="T911" s="16" t="str">
        <f t="shared" si="79"/>
        <v>2012</v>
      </c>
    </row>
    <row r="912" spans="1:20" ht="49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>
        <f t="shared" si="75"/>
        <v>22</v>
      </c>
      <c r="O912" s="10">
        <f t="shared" si="76"/>
        <v>24.6</v>
      </c>
      <c r="P912" s="12" t="s">
        <v>8281</v>
      </c>
      <c r="Q912" t="s">
        <v>8284</v>
      </c>
      <c r="R912" s="17">
        <f t="shared" si="77"/>
        <v>42737.545358796298</v>
      </c>
      <c r="S912" s="17">
        <f t="shared" si="78"/>
        <v>42797.545358796298</v>
      </c>
      <c r="T912" s="16" t="str">
        <f t="shared" si="79"/>
        <v>2017</v>
      </c>
    </row>
    <row r="913" spans="1:20" ht="49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>
        <f t="shared" si="75"/>
        <v>0</v>
      </c>
      <c r="O913" s="10">
        <f t="shared" si="76"/>
        <v>0</v>
      </c>
      <c r="P913" s="12" t="s">
        <v>8281</v>
      </c>
      <c r="Q913" t="s">
        <v>8284</v>
      </c>
      <c r="R913" s="17">
        <f t="shared" si="77"/>
        <v>41642.005150462966</v>
      </c>
      <c r="S913" s="17">
        <f t="shared" si="78"/>
        <v>41663.005150462966</v>
      </c>
      <c r="T913" s="16" t="str">
        <f t="shared" si="79"/>
        <v>2014</v>
      </c>
    </row>
    <row r="914" spans="1:20" ht="49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>
        <f t="shared" si="75"/>
        <v>1</v>
      </c>
      <c r="O914" s="10">
        <f t="shared" si="76"/>
        <v>15</v>
      </c>
      <c r="P914" s="12" t="s">
        <v>8281</v>
      </c>
      <c r="Q914" t="s">
        <v>8284</v>
      </c>
      <c r="R914" s="17">
        <f t="shared" si="77"/>
        <v>41194.109340277777</v>
      </c>
      <c r="S914" s="17">
        <f t="shared" si="78"/>
        <v>41254.151006944441</v>
      </c>
      <c r="T914" s="16" t="str">
        <f t="shared" si="79"/>
        <v>2012</v>
      </c>
    </row>
    <row r="915" spans="1:20" ht="49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>
        <f t="shared" si="75"/>
        <v>7</v>
      </c>
      <c r="O915" s="10">
        <f t="shared" si="76"/>
        <v>82.58</v>
      </c>
      <c r="P915" s="12" t="s">
        <v>8281</v>
      </c>
      <c r="Q915" t="s">
        <v>8284</v>
      </c>
      <c r="R915" s="17">
        <f t="shared" si="77"/>
        <v>41004.139108796298</v>
      </c>
      <c r="S915" s="17">
        <f t="shared" si="78"/>
        <v>41034.139108796298</v>
      </c>
      <c r="T915" s="16" t="str">
        <f t="shared" si="79"/>
        <v>2012</v>
      </c>
    </row>
    <row r="916" spans="1:20" ht="49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>
        <f t="shared" si="75"/>
        <v>0</v>
      </c>
      <c r="O916" s="10">
        <f t="shared" si="76"/>
        <v>0</v>
      </c>
      <c r="P916" s="12" t="s">
        <v>8281</v>
      </c>
      <c r="Q916" t="s">
        <v>8284</v>
      </c>
      <c r="R916" s="17">
        <f t="shared" si="77"/>
        <v>41116.763275462967</v>
      </c>
      <c r="S916" s="17">
        <f t="shared" si="78"/>
        <v>41146.763275462967</v>
      </c>
      <c r="T916" s="16" t="str">
        <f t="shared" si="79"/>
        <v>2012</v>
      </c>
    </row>
    <row r="917" spans="1:20" ht="33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>
        <f t="shared" si="75"/>
        <v>6</v>
      </c>
      <c r="O917" s="10">
        <f t="shared" si="76"/>
        <v>41.67</v>
      </c>
      <c r="P917" s="12" t="s">
        <v>8281</v>
      </c>
      <c r="Q917" t="s">
        <v>8284</v>
      </c>
      <c r="R917" s="17">
        <f t="shared" si="77"/>
        <v>40937.679560185185</v>
      </c>
      <c r="S917" s="17">
        <f t="shared" si="78"/>
        <v>40969.207638888889</v>
      </c>
      <c r="T917" s="16" t="str">
        <f t="shared" si="79"/>
        <v>2012</v>
      </c>
    </row>
    <row r="918" spans="1:20" ht="33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>
        <f t="shared" si="75"/>
        <v>0</v>
      </c>
      <c r="O918" s="10">
        <f t="shared" si="76"/>
        <v>0</v>
      </c>
      <c r="P918" s="12" t="s">
        <v>8281</v>
      </c>
      <c r="Q918" t="s">
        <v>8284</v>
      </c>
      <c r="R918" s="17">
        <f t="shared" si="77"/>
        <v>40434.853402777779</v>
      </c>
      <c r="S918" s="17">
        <f t="shared" si="78"/>
        <v>40473.208333333336</v>
      </c>
      <c r="T918" s="16" t="str">
        <f t="shared" si="79"/>
        <v>2010</v>
      </c>
    </row>
    <row r="919" spans="1:20" ht="49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>
        <f t="shared" si="75"/>
        <v>1</v>
      </c>
      <c r="O919" s="10">
        <f t="shared" si="76"/>
        <v>30</v>
      </c>
      <c r="P919" s="12" t="s">
        <v>8281</v>
      </c>
      <c r="Q919" t="s">
        <v>8284</v>
      </c>
      <c r="R919" s="17">
        <f t="shared" si="77"/>
        <v>41802.94363425926</v>
      </c>
      <c r="S919" s="17">
        <f t="shared" si="78"/>
        <v>41834.104166666664</v>
      </c>
      <c r="T919" s="16" t="str">
        <f t="shared" si="79"/>
        <v>2014</v>
      </c>
    </row>
    <row r="920" spans="1:20" ht="49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>
        <f t="shared" si="75"/>
        <v>5</v>
      </c>
      <c r="O920" s="10">
        <f t="shared" si="76"/>
        <v>19.600000000000001</v>
      </c>
      <c r="P920" s="12" t="s">
        <v>8281</v>
      </c>
      <c r="Q920" t="s">
        <v>8284</v>
      </c>
      <c r="R920" s="17">
        <f t="shared" si="77"/>
        <v>41944.916215277779</v>
      </c>
      <c r="S920" s="17">
        <f t="shared" si="78"/>
        <v>41974.957881944443</v>
      </c>
      <c r="T920" s="16" t="str">
        <f t="shared" si="79"/>
        <v>2014</v>
      </c>
    </row>
    <row r="921" spans="1:20" ht="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>
        <f t="shared" si="75"/>
        <v>1</v>
      </c>
      <c r="O921" s="10">
        <f t="shared" si="76"/>
        <v>100</v>
      </c>
      <c r="P921" s="12" t="s">
        <v>8281</v>
      </c>
      <c r="Q921" t="s">
        <v>8284</v>
      </c>
      <c r="R921" s="17">
        <f t="shared" si="77"/>
        <v>41227.641724537039</v>
      </c>
      <c r="S921" s="17">
        <f t="shared" si="78"/>
        <v>41262.641724537039</v>
      </c>
      <c r="T921" s="16" t="str">
        <f t="shared" si="79"/>
        <v>2012</v>
      </c>
    </row>
    <row r="922" spans="1:20" ht="49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>
        <f t="shared" si="75"/>
        <v>0</v>
      </c>
      <c r="O922" s="10">
        <f t="shared" si="76"/>
        <v>0</v>
      </c>
      <c r="P922" s="12" t="s">
        <v>8281</v>
      </c>
      <c r="Q922" t="s">
        <v>8284</v>
      </c>
      <c r="R922" s="17">
        <f t="shared" si="77"/>
        <v>41562.67155092593</v>
      </c>
      <c r="S922" s="17">
        <f t="shared" si="78"/>
        <v>41592.713217592594</v>
      </c>
      <c r="T922" s="16" t="str">
        <f t="shared" si="79"/>
        <v>2013</v>
      </c>
    </row>
    <row r="923" spans="1:20" ht="49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>
        <f t="shared" si="75"/>
        <v>31</v>
      </c>
      <c r="O923" s="10">
        <f t="shared" si="76"/>
        <v>231.75</v>
      </c>
      <c r="P923" s="12" t="s">
        <v>8281</v>
      </c>
      <c r="Q923" t="s">
        <v>8284</v>
      </c>
      <c r="R923" s="17">
        <f t="shared" si="77"/>
        <v>40847.171018518515</v>
      </c>
      <c r="S923" s="17">
        <f t="shared" si="78"/>
        <v>40889.212685185186</v>
      </c>
      <c r="T923" s="16" t="str">
        <f t="shared" si="79"/>
        <v>2011</v>
      </c>
    </row>
    <row r="924" spans="1:20" ht="49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>
        <f t="shared" si="75"/>
        <v>21</v>
      </c>
      <c r="O924" s="10">
        <f t="shared" si="76"/>
        <v>189.33</v>
      </c>
      <c r="P924" s="12" t="s">
        <v>8281</v>
      </c>
      <c r="Q924" t="s">
        <v>8284</v>
      </c>
      <c r="R924" s="17">
        <f t="shared" si="77"/>
        <v>41878.530011574076</v>
      </c>
      <c r="S924" s="17">
        <f t="shared" si="78"/>
        <v>41913.530011574076</v>
      </c>
      <c r="T924" s="16" t="str">
        <f t="shared" si="79"/>
        <v>2014</v>
      </c>
    </row>
    <row r="925" spans="1:20" ht="49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>
        <f t="shared" si="75"/>
        <v>2</v>
      </c>
      <c r="O925" s="10">
        <f t="shared" si="76"/>
        <v>55</v>
      </c>
      <c r="P925" s="12" t="s">
        <v>8281</v>
      </c>
      <c r="Q925" t="s">
        <v>8284</v>
      </c>
      <c r="R925" s="17">
        <f t="shared" si="77"/>
        <v>41934.959756944445</v>
      </c>
      <c r="S925" s="17">
        <f t="shared" si="78"/>
        <v>41965.001423611116</v>
      </c>
      <c r="T925" s="16" t="str">
        <f t="shared" si="79"/>
        <v>2014</v>
      </c>
    </row>
    <row r="926" spans="1:20" ht="49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>
        <f t="shared" si="75"/>
        <v>11</v>
      </c>
      <c r="O926" s="10">
        <f t="shared" si="76"/>
        <v>21.8</v>
      </c>
      <c r="P926" s="12" t="s">
        <v>8281</v>
      </c>
      <c r="Q926" t="s">
        <v>8284</v>
      </c>
      <c r="R926" s="17">
        <f t="shared" si="77"/>
        <v>41288.942928240744</v>
      </c>
      <c r="S926" s="17">
        <f t="shared" si="78"/>
        <v>41318.942928240744</v>
      </c>
      <c r="T926" s="16" t="str">
        <f t="shared" si="79"/>
        <v>2013</v>
      </c>
    </row>
    <row r="927" spans="1:20" ht="49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>
        <f t="shared" si="75"/>
        <v>3</v>
      </c>
      <c r="O927" s="10">
        <f t="shared" si="76"/>
        <v>32</v>
      </c>
      <c r="P927" s="12" t="s">
        <v>8281</v>
      </c>
      <c r="Q927" t="s">
        <v>8284</v>
      </c>
      <c r="R927" s="17">
        <f t="shared" si="77"/>
        <v>41575.880914351852</v>
      </c>
      <c r="S927" s="17">
        <f t="shared" si="78"/>
        <v>41605.922581018516</v>
      </c>
      <c r="T927" s="16" t="str">
        <f t="shared" si="79"/>
        <v>2013</v>
      </c>
    </row>
    <row r="928" spans="1:20" ht="49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>
        <f t="shared" si="75"/>
        <v>0</v>
      </c>
      <c r="O928" s="10">
        <f t="shared" si="76"/>
        <v>0</v>
      </c>
      <c r="P928" s="12" t="s">
        <v>8281</v>
      </c>
      <c r="Q928" t="s">
        <v>8284</v>
      </c>
      <c r="R928" s="17">
        <f t="shared" si="77"/>
        <v>40338.02002314815</v>
      </c>
      <c r="S928" s="17">
        <f t="shared" si="78"/>
        <v>40367.944444444445</v>
      </c>
      <c r="T928" s="16" t="str">
        <f t="shared" si="79"/>
        <v>2010</v>
      </c>
    </row>
    <row r="929" spans="1:20" ht="33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>
        <f t="shared" si="75"/>
        <v>0</v>
      </c>
      <c r="O929" s="10">
        <f t="shared" si="76"/>
        <v>0</v>
      </c>
      <c r="P929" s="12" t="s">
        <v>8281</v>
      </c>
      <c r="Q929" t="s">
        <v>8284</v>
      </c>
      <c r="R929" s="17">
        <f t="shared" si="77"/>
        <v>41013.822858796295</v>
      </c>
      <c r="S929" s="17">
        <f t="shared" si="78"/>
        <v>41043.822858796295</v>
      </c>
      <c r="T929" s="16" t="str">
        <f t="shared" si="79"/>
        <v>2012</v>
      </c>
    </row>
    <row r="930" spans="1:20" ht="49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>
        <f t="shared" si="75"/>
        <v>11</v>
      </c>
      <c r="O930" s="10">
        <f t="shared" si="76"/>
        <v>56.25</v>
      </c>
      <c r="P930" s="12" t="s">
        <v>8281</v>
      </c>
      <c r="Q930" t="s">
        <v>8284</v>
      </c>
      <c r="R930" s="17">
        <f t="shared" si="77"/>
        <v>41180.86241898148</v>
      </c>
      <c r="S930" s="17">
        <f t="shared" si="78"/>
        <v>41231</v>
      </c>
      <c r="T930" s="16" t="str">
        <f t="shared" si="79"/>
        <v>2012</v>
      </c>
    </row>
    <row r="931" spans="1:20" ht="49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>
        <f t="shared" si="75"/>
        <v>0</v>
      </c>
      <c r="O931" s="10">
        <f t="shared" si="76"/>
        <v>0</v>
      </c>
      <c r="P931" s="12" t="s">
        <v>8281</v>
      </c>
      <c r="Q931" t="s">
        <v>8284</v>
      </c>
      <c r="R931" s="17">
        <f t="shared" si="77"/>
        <v>40978.238067129627</v>
      </c>
      <c r="S931" s="17">
        <f t="shared" si="78"/>
        <v>41008.196400462963</v>
      </c>
      <c r="T931" s="16" t="str">
        <f t="shared" si="79"/>
        <v>2012</v>
      </c>
    </row>
    <row r="932" spans="1:20" ht="49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>
        <f t="shared" si="75"/>
        <v>38</v>
      </c>
      <c r="O932" s="10">
        <f t="shared" si="76"/>
        <v>69</v>
      </c>
      <c r="P932" s="12" t="s">
        <v>8281</v>
      </c>
      <c r="Q932" t="s">
        <v>8284</v>
      </c>
      <c r="R932" s="17">
        <f t="shared" si="77"/>
        <v>40312.915578703702</v>
      </c>
      <c r="S932" s="17">
        <f t="shared" si="78"/>
        <v>40354.897222222222</v>
      </c>
      <c r="T932" s="16" t="str">
        <f t="shared" si="79"/>
        <v>2010</v>
      </c>
    </row>
    <row r="933" spans="1:20" ht="49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>
        <f t="shared" si="75"/>
        <v>7</v>
      </c>
      <c r="O933" s="10">
        <f t="shared" si="76"/>
        <v>18.71</v>
      </c>
      <c r="P933" s="12" t="s">
        <v>8281</v>
      </c>
      <c r="Q933" t="s">
        <v>8284</v>
      </c>
      <c r="R933" s="17">
        <f t="shared" si="77"/>
        <v>41680.359976851854</v>
      </c>
      <c r="S933" s="17">
        <f t="shared" si="78"/>
        <v>41714.916666666664</v>
      </c>
      <c r="T933" s="16" t="str">
        <f t="shared" si="79"/>
        <v>2014</v>
      </c>
    </row>
    <row r="934" spans="1:20" ht="33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>
        <f t="shared" si="75"/>
        <v>15</v>
      </c>
      <c r="O934" s="10">
        <f t="shared" si="76"/>
        <v>46.03</v>
      </c>
      <c r="P934" s="12" t="s">
        <v>8281</v>
      </c>
      <c r="Q934" t="s">
        <v>8284</v>
      </c>
      <c r="R934" s="17">
        <f t="shared" si="77"/>
        <v>41310.969270833331</v>
      </c>
      <c r="S934" s="17">
        <f t="shared" si="78"/>
        <v>41355.927604166667</v>
      </c>
      <c r="T934" s="16" t="str">
        <f t="shared" si="79"/>
        <v>2013</v>
      </c>
    </row>
    <row r="935" spans="1:20" ht="49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>
        <f t="shared" si="75"/>
        <v>6</v>
      </c>
      <c r="O935" s="10">
        <f t="shared" si="76"/>
        <v>60</v>
      </c>
      <c r="P935" s="12" t="s">
        <v>8281</v>
      </c>
      <c r="Q935" t="s">
        <v>8284</v>
      </c>
      <c r="R935" s="17">
        <f t="shared" si="77"/>
        <v>41711.169085648151</v>
      </c>
      <c r="S935" s="17">
        <f t="shared" si="78"/>
        <v>41771.169085648151</v>
      </c>
      <c r="T935" s="16" t="str">
        <f t="shared" si="79"/>
        <v>2014</v>
      </c>
    </row>
    <row r="936" spans="1:20" ht="49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>
        <f t="shared" si="75"/>
        <v>30</v>
      </c>
      <c r="O936" s="10">
        <f t="shared" si="76"/>
        <v>50.67</v>
      </c>
      <c r="P936" s="12" t="s">
        <v>8281</v>
      </c>
      <c r="Q936" t="s">
        <v>8284</v>
      </c>
      <c r="R936" s="17">
        <f t="shared" si="77"/>
        <v>41733.737083333333</v>
      </c>
      <c r="S936" s="17">
        <f t="shared" si="78"/>
        <v>41763.25</v>
      </c>
      <c r="T936" s="16" t="str">
        <f t="shared" si="79"/>
        <v>2014</v>
      </c>
    </row>
    <row r="937" spans="1:20" ht="49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>
        <f t="shared" si="75"/>
        <v>1</v>
      </c>
      <c r="O937" s="10">
        <f t="shared" si="76"/>
        <v>25</v>
      </c>
      <c r="P937" s="12" t="s">
        <v>8281</v>
      </c>
      <c r="Q937" t="s">
        <v>8284</v>
      </c>
      <c r="R937" s="17">
        <f t="shared" si="77"/>
        <v>42368.333668981482</v>
      </c>
      <c r="S937" s="17">
        <f t="shared" si="78"/>
        <v>42398.333668981482</v>
      </c>
      <c r="T937" s="16" t="str">
        <f t="shared" si="79"/>
        <v>2015</v>
      </c>
    </row>
    <row r="938" spans="1:20" ht="49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>
        <f t="shared" si="75"/>
        <v>0</v>
      </c>
      <c r="O938" s="10">
        <f t="shared" si="76"/>
        <v>0</v>
      </c>
      <c r="P938" s="12" t="s">
        <v>8281</v>
      </c>
      <c r="Q938" t="s">
        <v>8284</v>
      </c>
      <c r="R938" s="17">
        <f t="shared" si="77"/>
        <v>40883.024178240739</v>
      </c>
      <c r="S938" s="17">
        <f t="shared" si="78"/>
        <v>40926.833333333336</v>
      </c>
      <c r="T938" s="16" t="str">
        <f t="shared" si="79"/>
        <v>2011</v>
      </c>
    </row>
    <row r="939" spans="1:20" ht="49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>
        <f t="shared" si="75"/>
        <v>1</v>
      </c>
      <c r="O939" s="10">
        <f t="shared" si="76"/>
        <v>20</v>
      </c>
      <c r="P939" s="12" t="s">
        <v>8281</v>
      </c>
      <c r="Q939" t="s">
        <v>8284</v>
      </c>
      <c r="R939" s="17">
        <f t="shared" si="77"/>
        <v>41551.798113425924</v>
      </c>
      <c r="S939" s="17">
        <f t="shared" si="78"/>
        <v>41581.839780092596</v>
      </c>
      <c r="T939" s="16" t="str">
        <f t="shared" si="79"/>
        <v>2013</v>
      </c>
    </row>
    <row r="940" spans="1:20" ht="49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>
        <f t="shared" si="75"/>
        <v>0</v>
      </c>
      <c r="O940" s="10">
        <f t="shared" si="76"/>
        <v>25</v>
      </c>
      <c r="P940" s="12" t="s">
        <v>8281</v>
      </c>
      <c r="Q940" t="s">
        <v>8284</v>
      </c>
      <c r="R940" s="17">
        <f t="shared" si="77"/>
        <v>41124.479722222226</v>
      </c>
      <c r="S940" s="17">
        <f t="shared" si="78"/>
        <v>41154.479722222226</v>
      </c>
      <c r="T940" s="16" t="str">
        <f t="shared" si="79"/>
        <v>2012</v>
      </c>
    </row>
    <row r="941" spans="1:20" ht="49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>
        <f t="shared" si="75"/>
        <v>1</v>
      </c>
      <c r="O941" s="10">
        <f t="shared" si="76"/>
        <v>20</v>
      </c>
      <c r="P941" s="12" t="s">
        <v>8281</v>
      </c>
      <c r="Q941" t="s">
        <v>8284</v>
      </c>
      <c r="R941" s="17">
        <f t="shared" si="77"/>
        <v>41416.763171296298</v>
      </c>
      <c r="S941" s="17">
        <f t="shared" si="78"/>
        <v>41455.831944444442</v>
      </c>
      <c r="T941" s="16" t="str">
        <f t="shared" si="79"/>
        <v>2013</v>
      </c>
    </row>
    <row r="942" spans="1:20" ht="49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>
        <f t="shared" si="75"/>
        <v>17</v>
      </c>
      <c r="O942" s="10">
        <f t="shared" si="76"/>
        <v>110.29</v>
      </c>
      <c r="P942" s="12" t="s">
        <v>8275</v>
      </c>
      <c r="Q942" t="s">
        <v>8277</v>
      </c>
      <c r="R942" s="17">
        <f t="shared" si="77"/>
        <v>42182.008402777778</v>
      </c>
      <c r="S942" s="17">
        <f t="shared" si="78"/>
        <v>42227.008402777778</v>
      </c>
      <c r="T942" s="16" t="str">
        <f t="shared" si="79"/>
        <v>2015</v>
      </c>
    </row>
    <row r="943" spans="1:20" ht="49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>
        <f t="shared" si="75"/>
        <v>2</v>
      </c>
      <c r="O943" s="10">
        <f t="shared" si="76"/>
        <v>37.450000000000003</v>
      </c>
      <c r="P943" s="12" t="s">
        <v>8275</v>
      </c>
      <c r="Q943" t="s">
        <v>8277</v>
      </c>
      <c r="R943" s="17">
        <f t="shared" si="77"/>
        <v>42746.096585648149</v>
      </c>
      <c r="S943" s="17">
        <f t="shared" si="78"/>
        <v>42776.096585648149</v>
      </c>
      <c r="T943" s="16" t="str">
        <f t="shared" si="79"/>
        <v>2017</v>
      </c>
    </row>
    <row r="944" spans="1:20" ht="49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>
        <f t="shared" si="75"/>
        <v>9</v>
      </c>
      <c r="O944" s="10">
        <f t="shared" si="76"/>
        <v>41.75</v>
      </c>
      <c r="P944" s="12" t="s">
        <v>8275</v>
      </c>
      <c r="Q944" t="s">
        <v>8277</v>
      </c>
      <c r="R944" s="17">
        <f t="shared" si="77"/>
        <v>42382.843287037031</v>
      </c>
      <c r="S944" s="17">
        <f t="shared" si="78"/>
        <v>42418.843287037031</v>
      </c>
      <c r="T944" s="16" t="str">
        <f t="shared" si="79"/>
        <v>2016</v>
      </c>
    </row>
    <row r="945" spans="1:20" ht="33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>
        <f t="shared" si="75"/>
        <v>10</v>
      </c>
      <c r="O945" s="10">
        <f t="shared" si="76"/>
        <v>24.08</v>
      </c>
      <c r="P945" s="12" t="s">
        <v>8275</v>
      </c>
      <c r="Q945" t="s">
        <v>8277</v>
      </c>
      <c r="R945" s="17">
        <f t="shared" si="77"/>
        <v>42673.66788194445</v>
      </c>
      <c r="S945" s="17">
        <f t="shared" si="78"/>
        <v>42703.709548611107</v>
      </c>
      <c r="T945" s="16" t="str">
        <f t="shared" si="79"/>
        <v>2016</v>
      </c>
    </row>
    <row r="946" spans="1:20" ht="49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>
        <f t="shared" si="75"/>
        <v>13</v>
      </c>
      <c r="O946" s="10">
        <f t="shared" si="76"/>
        <v>69.41</v>
      </c>
      <c r="P946" s="12" t="s">
        <v>8275</v>
      </c>
      <c r="Q946" t="s">
        <v>8277</v>
      </c>
      <c r="R946" s="17">
        <f t="shared" si="77"/>
        <v>42444.583912037036</v>
      </c>
      <c r="S946" s="17">
        <f t="shared" si="78"/>
        <v>42478.583333333328</v>
      </c>
      <c r="T946" s="16" t="str">
        <f t="shared" si="79"/>
        <v>2016</v>
      </c>
    </row>
    <row r="947" spans="1:20" ht="49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>
        <f t="shared" si="75"/>
        <v>2</v>
      </c>
      <c r="O947" s="10">
        <f t="shared" si="76"/>
        <v>155.25</v>
      </c>
      <c r="P947" s="12" t="s">
        <v>8275</v>
      </c>
      <c r="Q947" t="s">
        <v>8277</v>
      </c>
      <c r="R947" s="17">
        <f t="shared" si="77"/>
        <v>42732.872986111113</v>
      </c>
      <c r="S947" s="17">
        <f t="shared" si="78"/>
        <v>42784.999305555553</v>
      </c>
      <c r="T947" s="16" t="str">
        <f t="shared" si="79"/>
        <v>2016</v>
      </c>
    </row>
    <row r="948" spans="1:20" ht="33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>
        <f t="shared" si="75"/>
        <v>2</v>
      </c>
      <c r="O948" s="10">
        <f t="shared" si="76"/>
        <v>57.2</v>
      </c>
      <c r="P948" s="12" t="s">
        <v>8275</v>
      </c>
      <c r="Q948" t="s">
        <v>8277</v>
      </c>
      <c r="R948" s="17">
        <f t="shared" si="77"/>
        <v>42592.750555555554</v>
      </c>
      <c r="S948" s="17">
        <f t="shared" si="78"/>
        <v>42622.750555555554</v>
      </c>
      <c r="T948" s="16" t="str">
        <f t="shared" si="79"/>
        <v>2016</v>
      </c>
    </row>
    <row r="949" spans="1:20" ht="49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>
        <f t="shared" si="75"/>
        <v>0</v>
      </c>
      <c r="O949" s="10">
        <f t="shared" si="76"/>
        <v>0</v>
      </c>
      <c r="P949" s="12" t="s">
        <v>8275</v>
      </c>
      <c r="Q949" t="s">
        <v>8277</v>
      </c>
      <c r="R949" s="17">
        <f t="shared" si="77"/>
        <v>42491.781319444446</v>
      </c>
      <c r="S949" s="17">
        <f t="shared" si="78"/>
        <v>42551.781319444446</v>
      </c>
      <c r="T949" s="16" t="str">
        <f t="shared" si="79"/>
        <v>2016</v>
      </c>
    </row>
    <row r="950" spans="1:20" ht="49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>
        <f t="shared" si="75"/>
        <v>12</v>
      </c>
      <c r="O950" s="10">
        <f t="shared" si="76"/>
        <v>60</v>
      </c>
      <c r="P950" s="12" t="s">
        <v>8275</v>
      </c>
      <c r="Q950" t="s">
        <v>8277</v>
      </c>
      <c r="R950" s="17">
        <f t="shared" si="77"/>
        <v>42411.828287037039</v>
      </c>
      <c r="S950" s="17">
        <f t="shared" si="78"/>
        <v>42441.828287037039</v>
      </c>
      <c r="T950" s="16" t="str">
        <f t="shared" si="79"/>
        <v>2016</v>
      </c>
    </row>
    <row r="951" spans="1:20" ht="49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>
        <f t="shared" si="75"/>
        <v>1</v>
      </c>
      <c r="O951" s="10">
        <f t="shared" si="76"/>
        <v>39</v>
      </c>
      <c r="P951" s="12" t="s">
        <v>8275</v>
      </c>
      <c r="Q951" t="s">
        <v>8277</v>
      </c>
      <c r="R951" s="17">
        <f t="shared" si="77"/>
        <v>42361.043703703705</v>
      </c>
      <c r="S951" s="17">
        <f t="shared" si="78"/>
        <v>42421.043703703705</v>
      </c>
      <c r="T951" s="16" t="str">
        <f t="shared" si="79"/>
        <v>2015</v>
      </c>
    </row>
    <row r="952" spans="1:20" ht="49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>
        <f t="shared" si="75"/>
        <v>28</v>
      </c>
      <c r="O952" s="10">
        <f t="shared" si="76"/>
        <v>58.42</v>
      </c>
      <c r="P952" s="12" t="s">
        <v>8275</v>
      </c>
      <c r="Q952" t="s">
        <v>8277</v>
      </c>
      <c r="R952" s="17">
        <f t="shared" si="77"/>
        <v>42356.750706018516</v>
      </c>
      <c r="S952" s="17">
        <f t="shared" si="78"/>
        <v>42386.750706018516</v>
      </c>
      <c r="T952" s="16" t="str">
        <f t="shared" si="79"/>
        <v>2015</v>
      </c>
    </row>
    <row r="953" spans="1:20" ht="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>
        <f t="shared" si="75"/>
        <v>38</v>
      </c>
      <c r="O953" s="10">
        <f t="shared" si="76"/>
        <v>158.63999999999999</v>
      </c>
      <c r="P953" s="12" t="s">
        <v>8275</v>
      </c>
      <c r="Q953" t="s">
        <v>8277</v>
      </c>
      <c r="R953" s="17">
        <f t="shared" si="77"/>
        <v>42480.653611111105</v>
      </c>
      <c r="S953" s="17">
        <f t="shared" si="78"/>
        <v>42525.653611111105</v>
      </c>
      <c r="T953" s="16" t="str">
        <f t="shared" si="79"/>
        <v>2016</v>
      </c>
    </row>
    <row r="954" spans="1:20" ht="33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>
        <f t="shared" si="75"/>
        <v>40</v>
      </c>
      <c r="O954" s="10">
        <f t="shared" si="76"/>
        <v>99.86</v>
      </c>
      <c r="P954" s="12" t="s">
        <v>8275</v>
      </c>
      <c r="Q954" t="s">
        <v>8277</v>
      </c>
      <c r="R954" s="17">
        <f t="shared" si="77"/>
        <v>42662.613564814819</v>
      </c>
      <c r="S954" s="17">
        <f t="shared" si="78"/>
        <v>42692.655231481483</v>
      </c>
      <c r="T954" s="16" t="str">
        <f t="shared" si="79"/>
        <v>2016</v>
      </c>
    </row>
    <row r="955" spans="1:20" ht="49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>
        <f t="shared" si="75"/>
        <v>1</v>
      </c>
      <c r="O955" s="10">
        <f t="shared" si="76"/>
        <v>25.2</v>
      </c>
      <c r="P955" s="12" t="s">
        <v>8275</v>
      </c>
      <c r="Q955" t="s">
        <v>8277</v>
      </c>
      <c r="R955" s="17">
        <f t="shared" si="77"/>
        <v>41999.164340277777</v>
      </c>
      <c r="S955" s="17">
        <f t="shared" si="78"/>
        <v>42029.164340277777</v>
      </c>
      <c r="T955" s="16" t="str">
        <f t="shared" si="79"/>
        <v>2014</v>
      </c>
    </row>
    <row r="956" spans="1:20" ht="49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>
        <f t="shared" si="75"/>
        <v>43</v>
      </c>
      <c r="O956" s="10">
        <f t="shared" si="76"/>
        <v>89.19</v>
      </c>
      <c r="P956" s="12" t="s">
        <v>8275</v>
      </c>
      <c r="Q956" t="s">
        <v>8277</v>
      </c>
      <c r="R956" s="17">
        <f t="shared" si="77"/>
        <v>42194.833784722221</v>
      </c>
      <c r="S956" s="17">
        <f t="shared" si="78"/>
        <v>42236.833784722221</v>
      </c>
      <c r="T956" s="16" t="str">
        <f t="shared" si="79"/>
        <v>2015</v>
      </c>
    </row>
    <row r="957" spans="1:20" ht="49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>
        <f t="shared" si="75"/>
        <v>6</v>
      </c>
      <c r="O957" s="10">
        <f t="shared" si="76"/>
        <v>182.62</v>
      </c>
      <c r="P957" s="12" t="s">
        <v>8275</v>
      </c>
      <c r="Q957" t="s">
        <v>8277</v>
      </c>
      <c r="R957" s="17">
        <f t="shared" si="77"/>
        <v>42586.295138888891</v>
      </c>
      <c r="S957" s="17">
        <f t="shared" si="78"/>
        <v>42626.295138888891</v>
      </c>
      <c r="T957" s="16" t="str">
        <f t="shared" si="79"/>
        <v>2016</v>
      </c>
    </row>
    <row r="958" spans="1:20" ht="49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>
        <f t="shared" si="75"/>
        <v>2</v>
      </c>
      <c r="O958" s="10">
        <f t="shared" si="76"/>
        <v>50.65</v>
      </c>
      <c r="P958" s="12" t="s">
        <v>8275</v>
      </c>
      <c r="Q958" t="s">
        <v>8277</v>
      </c>
      <c r="R958" s="17">
        <f t="shared" si="77"/>
        <v>42060.913877314815</v>
      </c>
      <c r="S958" s="17">
        <f t="shared" si="78"/>
        <v>42120.872210648144</v>
      </c>
      <c r="T958" s="16" t="str">
        <f t="shared" si="79"/>
        <v>2015</v>
      </c>
    </row>
    <row r="959" spans="1:20" ht="33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>
        <f t="shared" si="75"/>
        <v>2</v>
      </c>
      <c r="O959" s="10">
        <f t="shared" si="76"/>
        <v>33.29</v>
      </c>
      <c r="P959" s="12" t="s">
        <v>8275</v>
      </c>
      <c r="Q959" t="s">
        <v>8277</v>
      </c>
      <c r="R959" s="17">
        <f t="shared" si="77"/>
        <v>42660.552465277782</v>
      </c>
      <c r="S959" s="17">
        <f t="shared" si="78"/>
        <v>42691.594131944439</v>
      </c>
      <c r="T959" s="16" t="str">
        <f t="shared" si="79"/>
        <v>2016</v>
      </c>
    </row>
    <row r="960" spans="1:20" ht="49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>
        <f t="shared" si="75"/>
        <v>11</v>
      </c>
      <c r="O960" s="10">
        <f t="shared" si="76"/>
        <v>51.82</v>
      </c>
      <c r="P960" s="12" t="s">
        <v>8275</v>
      </c>
      <c r="Q960" t="s">
        <v>8277</v>
      </c>
      <c r="R960" s="17">
        <f t="shared" si="77"/>
        <v>42082.802812499998</v>
      </c>
      <c r="S960" s="17">
        <f t="shared" si="78"/>
        <v>42104.207638888889</v>
      </c>
      <c r="T960" s="16" t="str">
        <f t="shared" si="79"/>
        <v>2015</v>
      </c>
    </row>
    <row r="961" spans="1:20" ht="49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>
        <f t="shared" si="75"/>
        <v>39</v>
      </c>
      <c r="O961" s="10">
        <f t="shared" si="76"/>
        <v>113.63</v>
      </c>
      <c r="P961" s="12" t="s">
        <v>8275</v>
      </c>
      <c r="Q961" t="s">
        <v>8277</v>
      </c>
      <c r="R961" s="17">
        <f t="shared" si="77"/>
        <v>41993.174363425926</v>
      </c>
      <c r="S961" s="17">
        <f t="shared" si="78"/>
        <v>42023.174363425926</v>
      </c>
      <c r="T961" s="16" t="str">
        <f t="shared" si="79"/>
        <v>2014</v>
      </c>
    </row>
    <row r="962" spans="1:20" ht="49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>
        <f t="shared" si="75"/>
        <v>46</v>
      </c>
      <c r="O962" s="10">
        <f t="shared" si="76"/>
        <v>136.46</v>
      </c>
      <c r="P962" s="12" t="s">
        <v>8275</v>
      </c>
      <c r="Q962" t="s">
        <v>8277</v>
      </c>
      <c r="R962" s="17">
        <f t="shared" si="77"/>
        <v>42766.626793981486</v>
      </c>
      <c r="S962" s="17">
        <f t="shared" si="78"/>
        <v>42808.585127314815</v>
      </c>
      <c r="T962" s="16" t="str">
        <f t="shared" si="79"/>
        <v>2017</v>
      </c>
    </row>
    <row r="963" spans="1:20" ht="33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>
        <f t="shared" si="75"/>
        <v>42</v>
      </c>
      <c r="O963" s="10">
        <f t="shared" si="76"/>
        <v>364.35</v>
      </c>
      <c r="P963" s="12" t="s">
        <v>8275</v>
      </c>
      <c r="Q963" t="s">
        <v>8277</v>
      </c>
      <c r="R963" s="17">
        <f t="shared" si="77"/>
        <v>42740.693692129629</v>
      </c>
      <c r="S963" s="17">
        <f t="shared" si="78"/>
        <v>42786.791666666672</v>
      </c>
      <c r="T963" s="16" t="str">
        <f t="shared" si="79"/>
        <v>2017</v>
      </c>
    </row>
    <row r="964" spans="1:20" ht="49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>
        <f t="shared" si="75"/>
        <v>28</v>
      </c>
      <c r="O964" s="10">
        <f t="shared" si="76"/>
        <v>19.239999999999998</v>
      </c>
      <c r="P964" s="12" t="s">
        <v>8275</v>
      </c>
      <c r="Q964" t="s">
        <v>8277</v>
      </c>
      <c r="R964" s="17">
        <f t="shared" si="77"/>
        <v>42373.712418981479</v>
      </c>
      <c r="S964" s="17">
        <f t="shared" si="78"/>
        <v>42411.712418981479</v>
      </c>
      <c r="T964" s="16" t="str">
        <f t="shared" si="79"/>
        <v>2016</v>
      </c>
    </row>
    <row r="965" spans="1:20" ht="33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>
        <f t="shared" si="75"/>
        <v>1</v>
      </c>
      <c r="O965" s="10">
        <f t="shared" si="76"/>
        <v>41.89</v>
      </c>
      <c r="P965" s="12" t="s">
        <v>8275</v>
      </c>
      <c r="Q965" t="s">
        <v>8277</v>
      </c>
      <c r="R965" s="17">
        <f t="shared" si="77"/>
        <v>42625.635636574079</v>
      </c>
      <c r="S965" s="17">
        <f t="shared" si="78"/>
        <v>42660.635636574079</v>
      </c>
      <c r="T965" s="16" t="str">
        <f t="shared" si="79"/>
        <v>2016</v>
      </c>
    </row>
    <row r="966" spans="1:20" ht="49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>
        <f t="shared" si="75"/>
        <v>1</v>
      </c>
      <c r="O966" s="10">
        <f t="shared" si="76"/>
        <v>30.31</v>
      </c>
      <c r="P966" s="12" t="s">
        <v>8275</v>
      </c>
      <c r="Q966" t="s">
        <v>8277</v>
      </c>
      <c r="R966" s="17">
        <f t="shared" si="77"/>
        <v>42208.628692129627</v>
      </c>
      <c r="S966" s="17">
        <f t="shared" si="78"/>
        <v>42248.628692129627</v>
      </c>
      <c r="T966" s="16" t="str">
        <f t="shared" si="79"/>
        <v>2015</v>
      </c>
    </row>
    <row r="967" spans="1:20" ht="49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>
        <f t="shared" si="75"/>
        <v>1</v>
      </c>
      <c r="O967" s="10">
        <f t="shared" si="76"/>
        <v>49.67</v>
      </c>
      <c r="P967" s="12" t="s">
        <v>8275</v>
      </c>
      <c r="Q967" t="s">
        <v>8277</v>
      </c>
      <c r="R967" s="17">
        <f t="shared" si="77"/>
        <v>42637.016736111109</v>
      </c>
      <c r="S967" s="17">
        <f t="shared" si="78"/>
        <v>42669.165972222225</v>
      </c>
      <c r="T967" s="16" t="str">
        <f t="shared" si="79"/>
        <v>2016</v>
      </c>
    </row>
    <row r="968" spans="1:20" ht="49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>
        <f t="shared" si="75"/>
        <v>15</v>
      </c>
      <c r="O968" s="10">
        <f t="shared" si="76"/>
        <v>59.2</v>
      </c>
      <c r="P968" s="12" t="s">
        <v>8275</v>
      </c>
      <c r="Q968" t="s">
        <v>8277</v>
      </c>
      <c r="R968" s="17">
        <f t="shared" si="77"/>
        <v>42619.635787037041</v>
      </c>
      <c r="S968" s="17">
        <f t="shared" si="78"/>
        <v>42649.635787037041</v>
      </c>
      <c r="T968" s="16" t="str">
        <f t="shared" si="79"/>
        <v>2016</v>
      </c>
    </row>
    <row r="969" spans="1:20" ht="33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>
        <f t="shared" si="75"/>
        <v>18</v>
      </c>
      <c r="O969" s="10">
        <f t="shared" si="76"/>
        <v>43.98</v>
      </c>
      <c r="P969" s="12" t="s">
        <v>8275</v>
      </c>
      <c r="Q969" t="s">
        <v>8277</v>
      </c>
      <c r="R969" s="17">
        <f t="shared" si="77"/>
        <v>42422.254328703704</v>
      </c>
      <c r="S969" s="17">
        <f t="shared" si="78"/>
        <v>42482.21266203704</v>
      </c>
      <c r="T969" s="16" t="str">
        <f t="shared" si="79"/>
        <v>2016</v>
      </c>
    </row>
    <row r="970" spans="1:20" ht="49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>
        <f t="shared" ref="N970:N1033" si="80">ROUND(E970/D970*100,0)</f>
        <v>1</v>
      </c>
      <c r="O970" s="10">
        <f t="shared" ref="O970:O1033" si="81">IFERROR(ROUND(E970/L970,2),0)</f>
        <v>26.5</v>
      </c>
      <c r="P970" s="12" t="s">
        <v>8275</v>
      </c>
      <c r="Q970" t="s">
        <v>8277</v>
      </c>
      <c r="R970" s="17">
        <f t="shared" ref="R970:R1033" si="82">(((J970/60)/60)/24)+DATE(1970,1,1)</f>
        <v>41836.847615740742</v>
      </c>
      <c r="S970" s="17">
        <f t="shared" ref="S970:S1033" si="83">(((I970/60)/60)/24)+DATE(1970,1,1)</f>
        <v>41866.847615740742</v>
      </c>
      <c r="T970" s="16" t="str">
        <f t="shared" ref="T970:T1033" si="84">TEXT(R970, "yyyy")</f>
        <v>2014</v>
      </c>
    </row>
    <row r="971" spans="1:20" ht="33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>
        <f t="shared" si="80"/>
        <v>47</v>
      </c>
      <c r="O971" s="10">
        <f t="shared" si="81"/>
        <v>1272.73</v>
      </c>
      <c r="P971" s="12" t="s">
        <v>8275</v>
      </c>
      <c r="Q971" t="s">
        <v>8277</v>
      </c>
      <c r="R971" s="17">
        <f t="shared" si="82"/>
        <v>42742.30332175926</v>
      </c>
      <c r="S971" s="17">
        <f t="shared" si="83"/>
        <v>42775.30332175926</v>
      </c>
      <c r="T971" s="16" t="str">
        <f t="shared" si="84"/>
        <v>2017</v>
      </c>
    </row>
    <row r="972" spans="1:20" ht="49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>
        <f t="shared" si="80"/>
        <v>46</v>
      </c>
      <c r="O972" s="10">
        <f t="shared" si="81"/>
        <v>164</v>
      </c>
      <c r="P972" s="12" t="s">
        <v>8275</v>
      </c>
      <c r="Q972" t="s">
        <v>8277</v>
      </c>
      <c r="R972" s="17">
        <f t="shared" si="82"/>
        <v>42721.220520833333</v>
      </c>
      <c r="S972" s="17">
        <f t="shared" si="83"/>
        <v>42758.207638888889</v>
      </c>
      <c r="T972" s="16" t="str">
        <f t="shared" si="84"/>
        <v>2016</v>
      </c>
    </row>
    <row r="973" spans="1:20" ht="49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>
        <f t="shared" si="80"/>
        <v>0</v>
      </c>
      <c r="O973" s="10">
        <f t="shared" si="81"/>
        <v>45.2</v>
      </c>
      <c r="P973" s="12" t="s">
        <v>8275</v>
      </c>
      <c r="Q973" t="s">
        <v>8277</v>
      </c>
      <c r="R973" s="17">
        <f t="shared" si="82"/>
        <v>42111.709027777775</v>
      </c>
      <c r="S973" s="17">
        <f t="shared" si="83"/>
        <v>42156.709027777775</v>
      </c>
      <c r="T973" s="16" t="str">
        <f t="shared" si="84"/>
        <v>2015</v>
      </c>
    </row>
    <row r="974" spans="1:20" ht="49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>
        <f t="shared" si="80"/>
        <v>35</v>
      </c>
      <c r="O974" s="10">
        <f t="shared" si="81"/>
        <v>153.88999999999999</v>
      </c>
      <c r="P974" s="12" t="s">
        <v>8275</v>
      </c>
      <c r="Q974" t="s">
        <v>8277</v>
      </c>
      <c r="R974" s="17">
        <f t="shared" si="82"/>
        <v>41856.865717592591</v>
      </c>
      <c r="S974" s="17">
        <f t="shared" si="83"/>
        <v>41886.290972222225</v>
      </c>
      <c r="T974" s="16" t="str">
        <f t="shared" si="84"/>
        <v>2014</v>
      </c>
    </row>
    <row r="975" spans="1:20" ht="49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>
        <f t="shared" si="80"/>
        <v>2</v>
      </c>
      <c r="O975" s="10">
        <f t="shared" si="81"/>
        <v>51.38</v>
      </c>
      <c r="P975" s="12" t="s">
        <v>8275</v>
      </c>
      <c r="Q975" t="s">
        <v>8277</v>
      </c>
      <c r="R975" s="17">
        <f t="shared" si="82"/>
        <v>42257.014965277776</v>
      </c>
      <c r="S975" s="17">
        <f t="shared" si="83"/>
        <v>42317.056631944448</v>
      </c>
      <c r="T975" s="16" t="str">
        <f t="shared" si="84"/>
        <v>2015</v>
      </c>
    </row>
    <row r="976" spans="1:20" ht="49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>
        <f t="shared" si="80"/>
        <v>1</v>
      </c>
      <c r="O976" s="10">
        <f t="shared" si="81"/>
        <v>93.33</v>
      </c>
      <c r="P976" s="12" t="s">
        <v>8275</v>
      </c>
      <c r="Q976" t="s">
        <v>8277</v>
      </c>
      <c r="R976" s="17">
        <f t="shared" si="82"/>
        <v>42424.749490740738</v>
      </c>
      <c r="S976" s="17">
        <f t="shared" si="83"/>
        <v>42454.707824074074</v>
      </c>
      <c r="T976" s="16" t="str">
        <f t="shared" si="84"/>
        <v>2016</v>
      </c>
    </row>
    <row r="977" spans="1:20" ht="49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>
        <f t="shared" si="80"/>
        <v>3</v>
      </c>
      <c r="O977" s="10">
        <f t="shared" si="81"/>
        <v>108.63</v>
      </c>
      <c r="P977" s="12" t="s">
        <v>8275</v>
      </c>
      <c r="Q977" t="s">
        <v>8277</v>
      </c>
      <c r="R977" s="17">
        <f t="shared" si="82"/>
        <v>42489.696585648147</v>
      </c>
      <c r="S977" s="17">
        <f t="shared" si="83"/>
        <v>42549.696585648147</v>
      </c>
      <c r="T977" s="16" t="str">
        <f t="shared" si="84"/>
        <v>2016</v>
      </c>
    </row>
    <row r="978" spans="1:20" ht="49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>
        <f t="shared" si="80"/>
        <v>2</v>
      </c>
      <c r="O978" s="10">
        <f t="shared" si="81"/>
        <v>160.5</v>
      </c>
      <c r="P978" s="12" t="s">
        <v>8275</v>
      </c>
      <c r="Q978" t="s">
        <v>8277</v>
      </c>
      <c r="R978" s="17">
        <f t="shared" si="82"/>
        <v>42185.058993055558</v>
      </c>
      <c r="S978" s="17">
        <f t="shared" si="83"/>
        <v>42230.058993055558</v>
      </c>
      <c r="T978" s="16" t="str">
        <f t="shared" si="84"/>
        <v>2015</v>
      </c>
    </row>
    <row r="979" spans="1:20" ht="49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>
        <f t="shared" si="80"/>
        <v>34</v>
      </c>
      <c r="O979" s="10">
        <f t="shared" si="81"/>
        <v>75.75</v>
      </c>
      <c r="P979" s="12" t="s">
        <v>8275</v>
      </c>
      <c r="Q979" t="s">
        <v>8277</v>
      </c>
      <c r="R979" s="17">
        <f t="shared" si="82"/>
        <v>42391.942094907412</v>
      </c>
      <c r="S979" s="17">
        <f t="shared" si="83"/>
        <v>42421.942094907412</v>
      </c>
      <c r="T979" s="16" t="str">
        <f t="shared" si="84"/>
        <v>2016</v>
      </c>
    </row>
    <row r="980" spans="1:20" ht="49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>
        <f t="shared" si="80"/>
        <v>56</v>
      </c>
      <c r="O980" s="10">
        <f t="shared" si="81"/>
        <v>790.84</v>
      </c>
      <c r="P980" s="12" t="s">
        <v>8275</v>
      </c>
      <c r="Q980" t="s">
        <v>8277</v>
      </c>
      <c r="R980" s="17">
        <f t="shared" si="82"/>
        <v>42395.309039351851</v>
      </c>
      <c r="S980" s="17">
        <f t="shared" si="83"/>
        <v>42425.309039351851</v>
      </c>
      <c r="T980" s="16" t="str">
        <f t="shared" si="84"/>
        <v>2016</v>
      </c>
    </row>
    <row r="981" spans="1:20" ht="49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>
        <f t="shared" si="80"/>
        <v>83</v>
      </c>
      <c r="O981" s="10">
        <f t="shared" si="81"/>
        <v>301.94</v>
      </c>
      <c r="P981" s="12" t="s">
        <v>8275</v>
      </c>
      <c r="Q981" t="s">
        <v>8277</v>
      </c>
      <c r="R981" s="17">
        <f t="shared" si="82"/>
        <v>42506.416990740734</v>
      </c>
      <c r="S981" s="17">
        <f t="shared" si="83"/>
        <v>42541.790972222225</v>
      </c>
      <c r="T981" s="16" t="str">
        <f t="shared" si="84"/>
        <v>2016</v>
      </c>
    </row>
    <row r="982" spans="1:20" ht="49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>
        <f t="shared" si="80"/>
        <v>15</v>
      </c>
      <c r="O982" s="10">
        <f t="shared" si="81"/>
        <v>47.94</v>
      </c>
      <c r="P982" s="12" t="s">
        <v>8275</v>
      </c>
      <c r="Q982" t="s">
        <v>8277</v>
      </c>
      <c r="R982" s="17">
        <f t="shared" si="82"/>
        <v>41928.904189814813</v>
      </c>
      <c r="S982" s="17">
        <f t="shared" si="83"/>
        <v>41973.945856481485</v>
      </c>
      <c r="T982" s="16" t="str">
        <f t="shared" si="84"/>
        <v>2014</v>
      </c>
    </row>
    <row r="983" spans="1:20" ht="49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>
        <f t="shared" si="80"/>
        <v>0</v>
      </c>
      <c r="O983" s="10">
        <f t="shared" si="81"/>
        <v>2.75</v>
      </c>
      <c r="P983" s="12" t="s">
        <v>8275</v>
      </c>
      <c r="Q983" t="s">
        <v>8277</v>
      </c>
      <c r="R983" s="17">
        <f t="shared" si="82"/>
        <v>41830.947013888886</v>
      </c>
      <c r="S983" s="17">
        <f t="shared" si="83"/>
        <v>41860.947013888886</v>
      </c>
      <c r="T983" s="16" t="str">
        <f t="shared" si="84"/>
        <v>2014</v>
      </c>
    </row>
    <row r="984" spans="1:20" ht="33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>
        <f t="shared" si="80"/>
        <v>0</v>
      </c>
      <c r="O984" s="10">
        <f t="shared" si="81"/>
        <v>1</v>
      </c>
      <c r="P984" s="12" t="s">
        <v>8275</v>
      </c>
      <c r="Q984" t="s">
        <v>8277</v>
      </c>
      <c r="R984" s="17">
        <f t="shared" si="82"/>
        <v>42615.753310185188</v>
      </c>
      <c r="S984" s="17">
        <f t="shared" si="83"/>
        <v>42645.753310185188</v>
      </c>
      <c r="T984" s="16" t="str">
        <f t="shared" si="84"/>
        <v>2016</v>
      </c>
    </row>
    <row r="985" spans="1:20" ht="49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>
        <f t="shared" si="80"/>
        <v>30</v>
      </c>
      <c r="O985" s="10">
        <f t="shared" si="81"/>
        <v>171.79</v>
      </c>
      <c r="P985" s="12" t="s">
        <v>8275</v>
      </c>
      <c r="Q985" t="s">
        <v>8277</v>
      </c>
      <c r="R985" s="17">
        <f t="shared" si="82"/>
        <v>42574.667650462965</v>
      </c>
      <c r="S985" s="17">
        <f t="shared" si="83"/>
        <v>42605.870833333334</v>
      </c>
      <c r="T985" s="16" t="str">
        <f t="shared" si="84"/>
        <v>2016</v>
      </c>
    </row>
    <row r="986" spans="1:20" ht="8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>
        <f t="shared" si="80"/>
        <v>1</v>
      </c>
      <c r="O986" s="10">
        <f t="shared" si="81"/>
        <v>35.33</v>
      </c>
      <c r="P986" s="12" t="s">
        <v>8275</v>
      </c>
      <c r="Q986" t="s">
        <v>8277</v>
      </c>
      <c r="R986" s="17">
        <f t="shared" si="82"/>
        <v>42061.11583333333</v>
      </c>
      <c r="S986" s="17">
        <f t="shared" si="83"/>
        <v>42091.074166666673</v>
      </c>
      <c r="T986" s="16" t="str">
        <f t="shared" si="84"/>
        <v>2015</v>
      </c>
    </row>
    <row r="987" spans="1:20" ht="49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>
        <f t="shared" si="80"/>
        <v>6</v>
      </c>
      <c r="O987" s="10">
        <f t="shared" si="81"/>
        <v>82.09</v>
      </c>
      <c r="P987" s="12" t="s">
        <v>8275</v>
      </c>
      <c r="Q987" t="s">
        <v>8277</v>
      </c>
      <c r="R987" s="17">
        <f t="shared" si="82"/>
        <v>42339.967708333337</v>
      </c>
      <c r="S987" s="17">
        <f t="shared" si="83"/>
        <v>42369.958333333328</v>
      </c>
      <c r="T987" s="16" t="str">
        <f t="shared" si="84"/>
        <v>2015</v>
      </c>
    </row>
    <row r="988" spans="1:20" ht="49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>
        <f t="shared" si="80"/>
        <v>13</v>
      </c>
      <c r="O988" s="10">
        <f t="shared" si="81"/>
        <v>110.87</v>
      </c>
      <c r="P988" s="12" t="s">
        <v>8275</v>
      </c>
      <c r="Q988" t="s">
        <v>8277</v>
      </c>
      <c r="R988" s="17">
        <f t="shared" si="82"/>
        <v>42324.767361111109</v>
      </c>
      <c r="S988" s="17">
        <f t="shared" si="83"/>
        <v>42379</v>
      </c>
      <c r="T988" s="16" t="str">
        <f t="shared" si="84"/>
        <v>2015</v>
      </c>
    </row>
    <row r="989" spans="1:20" ht="49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>
        <f t="shared" si="80"/>
        <v>13</v>
      </c>
      <c r="O989" s="10">
        <f t="shared" si="81"/>
        <v>161.22</v>
      </c>
      <c r="P989" s="12" t="s">
        <v>8275</v>
      </c>
      <c r="Q989" t="s">
        <v>8277</v>
      </c>
      <c r="R989" s="17">
        <f t="shared" si="82"/>
        <v>41773.294560185182</v>
      </c>
      <c r="S989" s="17">
        <f t="shared" si="83"/>
        <v>41813.294560185182</v>
      </c>
      <c r="T989" s="16" t="str">
        <f t="shared" si="84"/>
        <v>2014</v>
      </c>
    </row>
    <row r="990" spans="1:20" ht="49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>
        <f t="shared" si="80"/>
        <v>0</v>
      </c>
      <c r="O990" s="10">
        <f t="shared" si="81"/>
        <v>0</v>
      </c>
      <c r="P990" s="12" t="s">
        <v>8275</v>
      </c>
      <c r="Q990" t="s">
        <v>8277</v>
      </c>
      <c r="R990" s="17">
        <f t="shared" si="82"/>
        <v>42614.356770833328</v>
      </c>
      <c r="S990" s="17">
        <f t="shared" si="83"/>
        <v>42644.356770833328</v>
      </c>
      <c r="T990" s="16" t="str">
        <f t="shared" si="84"/>
        <v>2016</v>
      </c>
    </row>
    <row r="991" spans="1:20" ht="2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>
        <f t="shared" si="80"/>
        <v>17</v>
      </c>
      <c r="O991" s="10">
        <f t="shared" si="81"/>
        <v>52.41</v>
      </c>
      <c r="P991" s="12" t="s">
        <v>8275</v>
      </c>
      <c r="Q991" t="s">
        <v>8277</v>
      </c>
      <c r="R991" s="17">
        <f t="shared" si="82"/>
        <v>42611.933969907404</v>
      </c>
      <c r="S991" s="17">
        <f t="shared" si="83"/>
        <v>42641.933969907404</v>
      </c>
      <c r="T991" s="16" t="str">
        <f t="shared" si="84"/>
        <v>2016</v>
      </c>
    </row>
    <row r="992" spans="1:20" ht="49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>
        <f t="shared" si="80"/>
        <v>0</v>
      </c>
      <c r="O992" s="10">
        <f t="shared" si="81"/>
        <v>13</v>
      </c>
      <c r="P992" s="12" t="s">
        <v>8275</v>
      </c>
      <c r="Q992" t="s">
        <v>8277</v>
      </c>
      <c r="R992" s="17">
        <f t="shared" si="82"/>
        <v>41855.784305555557</v>
      </c>
      <c r="S992" s="17">
        <f t="shared" si="83"/>
        <v>41885.784305555557</v>
      </c>
      <c r="T992" s="16" t="str">
        <f t="shared" si="84"/>
        <v>2014</v>
      </c>
    </row>
    <row r="993" spans="1:20" ht="8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>
        <f t="shared" si="80"/>
        <v>4</v>
      </c>
      <c r="O993" s="10">
        <f t="shared" si="81"/>
        <v>30.29</v>
      </c>
      <c r="P993" s="12" t="s">
        <v>8275</v>
      </c>
      <c r="Q993" t="s">
        <v>8277</v>
      </c>
      <c r="R993" s="17">
        <f t="shared" si="82"/>
        <v>42538.75680555556</v>
      </c>
      <c r="S993" s="17">
        <f t="shared" si="83"/>
        <v>42563.785416666666</v>
      </c>
      <c r="T993" s="16" t="str">
        <f t="shared" si="84"/>
        <v>2016</v>
      </c>
    </row>
    <row r="994" spans="1:20" ht="49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>
        <f t="shared" si="80"/>
        <v>0</v>
      </c>
      <c r="O994" s="10">
        <f t="shared" si="81"/>
        <v>116.75</v>
      </c>
      <c r="P994" s="12" t="s">
        <v>8275</v>
      </c>
      <c r="Q994" t="s">
        <v>8277</v>
      </c>
      <c r="R994" s="17">
        <f t="shared" si="82"/>
        <v>42437.924988425926</v>
      </c>
      <c r="S994" s="17">
        <f t="shared" si="83"/>
        <v>42497.883321759262</v>
      </c>
      <c r="T994" s="16" t="str">
        <f t="shared" si="84"/>
        <v>2016</v>
      </c>
    </row>
    <row r="995" spans="1:20" ht="49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>
        <f t="shared" si="80"/>
        <v>25</v>
      </c>
      <c r="O995" s="10">
        <f t="shared" si="81"/>
        <v>89.6</v>
      </c>
      <c r="P995" s="12" t="s">
        <v>8275</v>
      </c>
      <c r="Q995" t="s">
        <v>8277</v>
      </c>
      <c r="R995" s="17">
        <f t="shared" si="82"/>
        <v>42652.964907407411</v>
      </c>
      <c r="S995" s="17">
        <f t="shared" si="83"/>
        <v>42686.208333333328</v>
      </c>
      <c r="T995" s="16" t="str">
        <f t="shared" si="84"/>
        <v>2016</v>
      </c>
    </row>
    <row r="996" spans="1:20" ht="65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>
        <f t="shared" si="80"/>
        <v>2</v>
      </c>
      <c r="O996" s="10">
        <f t="shared" si="81"/>
        <v>424.45</v>
      </c>
      <c r="P996" s="12" t="s">
        <v>8275</v>
      </c>
      <c r="Q996" t="s">
        <v>8277</v>
      </c>
      <c r="R996" s="17">
        <f t="shared" si="82"/>
        <v>41921.263078703705</v>
      </c>
      <c r="S996" s="17">
        <f t="shared" si="83"/>
        <v>41973.957638888889</v>
      </c>
      <c r="T996" s="16" t="str">
        <f t="shared" si="84"/>
        <v>2014</v>
      </c>
    </row>
    <row r="997" spans="1:20" ht="49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>
        <f t="shared" si="80"/>
        <v>7</v>
      </c>
      <c r="O997" s="10">
        <f t="shared" si="81"/>
        <v>80.67</v>
      </c>
      <c r="P997" s="12" t="s">
        <v>8275</v>
      </c>
      <c r="Q997" t="s">
        <v>8277</v>
      </c>
      <c r="R997" s="17">
        <f t="shared" si="82"/>
        <v>41947.940740740742</v>
      </c>
      <c r="S997" s="17">
        <f t="shared" si="83"/>
        <v>41972.666666666672</v>
      </c>
      <c r="T997" s="16" t="str">
        <f t="shared" si="84"/>
        <v>2014</v>
      </c>
    </row>
    <row r="998" spans="1:20" ht="33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>
        <f t="shared" si="80"/>
        <v>2</v>
      </c>
      <c r="O998" s="10">
        <f t="shared" si="81"/>
        <v>13</v>
      </c>
      <c r="P998" s="12" t="s">
        <v>8275</v>
      </c>
      <c r="Q998" t="s">
        <v>8277</v>
      </c>
      <c r="R998" s="17">
        <f t="shared" si="82"/>
        <v>41817.866435185184</v>
      </c>
      <c r="S998" s="17">
        <f t="shared" si="83"/>
        <v>41847.643750000003</v>
      </c>
      <c r="T998" s="16" t="str">
        <f t="shared" si="84"/>
        <v>2014</v>
      </c>
    </row>
    <row r="999" spans="1:20" ht="33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>
        <f t="shared" si="80"/>
        <v>1</v>
      </c>
      <c r="O999" s="10">
        <f t="shared" si="81"/>
        <v>8.1300000000000008</v>
      </c>
      <c r="P999" s="12" t="s">
        <v>8275</v>
      </c>
      <c r="Q999" t="s">
        <v>8277</v>
      </c>
      <c r="R999" s="17">
        <f t="shared" si="82"/>
        <v>41941.10297453704</v>
      </c>
      <c r="S999" s="17">
        <f t="shared" si="83"/>
        <v>41971.144641203704</v>
      </c>
      <c r="T999" s="16" t="str">
        <f t="shared" si="84"/>
        <v>2014</v>
      </c>
    </row>
    <row r="1000" spans="1:20" ht="33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>
        <f t="shared" si="80"/>
        <v>59</v>
      </c>
      <c r="O1000" s="10">
        <f t="shared" si="81"/>
        <v>153.43</v>
      </c>
      <c r="P1000" s="12" t="s">
        <v>8275</v>
      </c>
      <c r="Q1000" t="s">
        <v>8277</v>
      </c>
      <c r="R1000" s="17">
        <f t="shared" si="82"/>
        <v>42282.168993055559</v>
      </c>
      <c r="S1000" s="17">
        <f t="shared" si="83"/>
        <v>42327.210659722223</v>
      </c>
      <c r="T1000" s="16" t="str">
        <f t="shared" si="84"/>
        <v>2015</v>
      </c>
    </row>
    <row r="1001" spans="1:20" ht="49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>
        <f t="shared" si="80"/>
        <v>8</v>
      </c>
      <c r="O1001" s="10">
        <f t="shared" si="81"/>
        <v>292.08</v>
      </c>
      <c r="P1001" s="12" t="s">
        <v>8275</v>
      </c>
      <c r="Q1001" t="s">
        <v>8277</v>
      </c>
      <c r="R1001" s="17">
        <f t="shared" si="82"/>
        <v>41926.29965277778</v>
      </c>
      <c r="S1001" s="17">
        <f t="shared" si="83"/>
        <v>41956.334722222222</v>
      </c>
      <c r="T1001" s="16" t="str">
        <f t="shared" si="84"/>
        <v>2014</v>
      </c>
    </row>
    <row r="1002" spans="1:20" ht="49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>
        <f t="shared" si="80"/>
        <v>2</v>
      </c>
      <c r="O1002" s="10">
        <f t="shared" si="81"/>
        <v>3304</v>
      </c>
      <c r="P1002" s="12" t="s">
        <v>8275</v>
      </c>
      <c r="Q1002" t="s">
        <v>8277</v>
      </c>
      <c r="R1002" s="17">
        <f t="shared" si="82"/>
        <v>42749.059722222228</v>
      </c>
      <c r="S1002" s="17">
        <f t="shared" si="83"/>
        <v>42809.018055555556</v>
      </c>
      <c r="T1002" s="16" t="str">
        <f t="shared" si="84"/>
        <v>2017</v>
      </c>
    </row>
    <row r="1003" spans="1:20" ht="49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>
        <f t="shared" si="80"/>
        <v>104</v>
      </c>
      <c r="O1003" s="10">
        <f t="shared" si="81"/>
        <v>1300</v>
      </c>
      <c r="P1003" s="12" t="s">
        <v>8275</v>
      </c>
      <c r="Q1003" t="s">
        <v>8277</v>
      </c>
      <c r="R1003" s="17">
        <f t="shared" si="82"/>
        <v>42720.720057870371</v>
      </c>
      <c r="S1003" s="17">
        <f t="shared" si="83"/>
        <v>42765.720057870371</v>
      </c>
      <c r="T1003" s="16" t="str">
        <f t="shared" si="84"/>
        <v>2016</v>
      </c>
    </row>
    <row r="1004" spans="1:20" ht="49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>
        <f t="shared" si="80"/>
        <v>30</v>
      </c>
      <c r="O1004" s="10">
        <f t="shared" si="81"/>
        <v>134.55000000000001</v>
      </c>
      <c r="P1004" s="12" t="s">
        <v>8275</v>
      </c>
      <c r="Q1004" t="s">
        <v>8277</v>
      </c>
      <c r="R1004" s="17">
        <f t="shared" si="82"/>
        <v>42325.684189814812</v>
      </c>
      <c r="S1004" s="17">
        <f t="shared" si="83"/>
        <v>42355.249305555553</v>
      </c>
      <c r="T1004" s="16" t="str">
        <f t="shared" si="84"/>
        <v>2015</v>
      </c>
    </row>
    <row r="1005" spans="1:20" ht="49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>
        <f t="shared" si="80"/>
        <v>16</v>
      </c>
      <c r="O1005" s="10">
        <f t="shared" si="81"/>
        <v>214.07</v>
      </c>
      <c r="P1005" s="12" t="s">
        <v>8275</v>
      </c>
      <c r="Q1005" t="s">
        <v>8277</v>
      </c>
      <c r="R1005" s="17">
        <f t="shared" si="82"/>
        <v>42780.709039351852</v>
      </c>
      <c r="S1005" s="17">
        <f t="shared" si="83"/>
        <v>42810.667372685188</v>
      </c>
      <c r="T1005" s="16" t="str">
        <f t="shared" si="84"/>
        <v>2017</v>
      </c>
    </row>
    <row r="1006" spans="1:20" ht="33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>
        <f t="shared" si="80"/>
        <v>82</v>
      </c>
      <c r="O1006" s="10">
        <f t="shared" si="81"/>
        <v>216.34</v>
      </c>
      <c r="P1006" s="12" t="s">
        <v>8275</v>
      </c>
      <c r="Q1006" t="s">
        <v>8277</v>
      </c>
      <c r="R1006" s="17">
        <f t="shared" si="82"/>
        <v>42388.708645833336</v>
      </c>
      <c r="S1006" s="17">
        <f t="shared" si="83"/>
        <v>42418.708645833336</v>
      </c>
      <c r="T1006" s="16" t="str">
        <f t="shared" si="84"/>
        <v>2016</v>
      </c>
    </row>
    <row r="1007" spans="1:20" ht="33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>
        <f t="shared" si="80"/>
        <v>75</v>
      </c>
      <c r="O1007" s="10">
        <f t="shared" si="81"/>
        <v>932.31</v>
      </c>
      <c r="P1007" s="12" t="s">
        <v>8275</v>
      </c>
      <c r="Q1007" t="s">
        <v>8277</v>
      </c>
      <c r="R1007" s="17">
        <f t="shared" si="82"/>
        <v>42276.624803240738</v>
      </c>
      <c r="S1007" s="17">
        <f t="shared" si="83"/>
        <v>42307.624803240738</v>
      </c>
      <c r="T1007" s="16" t="str">
        <f t="shared" si="84"/>
        <v>2015</v>
      </c>
    </row>
    <row r="1008" spans="1:20" ht="49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>
        <f t="shared" si="80"/>
        <v>6</v>
      </c>
      <c r="O1008" s="10">
        <f t="shared" si="81"/>
        <v>29.25</v>
      </c>
      <c r="P1008" s="12" t="s">
        <v>8275</v>
      </c>
      <c r="Q1008" t="s">
        <v>8277</v>
      </c>
      <c r="R1008" s="17">
        <f t="shared" si="82"/>
        <v>41977.040185185186</v>
      </c>
      <c r="S1008" s="17">
        <f t="shared" si="83"/>
        <v>41985.299305555556</v>
      </c>
      <c r="T1008" s="16" t="str">
        <f t="shared" si="84"/>
        <v>2014</v>
      </c>
    </row>
    <row r="1009" spans="1:20" ht="49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>
        <f t="shared" si="80"/>
        <v>44</v>
      </c>
      <c r="O1009" s="10">
        <f t="shared" si="81"/>
        <v>174.95</v>
      </c>
      <c r="P1009" s="12" t="s">
        <v>8275</v>
      </c>
      <c r="Q1009" t="s">
        <v>8277</v>
      </c>
      <c r="R1009" s="17">
        <f t="shared" si="82"/>
        <v>42676.583599537036</v>
      </c>
      <c r="S1009" s="17">
        <f t="shared" si="83"/>
        <v>42718.6252662037</v>
      </c>
      <c r="T1009" s="16" t="str">
        <f t="shared" si="84"/>
        <v>2016</v>
      </c>
    </row>
    <row r="1010" spans="1:20" ht="49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>
        <f t="shared" si="80"/>
        <v>0</v>
      </c>
      <c r="O1010" s="10">
        <f t="shared" si="81"/>
        <v>250</v>
      </c>
      <c r="P1010" s="12" t="s">
        <v>8275</v>
      </c>
      <c r="Q1010" t="s">
        <v>8277</v>
      </c>
      <c r="R1010" s="17">
        <f t="shared" si="82"/>
        <v>42702.809201388889</v>
      </c>
      <c r="S1010" s="17">
        <f t="shared" si="83"/>
        <v>42732.809201388889</v>
      </c>
      <c r="T1010" s="16" t="str">
        <f t="shared" si="84"/>
        <v>2016</v>
      </c>
    </row>
    <row r="1011" spans="1:20" ht="49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>
        <f t="shared" si="80"/>
        <v>13</v>
      </c>
      <c r="O1011" s="10">
        <f t="shared" si="81"/>
        <v>65</v>
      </c>
      <c r="P1011" s="12" t="s">
        <v>8275</v>
      </c>
      <c r="Q1011" t="s">
        <v>8277</v>
      </c>
      <c r="R1011" s="17">
        <f t="shared" si="82"/>
        <v>42510.604699074072</v>
      </c>
      <c r="S1011" s="17">
        <f t="shared" si="83"/>
        <v>42540.604699074072</v>
      </c>
      <c r="T1011" s="16" t="str">
        <f t="shared" si="84"/>
        <v>2016</v>
      </c>
    </row>
    <row r="1012" spans="1:20" ht="49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>
        <f t="shared" si="80"/>
        <v>0</v>
      </c>
      <c r="O1012" s="10">
        <f t="shared" si="81"/>
        <v>55</v>
      </c>
      <c r="P1012" s="12" t="s">
        <v>8275</v>
      </c>
      <c r="Q1012" t="s">
        <v>8277</v>
      </c>
      <c r="R1012" s="17">
        <f t="shared" si="82"/>
        <v>42561.829421296294</v>
      </c>
      <c r="S1012" s="17">
        <f t="shared" si="83"/>
        <v>42618.124305555553</v>
      </c>
      <c r="T1012" s="16" t="str">
        <f t="shared" si="84"/>
        <v>2016</v>
      </c>
    </row>
    <row r="1013" spans="1:20" ht="49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>
        <f t="shared" si="80"/>
        <v>0</v>
      </c>
      <c r="O1013" s="10">
        <f t="shared" si="81"/>
        <v>75</v>
      </c>
      <c r="P1013" s="12" t="s">
        <v>8275</v>
      </c>
      <c r="Q1013" t="s">
        <v>8277</v>
      </c>
      <c r="R1013" s="17">
        <f t="shared" si="82"/>
        <v>41946.898090277777</v>
      </c>
      <c r="S1013" s="17">
        <f t="shared" si="83"/>
        <v>41991.898090277777</v>
      </c>
      <c r="T1013" s="16" t="str">
        <f t="shared" si="84"/>
        <v>2014</v>
      </c>
    </row>
    <row r="1014" spans="1:20" ht="49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>
        <f t="shared" si="80"/>
        <v>21535</v>
      </c>
      <c r="O1014" s="10">
        <f t="shared" si="81"/>
        <v>1389.36</v>
      </c>
      <c r="P1014" s="12" t="s">
        <v>8275</v>
      </c>
      <c r="Q1014" t="s">
        <v>8277</v>
      </c>
      <c r="R1014" s="17">
        <f t="shared" si="82"/>
        <v>42714.440416666665</v>
      </c>
      <c r="S1014" s="17">
        <f t="shared" si="83"/>
        <v>42759.440416666665</v>
      </c>
      <c r="T1014" s="16" t="str">
        <f t="shared" si="84"/>
        <v>2016</v>
      </c>
    </row>
    <row r="1015" spans="1:20" ht="49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>
        <f t="shared" si="80"/>
        <v>35</v>
      </c>
      <c r="O1015" s="10">
        <f t="shared" si="81"/>
        <v>95.91</v>
      </c>
      <c r="P1015" s="12" t="s">
        <v>8275</v>
      </c>
      <c r="Q1015" t="s">
        <v>8277</v>
      </c>
      <c r="R1015" s="17">
        <f t="shared" si="82"/>
        <v>42339.833981481483</v>
      </c>
      <c r="S1015" s="17">
        <f t="shared" si="83"/>
        <v>42367.833333333328</v>
      </c>
      <c r="T1015" s="16" t="str">
        <f t="shared" si="84"/>
        <v>2015</v>
      </c>
    </row>
    <row r="1016" spans="1:20" ht="33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>
        <f t="shared" si="80"/>
        <v>31</v>
      </c>
      <c r="O1016" s="10">
        <f t="shared" si="81"/>
        <v>191.25</v>
      </c>
      <c r="P1016" s="12" t="s">
        <v>8275</v>
      </c>
      <c r="Q1016" t="s">
        <v>8277</v>
      </c>
      <c r="R1016" s="17">
        <f t="shared" si="82"/>
        <v>41955.002488425926</v>
      </c>
      <c r="S1016" s="17">
        <f t="shared" si="83"/>
        <v>42005.002488425926</v>
      </c>
      <c r="T1016" s="16" t="str">
        <f t="shared" si="84"/>
        <v>2014</v>
      </c>
    </row>
    <row r="1017" spans="1:20" ht="33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>
        <f t="shared" si="80"/>
        <v>3</v>
      </c>
      <c r="O1017" s="10">
        <f t="shared" si="81"/>
        <v>40</v>
      </c>
      <c r="P1017" s="12" t="s">
        <v>8275</v>
      </c>
      <c r="Q1017" t="s">
        <v>8277</v>
      </c>
      <c r="R1017" s="17">
        <f t="shared" si="82"/>
        <v>42303.878414351857</v>
      </c>
      <c r="S1017" s="17">
        <f t="shared" si="83"/>
        <v>42333.920081018514</v>
      </c>
      <c r="T1017" s="16" t="str">
        <f t="shared" si="84"/>
        <v>2015</v>
      </c>
    </row>
    <row r="1018" spans="1:20" ht="49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>
        <f t="shared" si="80"/>
        <v>3</v>
      </c>
      <c r="O1018" s="10">
        <f t="shared" si="81"/>
        <v>74.790000000000006</v>
      </c>
      <c r="P1018" s="12" t="s">
        <v>8275</v>
      </c>
      <c r="Q1018" t="s">
        <v>8277</v>
      </c>
      <c r="R1018" s="17">
        <f t="shared" si="82"/>
        <v>42422.107129629629</v>
      </c>
      <c r="S1018" s="17">
        <f t="shared" si="83"/>
        <v>42467.065462962957</v>
      </c>
      <c r="T1018" s="16" t="str">
        <f t="shared" si="84"/>
        <v>2016</v>
      </c>
    </row>
    <row r="1019" spans="1:20" ht="49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>
        <f t="shared" si="80"/>
        <v>23</v>
      </c>
      <c r="O1019" s="10">
        <f t="shared" si="81"/>
        <v>161.12</v>
      </c>
      <c r="P1019" s="12" t="s">
        <v>8275</v>
      </c>
      <c r="Q1019" t="s">
        <v>8277</v>
      </c>
      <c r="R1019" s="17">
        <f t="shared" si="82"/>
        <v>42289.675173611111</v>
      </c>
      <c r="S1019" s="17">
        <f t="shared" si="83"/>
        <v>42329.716840277775</v>
      </c>
      <c r="T1019" s="16" t="str">
        <f t="shared" si="84"/>
        <v>2015</v>
      </c>
    </row>
    <row r="1020" spans="1:20" ht="33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>
        <f t="shared" si="80"/>
        <v>3</v>
      </c>
      <c r="O1020" s="10">
        <f t="shared" si="81"/>
        <v>88.71</v>
      </c>
      <c r="P1020" s="12" t="s">
        <v>8275</v>
      </c>
      <c r="Q1020" t="s">
        <v>8277</v>
      </c>
      <c r="R1020" s="17">
        <f t="shared" si="82"/>
        <v>42535.492280092592</v>
      </c>
      <c r="S1020" s="17">
        <f t="shared" si="83"/>
        <v>42565.492280092592</v>
      </c>
      <c r="T1020" s="16" t="str">
        <f t="shared" si="84"/>
        <v>2016</v>
      </c>
    </row>
    <row r="1021" spans="1:20" ht="33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>
        <f t="shared" si="80"/>
        <v>47</v>
      </c>
      <c r="O1021" s="10">
        <f t="shared" si="81"/>
        <v>53.25</v>
      </c>
      <c r="P1021" s="12" t="s">
        <v>8275</v>
      </c>
      <c r="Q1021" t="s">
        <v>8277</v>
      </c>
      <c r="R1021" s="17">
        <f t="shared" si="82"/>
        <v>42009.973946759259</v>
      </c>
      <c r="S1021" s="17">
        <f t="shared" si="83"/>
        <v>42039.973946759259</v>
      </c>
      <c r="T1021" s="16" t="str">
        <f t="shared" si="84"/>
        <v>2015</v>
      </c>
    </row>
    <row r="1022" spans="1:20" ht="49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>
        <f t="shared" si="80"/>
        <v>206</v>
      </c>
      <c r="O1022" s="10">
        <f t="shared" si="81"/>
        <v>106.2</v>
      </c>
      <c r="P1022" s="12" t="s">
        <v>8281</v>
      </c>
      <c r="Q1022" t="s">
        <v>8286</v>
      </c>
      <c r="R1022" s="17">
        <f t="shared" si="82"/>
        <v>42127.069548611107</v>
      </c>
      <c r="S1022" s="17">
        <f t="shared" si="83"/>
        <v>42157.032638888893</v>
      </c>
      <c r="T1022" s="16" t="str">
        <f t="shared" si="84"/>
        <v>2015</v>
      </c>
    </row>
    <row r="1023" spans="1:20" ht="33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>
        <f t="shared" si="80"/>
        <v>352</v>
      </c>
      <c r="O1023" s="10">
        <f t="shared" si="81"/>
        <v>22.08</v>
      </c>
      <c r="P1023" s="12" t="s">
        <v>8281</v>
      </c>
      <c r="Q1023" t="s">
        <v>8286</v>
      </c>
      <c r="R1023" s="17">
        <f t="shared" si="82"/>
        <v>42271.251979166671</v>
      </c>
      <c r="S1023" s="17">
        <f t="shared" si="83"/>
        <v>42294.166666666672</v>
      </c>
      <c r="T1023" s="16" t="str">
        <f t="shared" si="84"/>
        <v>2015</v>
      </c>
    </row>
    <row r="1024" spans="1:20" ht="33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>
        <f t="shared" si="80"/>
        <v>115</v>
      </c>
      <c r="O1024" s="10">
        <f t="shared" si="81"/>
        <v>31.05</v>
      </c>
      <c r="P1024" s="12" t="s">
        <v>8281</v>
      </c>
      <c r="Q1024" t="s">
        <v>8286</v>
      </c>
      <c r="R1024" s="17">
        <f t="shared" si="82"/>
        <v>42111.646724537044</v>
      </c>
      <c r="S1024" s="17">
        <f t="shared" si="83"/>
        <v>42141.646724537044</v>
      </c>
      <c r="T1024" s="16" t="str">
        <f t="shared" si="84"/>
        <v>2015</v>
      </c>
    </row>
    <row r="1025" spans="1:20" ht="49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>
        <f t="shared" si="80"/>
        <v>237</v>
      </c>
      <c r="O1025" s="10">
        <f t="shared" si="81"/>
        <v>36.21</v>
      </c>
      <c r="P1025" s="12" t="s">
        <v>8281</v>
      </c>
      <c r="Q1025" t="s">
        <v>8286</v>
      </c>
      <c r="R1025" s="17">
        <f t="shared" si="82"/>
        <v>42145.919687500005</v>
      </c>
      <c r="S1025" s="17">
        <f t="shared" si="83"/>
        <v>42175.919687500005</v>
      </c>
      <c r="T1025" s="16" t="str">
        <f t="shared" si="84"/>
        <v>2015</v>
      </c>
    </row>
    <row r="1026" spans="1:20" ht="49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>
        <f t="shared" si="80"/>
        <v>119</v>
      </c>
      <c r="O1026" s="10">
        <f t="shared" si="81"/>
        <v>388.98</v>
      </c>
      <c r="P1026" s="12" t="s">
        <v>8281</v>
      </c>
      <c r="Q1026" t="s">
        <v>8286</v>
      </c>
      <c r="R1026" s="17">
        <f t="shared" si="82"/>
        <v>42370.580590277779</v>
      </c>
      <c r="S1026" s="17">
        <f t="shared" si="83"/>
        <v>42400.580590277779</v>
      </c>
      <c r="T1026" s="16" t="str">
        <f t="shared" si="84"/>
        <v>2016</v>
      </c>
    </row>
    <row r="1027" spans="1:20" ht="33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>
        <f t="shared" si="80"/>
        <v>110</v>
      </c>
      <c r="O1027" s="10">
        <f t="shared" si="81"/>
        <v>71.849999999999994</v>
      </c>
      <c r="P1027" s="12" t="s">
        <v>8281</v>
      </c>
      <c r="Q1027" t="s">
        <v>8286</v>
      </c>
      <c r="R1027" s="17">
        <f t="shared" si="82"/>
        <v>42049.833761574075</v>
      </c>
      <c r="S1027" s="17">
        <f t="shared" si="83"/>
        <v>42079.792094907403</v>
      </c>
      <c r="T1027" s="16" t="str">
        <f t="shared" si="84"/>
        <v>2015</v>
      </c>
    </row>
    <row r="1028" spans="1:20" ht="49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>
        <f t="shared" si="80"/>
        <v>100</v>
      </c>
      <c r="O1028" s="10">
        <f t="shared" si="81"/>
        <v>57.38</v>
      </c>
      <c r="P1028" s="12" t="s">
        <v>8281</v>
      </c>
      <c r="Q1028" t="s">
        <v>8286</v>
      </c>
      <c r="R1028" s="17">
        <f t="shared" si="82"/>
        <v>42426.407592592594</v>
      </c>
      <c r="S1028" s="17">
        <f t="shared" si="83"/>
        <v>42460.365925925929</v>
      </c>
      <c r="T1028" s="16" t="str">
        <f t="shared" si="84"/>
        <v>2016</v>
      </c>
    </row>
    <row r="1029" spans="1:20" ht="49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>
        <f t="shared" si="80"/>
        <v>103</v>
      </c>
      <c r="O1029" s="10">
        <f t="shared" si="81"/>
        <v>69.67</v>
      </c>
      <c r="P1029" s="12" t="s">
        <v>8281</v>
      </c>
      <c r="Q1029" t="s">
        <v>8286</v>
      </c>
      <c r="R1029" s="17">
        <f t="shared" si="82"/>
        <v>41905.034108796295</v>
      </c>
      <c r="S1029" s="17">
        <f t="shared" si="83"/>
        <v>41935.034108796295</v>
      </c>
      <c r="T1029" s="16" t="str">
        <f t="shared" si="84"/>
        <v>2014</v>
      </c>
    </row>
    <row r="1030" spans="1:20" ht="49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>
        <f t="shared" si="80"/>
        <v>117</v>
      </c>
      <c r="O1030" s="10">
        <f t="shared" si="81"/>
        <v>45.99</v>
      </c>
      <c r="P1030" s="12" t="s">
        <v>8281</v>
      </c>
      <c r="Q1030" t="s">
        <v>8286</v>
      </c>
      <c r="R1030" s="17">
        <f t="shared" si="82"/>
        <v>42755.627372685187</v>
      </c>
      <c r="S1030" s="17">
        <f t="shared" si="83"/>
        <v>42800.833333333328</v>
      </c>
      <c r="T1030" s="16" t="str">
        <f t="shared" si="84"/>
        <v>2017</v>
      </c>
    </row>
    <row r="1031" spans="1:20" ht="33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>
        <f t="shared" si="80"/>
        <v>112</v>
      </c>
      <c r="O1031" s="10">
        <f t="shared" si="81"/>
        <v>79.260000000000005</v>
      </c>
      <c r="P1031" s="12" t="s">
        <v>8281</v>
      </c>
      <c r="Q1031" t="s">
        <v>8286</v>
      </c>
      <c r="R1031" s="17">
        <f t="shared" si="82"/>
        <v>42044.711886574078</v>
      </c>
      <c r="S1031" s="17">
        <f t="shared" si="83"/>
        <v>42098.915972222225</v>
      </c>
      <c r="T1031" s="16" t="str">
        <f t="shared" si="84"/>
        <v>2015</v>
      </c>
    </row>
    <row r="1032" spans="1:20" ht="33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>
        <f t="shared" si="80"/>
        <v>342</v>
      </c>
      <c r="O1032" s="10">
        <f t="shared" si="81"/>
        <v>43.03</v>
      </c>
      <c r="P1032" s="12" t="s">
        <v>8281</v>
      </c>
      <c r="Q1032" t="s">
        <v>8286</v>
      </c>
      <c r="R1032" s="17">
        <f t="shared" si="82"/>
        <v>42611.483206018514</v>
      </c>
      <c r="S1032" s="17">
        <f t="shared" si="83"/>
        <v>42625.483206018514</v>
      </c>
      <c r="T1032" s="16" t="str">
        <f t="shared" si="84"/>
        <v>2016</v>
      </c>
    </row>
    <row r="1033" spans="1:20" ht="49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>
        <f t="shared" si="80"/>
        <v>107</v>
      </c>
      <c r="O1033" s="10">
        <f t="shared" si="81"/>
        <v>108.48</v>
      </c>
      <c r="P1033" s="12" t="s">
        <v>8281</v>
      </c>
      <c r="Q1033" t="s">
        <v>8286</v>
      </c>
      <c r="R1033" s="17">
        <f t="shared" si="82"/>
        <v>42324.764004629629</v>
      </c>
      <c r="S1033" s="17">
        <f t="shared" si="83"/>
        <v>42354.764004629629</v>
      </c>
      <c r="T1033" s="16" t="str">
        <f t="shared" si="84"/>
        <v>2015</v>
      </c>
    </row>
    <row r="1034" spans="1:20" ht="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>
        <f t="shared" ref="N1034:N1097" si="85">ROUND(E1034/D1034*100,0)</f>
        <v>108</v>
      </c>
      <c r="O1034" s="10">
        <f t="shared" ref="O1034:O1097" si="86">IFERROR(ROUND(E1034/L1034,2),0)</f>
        <v>61.03</v>
      </c>
      <c r="P1034" s="12" t="s">
        <v>8281</v>
      </c>
      <c r="Q1034" t="s">
        <v>8286</v>
      </c>
      <c r="R1034" s="17">
        <f t="shared" ref="R1034:R1097" si="87">(((J1034/60)/60)/24)+DATE(1970,1,1)</f>
        <v>42514.666956018518</v>
      </c>
      <c r="S1034" s="17">
        <f t="shared" ref="S1034:S1097" si="88">(((I1034/60)/60)/24)+DATE(1970,1,1)</f>
        <v>42544.666956018518</v>
      </c>
      <c r="T1034" s="16" t="str">
        <f t="shared" ref="T1034:T1097" si="89">TEXT(R1034, "yyyy")</f>
        <v>2016</v>
      </c>
    </row>
    <row r="1035" spans="1:20" ht="49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>
        <f t="shared" si="85"/>
        <v>103</v>
      </c>
      <c r="O1035" s="10">
        <f t="shared" si="86"/>
        <v>50.59</v>
      </c>
      <c r="P1035" s="12" t="s">
        <v>8281</v>
      </c>
      <c r="Q1035" t="s">
        <v>8286</v>
      </c>
      <c r="R1035" s="17">
        <f t="shared" si="87"/>
        <v>42688.732407407413</v>
      </c>
      <c r="S1035" s="17">
        <f t="shared" si="88"/>
        <v>42716.732407407413</v>
      </c>
      <c r="T1035" s="16" t="str">
        <f t="shared" si="89"/>
        <v>2016</v>
      </c>
    </row>
    <row r="1036" spans="1:20" ht="49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>
        <f t="shared" si="85"/>
        <v>130</v>
      </c>
      <c r="O1036" s="10">
        <f t="shared" si="86"/>
        <v>39.159999999999997</v>
      </c>
      <c r="P1036" s="12" t="s">
        <v>8281</v>
      </c>
      <c r="Q1036" t="s">
        <v>8286</v>
      </c>
      <c r="R1036" s="17">
        <f t="shared" si="87"/>
        <v>42555.166712962964</v>
      </c>
      <c r="S1036" s="17">
        <f t="shared" si="88"/>
        <v>42587.165972222225</v>
      </c>
      <c r="T1036" s="16" t="str">
        <f t="shared" si="89"/>
        <v>2016</v>
      </c>
    </row>
    <row r="1037" spans="1:20" ht="49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>
        <f t="shared" si="85"/>
        <v>108</v>
      </c>
      <c r="O1037" s="10">
        <f t="shared" si="86"/>
        <v>65.16</v>
      </c>
      <c r="P1037" s="12" t="s">
        <v>8281</v>
      </c>
      <c r="Q1037" t="s">
        <v>8286</v>
      </c>
      <c r="R1037" s="17">
        <f t="shared" si="87"/>
        <v>42016.641435185185</v>
      </c>
      <c r="S1037" s="17">
        <f t="shared" si="88"/>
        <v>42046.641435185185</v>
      </c>
      <c r="T1037" s="16" t="str">
        <f t="shared" si="89"/>
        <v>2015</v>
      </c>
    </row>
    <row r="1038" spans="1:20" ht="33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>
        <f t="shared" si="85"/>
        <v>112</v>
      </c>
      <c r="O1038" s="10">
        <f t="shared" si="86"/>
        <v>23.96</v>
      </c>
      <c r="P1038" s="12" t="s">
        <v>8281</v>
      </c>
      <c r="Q1038" t="s">
        <v>8286</v>
      </c>
      <c r="R1038" s="17">
        <f t="shared" si="87"/>
        <v>41249.448958333334</v>
      </c>
      <c r="S1038" s="17">
        <f t="shared" si="88"/>
        <v>41281.333333333336</v>
      </c>
      <c r="T1038" s="16" t="str">
        <f t="shared" si="89"/>
        <v>2012</v>
      </c>
    </row>
    <row r="1039" spans="1:20" ht="49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>
        <f t="shared" si="85"/>
        <v>102</v>
      </c>
      <c r="O1039" s="10">
        <f t="shared" si="86"/>
        <v>48.62</v>
      </c>
      <c r="P1039" s="12" t="s">
        <v>8281</v>
      </c>
      <c r="Q1039" t="s">
        <v>8286</v>
      </c>
      <c r="R1039" s="17">
        <f t="shared" si="87"/>
        <v>42119.822476851856</v>
      </c>
      <c r="S1039" s="17">
        <f t="shared" si="88"/>
        <v>42142.208333333328</v>
      </c>
      <c r="T1039" s="16" t="str">
        <f t="shared" si="89"/>
        <v>2015</v>
      </c>
    </row>
    <row r="1040" spans="1:20" ht="49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>
        <f t="shared" si="85"/>
        <v>145</v>
      </c>
      <c r="O1040" s="10">
        <f t="shared" si="86"/>
        <v>35.74</v>
      </c>
      <c r="P1040" s="12" t="s">
        <v>8281</v>
      </c>
      <c r="Q1040" t="s">
        <v>8286</v>
      </c>
      <c r="R1040" s="17">
        <f t="shared" si="87"/>
        <v>42418.231747685189</v>
      </c>
      <c r="S1040" s="17">
        <f t="shared" si="88"/>
        <v>42448.190081018518</v>
      </c>
      <c r="T1040" s="16" t="str">
        <f t="shared" si="89"/>
        <v>2016</v>
      </c>
    </row>
    <row r="1041" spans="1:20" ht="49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>
        <f t="shared" si="85"/>
        <v>128</v>
      </c>
      <c r="O1041" s="10">
        <f t="shared" si="86"/>
        <v>21.37</v>
      </c>
      <c r="P1041" s="12" t="s">
        <v>8281</v>
      </c>
      <c r="Q1041" t="s">
        <v>8286</v>
      </c>
      <c r="R1041" s="17">
        <f t="shared" si="87"/>
        <v>42692.109328703707</v>
      </c>
      <c r="S1041" s="17">
        <f t="shared" si="88"/>
        <v>42717.332638888889</v>
      </c>
      <c r="T1041" s="16" t="str">
        <f t="shared" si="89"/>
        <v>2016</v>
      </c>
    </row>
    <row r="1042" spans="1:20" ht="49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>
        <f t="shared" si="85"/>
        <v>0</v>
      </c>
      <c r="O1042" s="10">
        <f t="shared" si="86"/>
        <v>250</v>
      </c>
      <c r="P1042" s="12" t="s">
        <v>8287</v>
      </c>
      <c r="Q1042" t="s">
        <v>8288</v>
      </c>
      <c r="R1042" s="17">
        <f t="shared" si="87"/>
        <v>42579.708437499998</v>
      </c>
      <c r="S1042" s="17">
        <f t="shared" si="88"/>
        <v>42609.708437499998</v>
      </c>
      <c r="T1042" s="16" t="str">
        <f t="shared" si="89"/>
        <v>2016</v>
      </c>
    </row>
    <row r="1043" spans="1:20" ht="33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>
        <f t="shared" si="85"/>
        <v>0</v>
      </c>
      <c r="O1043" s="10">
        <f t="shared" si="86"/>
        <v>0</v>
      </c>
      <c r="P1043" s="12" t="s">
        <v>8287</v>
      </c>
      <c r="Q1043" t="s">
        <v>8288</v>
      </c>
      <c r="R1043" s="17">
        <f t="shared" si="87"/>
        <v>41831.060092592597</v>
      </c>
      <c r="S1043" s="17">
        <f t="shared" si="88"/>
        <v>41851.060092592597</v>
      </c>
      <c r="T1043" s="16" t="str">
        <f t="shared" si="89"/>
        <v>2014</v>
      </c>
    </row>
    <row r="1044" spans="1:20" ht="49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>
        <f t="shared" si="85"/>
        <v>2</v>
      </c>
      <c r="O1044" s="10">
        <f t="shared" si="86"/>
        <v>10</v>
      </c>
      <c r="P1044" s="12" t="s">
        <v>8287</v>
      </c>
      <c r="Q1044" t="s">
        <v>8288</v>
      </c>
      <c r="R1044" s="17">
        <f t="shared" si="87"/>
        <v>41851.696157407408</v>
      </c>
      <c r="S1044" s="17">
        <f t="shared" si="88"/>
        <v>41894.416666666664</v>
      </c>
      <c r="T1044" s="16" t="str">
        <f t="shared" si="89"/>
        <v>2014</v>
      </c>
    </row>
    <row r="1045" spans="1:20" ht="33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>
        <f t="shared" si="85"/>
        <v>9</v>
      </c>
      <c r="O1045" s="10">
        <f t="shared" si="86"/>
        <v>29.24</v>
      </c>
      <c r="P1045" s="12" t="s">
        <v>8287</v>
      </c>
      <c r="Q1045" t="s">
        <v>8288</v>
      </c>
      <c r="R1045" s="17">
        <f t="shared" si="87"/>
        <v>42114.252951388888</v>
      </c>
      <c r="S1045" s="17">
        <f t="shared" si="88"/>
        <v>42144.252951388888</v>
      </c>
      <c r="T1045" s="16" t="str">
        <f t="shared" si="89"/>
        <v>2015</v>
      </c>
    </row>
    <row r="1046" spans="1:20" ht="49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>
        <f t="shared" si="85"/>
        <v>0</v>
      </c>
      <c r="O1046" s="10">
        <f t="shared" si="86"/>
        <v>3</v>
      </c>
      <c r="P1046" s="12" t="s">
        <v>8287</v>
      </c>
      <c r="Q1046" t="s">
        <v>8288</v>
      </c>
      <c r="R1046" s="17">
        <f t="shared" si="87"/>
        <v>42011.925937499997</v>
      </c>
      <c r="S1046" s="17">
        <f t="shared" si="88"/>
        <v>42068.852083333331</v>
      </c>
      <c r="T1046" s="16" t="str">
        <f t="shared" si="89"/>
        <v>2015</v>
      </c>
    </row>
    <row r="1047" spans="1:20" ht="49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>
        <f t="shared" si="85"/>
        <v>3</v>
      </c>
      <c r="O1047" s="10">
        <f t="shared" si="86"/>
        <v>33.25</v>
      </c>
      <c r="P1047" s="12" t="s">
        <v>8287</v>
      </c>
      <c r="Q1047" t="s">
        <v>8288</v>
      </c>
      <c r="R1047" s="17">
        <f t="shared" si="87"/>
        <v>41844.874421296299</v>
      </c>
      <c r="S1047" s="17">
        <f t="shared" si="88"/>
        <v>41874.874421296299</v>
      </c>
      <c r="T1047" s="16" t="str">
        <f t="shared" si="89"/>
        <v>2014</v>
      </c>
    </row>
    <row r="1048" spans="1:20" ht="49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>
        <f t="shared" si="85"/>
        <v>0</v>
      </c>
      <c r="O1048" s="10">
        <f t="shared" si="86"/>
        <v>0</v>
      </c>
      <c r="P1048" s="12" t="s">
        <v>8287</v>
      </c>
      <c r="Q1048" t="s">
        <v>8288</v>
      </c>
      <c r="R1048" s="17">
        <f t="shared" si="87"/>
        <v>42319.851388888885</v>
      </c>
      <c r="S1048" s="17">
        <f t="shared" si="88"/>
        <v>42364.851388888885</v>
      </c>
      <c r="T1048" s="16" t="str">
        <f t="shared" si="89"/>
        <v>2015</v>
      </c>
    </row>
    <row r="1049" spans="1:20" ht="49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>
        <f t="shared" si="85"/>
        <v>0</v>
      </c>
      <c r="O1049" s="10">
        <f t="shared" si="86"/>
        <v>1</v>
      </c>
      <c r="P1049" s="12" t="s">
        <v>8287</v>
      </c>
      <c r="Q1049" t="s">
        <v>8288</v>
      </c>
      <c r="R1049" s="17">
        <f t="shared" si="87"/>
        <v>41918.818460648145</v>
      </c>
      <c r="S1049" s="17">
        <f t="shared" si="88"/>
        <v>41948.860127314816</v>
      </c>
      <c r="T1049" s="16" t="str">
        <f t="shared" si="89"/>
        <v>2014</v>
      </c>
    </row>
    <row r="1050" spans="1:20" ht="49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>
        <f t="shared" si="85"/>
        <v>1</v>
      </c>
      <c r="O1050" s="10">
        <f t="shared" si="86"/>
        <v>53</v>
      </c>
      <c r="P1050" s="12" t="s">
        <v>8287</v>
      </c>
      <c r="Q1050" t="s">
        <v>8288</v>
      </c>
      <c r="R1050" s="17">
        <f t="shared" si="87"/>
        <v>42598.053113425922</v>
      </c>
      <c r="S1050" s="17">
        <f t="shared" si="88"/>
        <v>42638.053113425922</v>
      </c>
      <c r="T1050" s="16" t="str">
        <f t="shared" si="89"/>
        <v>2016</v>
      </c>
    </row>
    <row r="1051" spans="1:20" ht="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>
        <f t="shared" si="85"/>
        <v>0</v>
      </c>
      <c r="O1051" s="10">
        <f t="shared" si="86"/>
        <v>0</v>
      </c>
      <c r="P1051" s="12" t="s">
        <v>8287</v>
      </c>
      <c r="Q1051" t="s">
        <v>8288</v>
      </c>
      <c r="R1051" s="17">
        <f t="shared" si="87"/>
        <v>42382.431076388893</v>
      </c>
      <c r="S1051" s="17">
        <f t="shared" si="88"/>
        <v>42412.431076388893</v>
      </c>
      <c r="T1051" s="16" t="str">
        <f t="shared" si="89"/>
        <v>2016</v>
      </c>
    </row>
    <row r="1052" spans="1:20" ht="2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>
        <f t="shared" si="85"/>
        <v>0</v>
      </c>
      <c r="O1052" s="10">
        <f t="shared" si="86"/>
        <v>0</v>
      </c>
      <c r="P1052" s="12" t="s">
        <v>8287</v>
      </c>
      <c r="Q1052" t="s">
        <v>8288</v>
      </c>
      <c r="R1052" s="17">
        <f t="shared" si="87"/>
        <v>42231.7971875</v>
      </c>
      <c r="S1052" s="17">
        <f t="shared" si="88"/>
        <v>42261.7971875</v>
      </c>
      <c r="T1052" s="16" t="str">
        <f t="shared" si="89"/>
        <v>2015</v>
      </c>
    </row>
    <row r="1053" spans="1:20" ht="49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>
        <f t="shared" si="85"/>
        <v>0</v>
      </c>
      <c r="O1053" s="10">
        <f t="shared" si="86"/>
        <v>0</v>
      </c>
      <c r="P1053" s="12" t="s">
        <v>8287</v>
      </c>
      <c r="Q1053" t="s">
        <v>8288</v>
      </c>
      <c r="R1053" s="17">
        <f t="shared" si="87"/>
        <v>41850.014178240745</v>
      </c>
      <c r="S1053" s="17">
        <f t="shared" si="88"/>
        <v>41878.014178240745</v>
      </c>
      <c r="T1053" s="16" t="str">
        <f t="shared" si="89"/>
        <v>2014</v>
      </c>
    </row>
    <row r="1054" spans="1:20" ht="6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>
        <f t="shared" si="85"/>
        <v>0</v>
      </c>
      <c r="O1054" s="10">
        <f t="shared" si="86"/>
        <v>0</v>
      </c>
      <c r="P1054" s="12" t="s">
        <v>8287</v>
      </c>
      <c r="Q1054" t="s">
        <v>8288</v>
      </c>
      <c r="R1054" s="17">
        <f t="shared" si="87"/>
        <v>42483.797395833331</v>
      </c>
      <c r="S1054" s="17">
        <f t="shared" si="88"/>
        <v>42527.839583333334</v>
      </c>
      <c r="T1054" s="16" t="str">
        <f t="shared" si="89"/>
        <v>2016</v>
      </c>
    </row>
    <row r="1055" spans="1:20" ht="49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>
        <f t="shared" si="85"/>
        <v>1</v>
      </c>
      <c r="O1055" s="10">
        <f t="shared" si="86"/>
        <v>15</v>
      </c>
      <c r="P1055" s="12" t="s">
        <v>8287</v>
      </c>
      <c r="Q1055" t="s">
        <v>8288</v>
      </c>
      <c r="R1055" s="17">
        <f t="shared" si="87"/>
        <v>42775.172824074078</v>
      </c>
      <c r="S1055" s="17">
        <f t="shared" si="88"/>
        <v>42800.172824074078</v>
      </c>
      <c r="T1055" s="16" t="str">
        <f t="shared" si="89"/>
        <v>2017</v>
      </c>
    </row>
    <row r="1056" spans="1:20" ht="49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>
        <f t="shared" si="85"/>
        <v>0</v>
      </c>
      <c r="O1056" s="10">
        <f t="shared" si="86"/>
        <v>0</v>
      </c>
      <c r="P1056" s="12" t="s">
        <v>8287</v>
      </c>
      <c r="Q1056" t="s">
        <v>8288</v>
      </c>
      <c r="R1056" s="17">
        <f t="shared" si="87"/>
        <v>41831.851840277777</v>
      </c>
      <c r="S1056" s="17">
        <f t="shared" si="88"/>
        <v>41861.916666666664</v>
      </c>
      <c r="T1056" s="16" t="str">
        <f t="shared" si="89"/>
        <v>2014</v>
      </c>
    </row>
    <row r="1057" spans="1:20" ht="49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>
        <f t="shared" si="85"/>
        <v>0</v>
      </c>
      <c r="O1057" s="10">
        <f t="shared" si="86"/>
        <v>0</v>
      </c>
      <c r="P1057" s="12" t="s">
        <v>8287</v>
      </c>
      <c r="Q1057" t="s">
        <v>8288</v>
      </c>
      <c r="R1057" s="17">
        <f t="shared" si="87"/>
        <v>42406.992418981477</v>
      </c>
      <c r="S1057" s="17">
        <f t="shared" si="88"/>
        <v>42436.992418981477</v>
      </c>
      <c r="T1057" s="16" t="str">
        <f t="shared" si="89"/>
        <v>2016</v>
      </c>
    </row>
    <row r="1058" spans="1:20" ht="49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>
        <f t="shared" si="85"/>
        <v>0</v>
      </c>
      <c r="O1058" s="10">
        <f t="shared" si="86"/>
        <v>0</v>
      </c>
      <c r="P1058" s="12" t="s">
        <v>8287</v>
      </c>
      <c r="Q1058" t="s">
        <v>8288</v>
      </c>
      <c r="R1058" s="17">
        <f t="shared" si="87"/>
        <v>42058.719641203701</v>
      </c>
      <c r="S1058" s="17">
        <f t="shared" si="88"/>
        <v>42118.677974537044</v>
      </c>
      <c r="T1058" s="16" t="str">
        <f t="shared" si="89"/>
        <v>2015</v>
      </c>
    </row>
    <row r="1059" spans="1:20" ht="33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>
        <f t="shared" si="85"/>
        <v>0</v>
      </c>
      <c r="O1059" s="10">
        <f t="shared" si="86"/>
        <v>0</v>
      </c>
      <c r="P1059" s="12" t="s">
        <v>8287</v>
      </c>
      <c r="Q1059" t="s">
        <v>8288</v>
      </c>
      <c r="R1059" s="17">
        <f t="shared" si="87"/>
        <v>42678.871331018512</v>
      </c>
      <c r="S1059" s="17">
        <f t="shared" si="88"/>
        <v>42708.912997685184</v>
      </c>
      <c r="T1059" s="16" t="str">
        <f t="shared" si="89"/>
        <v>2016</v>
      </c>
    </row>
    <row r="1060" spans="1:20" ht="49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>
        <f t="shared" si="85"/>
        <v>0</v>
      </c>
      <c r="O1060" s="10">
        <f t="shared" si="86"/>
        <v>0</v>
      </c>
      <c r="P1060" s="12" t="s">
        <v>8287</v>
      </c>
      <c r="Q1060" t="s">
        <v>8288</v>
      </c>
      <c r="R1060" s="17">
        <f t="shared" si="87"/>
        <v>42047.900960648149</v>
      </c>
      <c r="S1060" s="17">
        <f t="shared" si="88"/>
        <v>42089</v>
      </c>
      <c r="T1060" s="16" t="str">
        <f t="shared" si="89"/>
        <v>2015</v>
      </c>
    </row>
    <row r="1061" spans="1:20" ht="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>
        <f t="shared" si="85"/>
        <v>0</v>
      </c>
      <c r="O1061" s="10">
        <f t="shared" si="86"/>
        <v>0</v>
      </c>
      <c r="P1061" s="12" t="s">
        <v>8287</v>
      </c>
      <c r="Q1061" t="s">
        <v>8288</v>
      </c>
      <c r="R1061" s="17">
        <f t="shared" si="87"/>
        <v>42046.79</v>
      </c>
      <c r="S1061" s="17">
        <f t="shared" si="88"/>
        <v>42076.748333333337</v>
      </c>
      <c r="T1061" s="16" t="str">
        <f t="shared" si="89"/>
        <v>2015</v>
      </c>
    </row>
    <row r="1062" spans="1:20" ht="49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>
        <f t="shared" si="85"/>
        <v>1</v>
      </c>
      <c r="O1062" s="10">
        <f t="shared" si="86"/>
        <v>50</v>
      </c>
      <c r="P1062" s="12" t="s">
        <v>8287</v>
      </c>
      <c r="Q1062" t="s">
        <v>8288</v>
      </c>
      <c r="R1062" s="17">
        <f t="shared" si="87"/>
        <v>42079.913113425922</v>
      </c>
      <c r="S1062" s="17">
        <f t="shared" si="88"/>
        <v>42109.913113425922</v>
      </c>
      <c r="T1062" s="16" t="str">
        <f t="shared" si="89"/>
        <v>2015</v>
      </c>
    </row>
    <row r="1063" spans="1:20" ht="33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>
        <f t="shared" si="85"/>
        <v>0</v>
      </c>
      <c r="O1063" s="10">
        <f t="shared" si="86"/>
        <v>0</v>
      </c>
      <c r="P1063" s="12" t="s">
        <v>8287</v>
      </c>
      <c r="Q1063" t="s">
        <v>8288</v>
      </c>
      <c r="R1063" s="17">
        <f t="shared" si="87"/>
        <v>42432.276712962965</v>
      </c>
      <c r="S1063" s="17">
        <f t="shared" si="88"/>
        <v>42492.041666666672</v>
      </c>
      <c r="T1063" s="16" t="str">
        <f t="shared" si="89"/>
        <v>2016</v>
      </c>
    </row>
    <row r="1064" spans="1:20" ht="2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>
        <f t="shared" si="85"/>
        <v>95</v>
      </c>
      <c r="O1064" s="10">
        <f t="shared" si="86"/>
        <v>47.5</v>
      </c>
      <c r="P1064" s="12" t="s">
        <v>8287</v>
      </c>
      <c r="Q1064" t="s">
        <v>8288</v>
      </c>
      <c r="R1064" s="17">
        <f t="shared" si="87"/>
        <v>42556.807187500002</v>
      </c>
      <c r="S1064" s="17">
        <f t="shared" si="88"/>
        <v>42563.807187500002</v>
      </c>
      <c r="T1064" s="16" t="str">
        <f t="shared" si="89"/>
        <v>2016</v>
      </c>
    </row>
    <row r="1065" spans="1:20" ht="49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>
        <f t="shared" si="85"/>
        <v>0</v>
      </c>
      <c r="O1065" s="10">
        <f t="shared" si="86"/>
        <v>0</v>
      </c>
      <c r="P1065" s="12" t="s">
        <v>8287</v>
      </c>
      <c r="Q1065" t="s">
        <v>8288</v>
      </c>
      <c r="R1065" s="17">
        <f t="shared" si="87"/>
        <v>42583.030810185184</v>
      </c>
      <c r="S1065" s="17">
        <f t="shared" si="88"/>
        <v>42613.030810185184</v>
      </c>
      <c r="T1065" s="16" t="str">
        <f t="shared" si="89"/>
        <v>2016</v>
      </c>
    </row>
    <row r="1066" spans="1:20" ht="49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>
        <f t="shared" si="85"/>
        <v>9</v>
      </c>
      <c r="O1066" s="10">
        <f t="shared" si="86"/>
        <v>65.67</v>
      </c>
      <c r="P1066" s="12" t="s">
        <v>8289</v>
      </c>
      <c r="Q1066" t="s">
        <v>8290</v>
      </c>
      <c r="R1066" s="17">
        <f t="shared" si="87"/>
        <v>41417.228043981479</v>
      </c>
      <c r="S1066" s="17">
        <f t="shared" si="88"/>
        <v>41462.228043981479</v>
      </c>
      <c r="T1066" s="16" t="str">
        <f t="shared" si="89"/>
        <v>2013</v>
      </c>
    </row>
    <row r="1067" spans="1:20" ht="49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>
        <f t="shared" si="85"/>
        <v>3</v>
      </c>
      <c r="O1067" s="10">
        <f t="shared" si="86"/>
        <v>16.2</v>
      </c>
      <c r="P1067" s="12" t="s">
        <v>8289</v>
      </c>
      <c r="Q1067" t="s">
        <v>8290</v>
      </c>
      <c r="R1067" s="17">
        <f t="shared" si="87"/>
        <v>41661.381041666667</v>
      </c>
      <c r="S1067" s="17">
        <f t="shared" si="88"/>
        <v>41689.381041666667</v>
      </c>
      <c r="T1067" s="16" t="str">
        <f t="shared" si="89"/>
        <v>2014</v>
      </c>
    </row>
    <row r="1068" spans="1:20" ht="49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>
        <f t="shared" si="85"/>
        <v>3</v>
      </c>
      <c r="O1068" s="10">
        <f t="shared" si="86"/>
        <v>34.130000000000003</v>
      </c>
      <c r="P1068" s="12" t="s">
        <v>8289</v>
      </c>
      <c r="Q1068" t="s">
        <v>8290</v>
      </c>
      <c r="R1068" s="17">
        <f t="shared" si="87"/>
        <v>41445.962754629632</v>
      </c>
      <c r="S1068" s="17">
        <f t="shared" si="88"/>
        <v>41490.962754629632</v>
      </c>
      <c r="T1068" s="16" t="str">
        <f t="shared" si="89"/>
        <v>2013</v>
      </c>
    </row>
    <row r="1069" spans="1:20" ht="49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>
        <f t="shared" si="85"/>
        <v>26</v>
      </c>
      <c r="O1069" s="10">
        <f t="shared" si="86"/>
        <v>13</v>
      </c>
      <c r="P1069" s="12" t="s">
        <v>8289</v>
      </c>
      <c r="Q1069" t="s">
        <v>8290</v>
      </c>
      <c r="R1069" s="17">
        <f t="shared" si="87"/>
        <v>41599.855682870373</v>
      </c>
      <c r="S1069" s="17">
        <f t="shared" si="88"/>
        <v>41629.855682870373</v>
      </c>
      <c r="T1069" s="16" t="str">
        <f t="shared" si="89"/>
        <v>2013</v>
      </c>
    </row>
    <row r="1070" spans="1:20" ht="49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>
        <f t="shared" si="85"/>
        <v>0</v>
      </c>
      <c r="O1070" s="10">
        <f t="shared" si="86"/>
        <v>11.25</v>
      </c>
      <c r="P1070" s="12" t="s">
        <v>8289</v>
      </c>
      <c r="Q1070" t="s">
        <v>8290</v>
      </c>
      <c r="R1070" s="17">
        <f t="shared" si="87"/>
        <v>42440.371111111104</v>
      </c>
      <c r="S1070" s="17">
        <f t="shared" si="88"/>
        <v>42470.329444444447</v>
      </c>
      <c r="T1070" s="16" t="str">
        <f t="shared" si="89"/>
        <v>2016</v>
      </c>
    </row>
    <row r="1071" spans="1:20" ht="49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>
        <f t="shared" si="85"/>
        <v>39</v>
      </c>
      <c r="O1071" s="10">
        <f t="shared" si="86"/>
        <v>40.479999999999997</v>
      </c>
      <c r="P1071" s="12" t="s">
        <v>8289</v>
      </c>
      <c r="Q1071" t="s">
        <v>8290</v>
      </c>
      <c r="R1071" s="17">
        <f t="shared" si="87"/>
        <v>41572.229849537034</v>
      </c>
      <c r="S1071" s="17">
        <f t="shared" si="88"/>
        <v>41604.271516203706</v>
      </c>
      <c r="T1071" s="16" t="str">
        <f t="shared" si="89"/>
        <v>2013</v>
      </c>
    </row>
    <row r="1072" spans="1:20" ht="49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>
        <f t="shared" si="85"/>
        <v>1</v>
      </c>
      <c r="O1072" s="10">
        <f t="shared" si="86"/>
        <v>35</v>
      </c>
      <c r="P1072" s="12" t="s">
        <v>8289</v>
      </c>
      <c r="Q1072" t="s">
        <v>8290</v>
      </c>
      <c r="R1072" s="17">
        <f t="shared" si="87"/>
        <v>41163.011828703704</v>
      </c>
      <c r="S1072" s="17">
        <f t="shared" si="88"/>
        <v>41183.011828703704</v>
      </c>
      <c r="T1072" s="16" t="str">
        <f t="shared" si="89"/>
        <v>2012</v>
      </c>
    </row>
    <row r="1073" spans="1:20" ht="49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>
        <f t="shared" si="85"/>
        <v>0</v>
      </c>
      <c r="O1073" s="10">
        <f t="shared" si="86"/>
        <v>0</v>
      </c>
      <c r="P1073" s="12" t="s">
        <v>8289</v>
      </c>
      <c r="Q1073" t="s">
        <v>8290</v>
      </c>
      <c r="R1073" s="17">
        <f t="shared" si="87"/>
        <v>42295.753391203703</v>
      </c>
      <c r="S1073" s="17">
        <f t="shared" si="88"/>
        <v>42325.795057870375</v>
      </c>
      <c r="T1073" s="16" t="str">
        <f t="shared" si="89"/>
        <v>2015</v>
      </c>
    </row>
    <row r="1074" spans="1:20" ht="49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>
        <f t="shared" si="85"/>
        <v>0</v>
      </c>
      <c r="O1074" s="10">
        <f t="shared" si="86"/>
        <v>12.75</v>
      </c>
      <c r="P1074" s="12" t="s">
        <v>8289</v>
      </c>
      <c r="Q1074" t="s">
        <v>8290</v>
      </c>
      <c r="R1074" s="17">
        <f t="shared" si="87"/>
        <v>41645.832141203704</v>
      </c>
      <c r="S1074" s="17">
        <f t="shared" si="88"/>
        <v>41675.832141203704</v>
      </c>
      <c r="T1074" s="16" t="str">
        <f t="shared" si="89"/>
        <v>2014</v>
      </c>
    </row>
    <row r="1075" spans="1:20" ht="33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>
        <f t="shared" si="85"/>
        <v>1</v>
      </c>
      <c r="O1075" s="10">
        <f t="shared" si="86"/>
        <v>10</v>
      </c>
      <c r="P1075" s="12" t="s">
        <v>8289</v>
      </c>
      <c r="Q1075" t="s">
        <v>8290</v>
      </c>
      <c r="R1075" s="17">
        <f t="shared" si="87"/>
        <v>40802.964594907404</v>
      </c>
      <c r="S1075" s="17">
        <f t="shared" si="88"/>
        <v>40832.964594907404</v>
      </c>
      <c r="T1075" s="16" t="str">
        <f t="shared" si="89"/>
        <v>2011</v>
      </c>
    </row>
    <row r="1076" spans="1:20" ht="49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>
        <f t="shared" si="85"/>
        <v>6</v>
      </c>
      <c r="O1076" s="10">
        <f t="shared" si="86"/>
        <v>113.57</v>
      </c>
      <c r="P1076" s="12" t="s">
        <v>8289</v>
      </c>
      <c r="Q1076" t="s">
        <v>8290</v>
      </c>
      <c r="R1076" s="17">
        <f t="shared" si="87"/>
        <v>41613.172974537039</v>
      </c>
      <c r="S1076" s="17">
        <f t="shared" si="88"/>
        <v>41643.172974537039</v>
      </c>
      <c r="T1076" s="16" t="str">
        <f t="shared" si="89"/>
        <v>2013</v>
      </c>
    </row>
    <row r="1077" spans="1:20" ht="33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>
        <f t="shared" si="85"/>
        <v>5</v>
      </c>
      <c r="O1077" s="10">
        <f t="shared" si="86"/>
        <v>15</v>
      </c>
      <c r="P1077" s="12" t="s">
        <v>8289</v>
      </c>
      <c r="Q1077" t="s">
        <v>8290</v>
      </c>
      <c r="R1077" s="17">
        <f t="shared" si="87"/>
        <v>41005.904120370367</v>
      </c>
      <c r="S1077" s="17">
        <f t="shared" si="88"/>
        <v>41035.904120370367</v>
      </c>
      <c r="T1077" s="16" t="str">
        <f t="shared" si="89"/>
        <v>2012</v>
      </c>
    </row>
    <row r="1078" spans="1:20" ht="49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>
        <f t="shared" si="85"/>
        <v>63</v>
      </c>
      <c r="O1078" s="10">
        <f t="shared" si="86"/>
        <v>48.28</v>
      </c>
      <c r="P1078" s="12" t="s">
        <v>8289</v>
      </c>
      <c r="Q1078" t="s">
        <v>8290</v>
      </c>
      <c r="R1078" s="17">
        <f t="shared" si="87"/>
        <v>41838.377893518518</v>
      </c>
      <c r="S1078" s="17">
        <f t="shared" si="88"/>
        <v>41893.377893518518</v>
      </c>
      <c r="T1078" s="16" t="str">
        <f t="shared" si="89"/>
        <v>2014</v>
      </c>
    </row>
    <row r="1079" spans="1:20" ht="49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>
        <f t="shared" si="85"/>
        <v>29</v>
      </c>
      <c r="O1079" s="10">
        <f t="shared" si="86"/>
        <v>43.98</v>
      </c>
      <c r="P1079" s="12" t="s">
        <v>8289</v>
      </c>
      <c r="Q1079" t="s">
        <v>8290</v>
      </c>
      <c r="R1079" s="17">
        <f t="shared" si="87"/>
        <v>42353.16679398148</v>
      </c>
      <c r="S1079" s="17">
        <f t="shared" si="88"/>
        <v>42383.16679398148</v>
      </c>
      <c r="T1079" s="16" t="str">
        <f t="shared" si="89"/>
        <v>2015</v>
      </c>
    </row>
    <row r="1080" spans="1:20" ht="49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>
        <f t="shared" si="85"/>
        <v>8</v>
      </c>
      <c r="O1080" s="10">
        <f t="shared" si="86"/>
        <v>9</v>
      </c>
      <c r="P1080" s="12" t="s">
        <v>8289</v>
      </c>
      <c r="Q1080" t="s">
        <v>8290</v>
      </c>
      <c r="R1080" s="17">
        <f t="shared" si="87"/>
        <v>40701.195844907408</v>
      </c>
      <c r="S1080" s="17">
        <f t="shared" si="88"/>
        <v>40746.195844907408</v>
      </c>
      <c r="T1080" s="16" t="str">
        <f t="shared" si="89"/>
        <v>2011</v>
      </c>
    </row>
    <row r="1081" spans="1:20" ht="49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>
        <f t="shared" si="85"/>
        <v>3</v>
      </c>
      <c r="O1081" s="10">
        <f t="shared" si="86"/>
        <v>37.67</v>
      </c>
      <c r="P1081" s="12" t="s">
        <v>8289</v>
      </c>
      <c r="Q1081" t="s">
        <v>8290</v>
      </c>
      <c r="R1081" s="17">
        <f t="shared" si="87"/>
        <v>42479.566388888896</v>
      </c>
      <c r="S1081" s="17">
        <f t="shared" si="88"/>
        <v>42504.566388888896</v>
      </c>
      <c r="T1081" s="16" t="str">
        <f t="shared" si="89"/>
        <v>2016</v>
      </c>
    </row>
    <row r="1082" spans="1:20" ht="33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>
        <f t="shared" si="85"/>
        <v>9</v>
      </c>
      <c r="O1082" s="10">
        <f t="shared" si="86"/>
        <v>18.579999999999998</v>
      </c>
      <c r="P1082" s="12" t="s">
        <v>8289</v>
      </c>
      <c r="Q1082" t="s">
        <v>8290</v>
      </c>
      <c r="R1082" s="17">
        <f t="shared" si="87"/>
        <v>41740.138113425928</v>
      </c>
      <c r="S1082" s="17">
        <f t="shared" si="88"/>
        <v>41770.138113425928</v>
      </c>
      <c r="T1082" s="16" t="str">
        <f t="shared" si="89"/>
        <v>2014</v>
      </c>
    </row>
    <row r="1083" spans="1:20" ht="49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>
        <f t="shared" si="85"/>
        <v>0</v>
      </c>
      <c r="O1083" s="10">
        <f t="shared" si="86"/>
        <v>3</v>
      </c>
      <c r="P1083" s="12" t="s">
        <v>8289</v>
      </c>
      <c r="Q1083" t="s">
        <v>8290</v>
      </c>
      <c r="R1083" s="17">
        <f t="shared" si="87"/>
        <v>42002.926990740743</v>
      </c>
      <c r="S1083" s="17">
        <f t="shared" si="88"/>
        <v>42032.926990740743</v>
      </c>
      <c r="T1083" s="16" t="str">
        <f t="shared" si="89"/>
        <v>2014</v>
      </c>
    </row>
    <row r="1084" spans="1:20" ht="33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>
        <f t="shared" si="85"/>
        <v>1</v>
      </c>
      <c r="O1084" s="10">
        <f t="shared" si="86"/>
        <v>18.670000000000002</v>
      </c>
      <c r="P1084" s="12" t="s">
        <v>8289</v>
      </c>
      <c r="Q1084" t="s">
        <v>8290</v>
      </c>
      <c r="R1084" s="17">
        <f t="shared" si="87"/>
        <v>41101.906111111115</v>
      </c>
      <c r="S1084" s="17">
        <f t="shared" si="88"/>
        <v>41131.906111111115</v>
      </c>
      <c r="T1084" s="16" t="str">
        <f t="shared" si="89"/>
        <v>2012</v>
      </c>
    </row>
    <row r="1085" spans="1:20" ht="49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>
        <f t="shared" si="85"/>
        <v>1</v>
      </c>
      <c r="O1085" s="10">
        <f t="shared" si="86"/>
        <v>410</v>
      </c>
      <c r="P1085" s="12" t="s">
        <v>8289</v>
      </c>
      <c r="Q1085" t="s">
        <v>8290</v>
      </c>
      <c r="R1085" s="17">
        <f t="shared" si="87"/>
        <v>41793.659525462965</v>
      </c>
      <c r="S1085" s="17">
        <f t="shared" si="88"/>
        <v>41853.659525462965</v>
      </c>
      <c r="T1085" s="16" t="str">
        <f t="shared" si="89"/>
        <v>2014</v>
      </c>
    </row>
    <row r="1086" spans="1:20" ht="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>
        <f t="shared" si="85"/>
        <v>0</v>
      </c>
      <c r="O1086" s="10">
        <f t="shared" si="86"/>
        <v>0</v>
      </c>
      <c r="P1086" s="12" t="s">
        <v>8289</v>
      </c>
      <c r="Q1086" t="s">
        <v>8290</v>
      </c>
      <c r="R1086" s="17">
        <f t="shared" si="87"/>
        <v>41829.912083333329</v>
      </c>
      <c r="S1086" s="17">
        <f t="shared" si="88"/>
        <v>41859.912083333329</v>
      </c>
      <c r="T1086" s="16" t="str">
        <f t="shared" si="89"/>
        <v>2014</v>
      </c>
    </row>
    <row r="1087" spans="1:20" ht="33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>
        <f t="shared" si="85"/>
        <v>3</v>
      </c>
      <c r="O1087" s="10">
        <f t="shared" si="86"/>
        <v>114</v>
      </c>
      <c r="P1087" s="12" t="s">
        <v>8289</v>
      </c>
      <c r="Q1087" t="s">
        <v>8290</v>
      </c>
      <c r="R1087" s="17">
        <f t="shared" si="87"/>
        <v>42413.671006944445</v>
      </c>
      <c r="S1087" s="17">
        <f t="shared" si="88"/>
        <v>42443.629340277781</v>
      </c>
      <c r="T1087" s="16" t="str">
        <f t="shared" si="89"/>
        <v>2016</v>
      </c>
    </row>
    <row r="1088" spans="1:20" ht="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>
        <f t="shared" si="85"/>
        <v>0</v>
      </c>
      <c r="O1088" s="10">
        <f t="shared" si="86"/>
        <v>7.5</v>
      </c>
      <c r="P1088" s="12" t="s">
        <v>8289</v>
      </c>
      <c r="Q1088" t="s">
        <v>8290</v>
      </c>
      <c r="R1088" s="17">
        <f t="shared" si="87"/>
        <v>41845.866793981484</v>
      </c>
      <c r="S1088" s="17">
        <f t="shared" si="88"/>
        <v>41875.866793981484</v>
      </c>
      <c r="T1088" s="16" t="str">
        <f t="shared" si="89"/>
        <v>2014</v>
      </c>
    </row>
    <row r="1089" spans="1:20" ht="49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>
        <f t="shared" si="85"/>
        <v>0</v>
      </c>
      <c r="O1089" s="10">
        <f t="shared" si="86"/>
        <v>0</v>
      </c>
      <c r="P1089" s="12" t="s">
        <v>8289</v>
      </c>
      <c r="Q1089" t="s">
        <v>8290</v>
      </c>
      <c r="R1089" s="17">
        <f t="shared" si="87"/>
        <v>41775.713969907411</v>
      </c>
      <c r="S1089" s="17">
        <f t="shared" si="88"/>
        <v>41805.713969907411</v>
      </c>
      <c r="T1089" s="16" t="str">
        <f t="shared" si="89"/>
        <v>2014</v>
      </c>
    </row>
    <row r="1090" spans="1:20" ht="33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>
        <f t="shared" si="85"/>
        <v>14</v>
      </c>
      <c r="O1090" s="10">
        <f t="shared" si="86"/>
        <v>43.42</v>
      </c>
      <c r="P1090" s="12" t="s">
        <v>8289</v>
      </c>
      <c r="Q1090" t="s">
        <v>8290</v>
      </c>
      <c r="R1090" s="17">
        <f t="shared" si="87"/>
        <v>41723.799386574072</v>
      </c>
      <c r="S1090" s="17">
        <f t="shared" si="88"/>
        <v>41753.799386574072</v>
      </c>
      <c r="T1090" s="16" t="str">
        <f t="shared" si="89"/>
        <v>2014</v>
      </c>
    </row>
    <row r="1091" spans="1:20" ht="33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>
        <f t="shared" si="85"/>
        <v>8</v>
      </c>
      <c r="O1091" s="10">
        <f t="shared" si="86"/>
        <v>23.96</v>
      </c>
      <c r="P1091" s="12" t="s">
        <v>8289</v>
      </c>
      <c r="Q1091" t="s">
        <v>8290</v>
      </c>
      <c r="R1091" s="17">
        <f t="shared" si="87"/>
        <v>42151.189525462964</v>
      </c>
      <c r="S1091" s="17">
        <f t="shared" si="88"/>
        <v>42181.189525462964</v>
      </c>
      <c r="T1091" s="16" t="str">
        <f t="shared" si="89"/>
        <v>2015</v>
      </c>
    </row>
    <row r="1092" spans="1:20" ht="49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>
        <f t="shared" si="85"/>
        <v>0</v>
      </c>
      <c r="O1092" s="10">
        <f t="shared" si="86"/>
        <v>5</v>
      </c>
      <c r="P1092" s="12" t="s">
        <v>8289</v>
      </c>
      <c r="Q1092" t="s">
        <v>8290</v>
      </c>
      <c r="R1092" s="17">
        <f t="shared" si="87"/>
        <v>42123.185798611114</v>
      </c>
      <c r="S1092" s="17">
        <f t="shared" si="88"/>
        <v>42153.185798611114</v>
      </c>
      <c r="T1092" s="16" t="str">
        <f t="shared" si="89"/>
        <v>2015</v>
      </c>
    </row>
    <row r="1093" spans="1:20" ht="49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>
        <f t="shared" si="85"/>
        <v>13</v>
      </c>
      <c r="O1093" s="10">
        <f t="shared" si="86"/>
        <v>12.5</v>
      </c>
      <c r="P1093" s="12" t="s">
        <v>8289</v>
      </c>
      <c r="Q1093" t="s">
        <v>8290</v>
      </c>
      <c r="R1093" s="17">
        <f t="shared" si="87"/>
        <v>42440.820277777777</v>
      </c>
      <c r="S1093" s="17">
        <f t="shared" si="88"/>
        <v>42470.778611111105</v>
      </c>
      <c r="T1093" s="16" t="str">
        <f t="shared" si="89"/>
        <v>2016</v>
      </c>
    </row>
    <row r="1094" spans="1:20" ht="49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>
        <f t="shared" si="85"/>
        <v>1</v>
      </c>
      <c r="O1094" s="10">
        <f t="shared" si="86"/>
        <v>3</v>
      </c>
      <c r="P1094" s="12" t="s">
        <v>8289</v>
      </c>
      <c r="Q1094" t="s">
        <v>8290</v>
      </c>
      <c r="R1094" s="17">
        <f t="shared" si="87"/>
        <v>41250.025902777779</v>
      </c>
      <c r="S1094" s="17">
        <f t="shared" si="88"/>
        <v>41280.025902777779</v>
      </c>
      <c r="T1094" s="16" t="str">
        <f t="shared" si="89"/>
        <v>2012</v>
      </c>
    </row>
    <row r="1095" spans="1:20" ht="49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>
        <f t="shared" si="85"/>
        <v>14</v>
      </c>
      <c r="O1095" s="10">
        <f t="shared" si="86"/>
        <v>10.56</v>
      </c>
      <c r="P1095" s="12" t="s">
        <v>8289</v>
      </c>
      <c r="Q1095" t="s">
        <v>8290</v>
      </c>
      <c r="R1095" s="17">
        <f t="shared" si="87"/>
        <v>42396.973807870367</v>
      </c>
      <c r="S1095" s="17">
        <f t="shared" si="88"/>
        <v>42411.973807870367</v>
      </c>
      <c r="T1095" s="16" t="str">
        <f t="shared" si="89"/>
        <v>2016</v>
      </c>
    </row>
    <row r="1096" spans="1:20" ht="49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>
        <f t="shared" si="85"/>
        <v>18</v>
      </c>
      <c r="O1096" s="10">
        <f t="shared" si="86"/>
        <v>122</v>
      </c>
      <c r="P1096" s="12" t="s">
        <v>8289</v>
      </c>
      <c r="Q1096" t="s">
        <v>8290</v>
      </c>
      <c r="R1096" s="17">
        <f t="shared" si="87"/>
        <v>40795.713344907403</v>
      </c>
      <c r="S1096" s="17">
        <f t="shared" si="88"/>
        <v>40825.713344907403</v>
      </c>
      <c r="T1096" s="16" t="str">
        <f t="shared" si="89"/>
        <v>2011</v>
      </c>
    </row>
    <row r="1097" spans="1:20" ht="49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>
        <f t="shared" si="85"/>
        <v>5</v>
      </c>
      <c r="O1097" s="10">
        <f t="shared" si="86"/>
        <v>267.81</v>
      </c>
      <c r="P1097" s="12" t="s">
        <v>8289</v>
      </c>
      <c r="Q1097" t="s">
        <v>8290</v>
      </c>
      <c r="R1097" s="17">
        <f t="shared" si="87"/>
        <v>41486.537268518521</v>
      </c>
      <c r="S1097" s="17">
        <f t="shared" si="88"/>
        <v>41516.537268518521</v>
      </c>
      <c r="T1097" s="16" t="str">
        <f t="shared" si="89"/>
        <v>2013</v>
      </c>
    </row>
    <row r="1098" spans="1:20" ht="49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>
        <f t="shared" ref="N1098:N1161" si="90">ROUND(E1098/D1098*100,0)</f>
        <v>18</v>
      </c>
      <c r="O1098" s="10">
        <f t="shared" ref="O1098:O1161" si="91">IFERROR(ROUND(E1098/L1098,2),0)</f>
        <v>74.209999999999994</v>
      </c>
      <c r="P1098" s="12" t="s">
        <v>8289</v>
      </c>
      <c r="Q1098" t="s">
        <v>8290</v>
      </c>
      <c r="R1098" s="17">
        <f t="shared" ref="R1098:R1161" si="92">(((J1098/60)/60)/24)+DATE(1970,1,1)</f>
        <v>41885.51798611111</v>
      </c>
      <c r="S1098" s="17">
        <f t="shared" ref="S1098:S1161" si="93">(((I1098/60)/60)/24)+DATE(1970,1,1)</f>
        <v>41916.145833333336</v>
      </c>
      <c r="T1098" s="16" t="str">
        <f t="shared" ref="T1098:T1161" si="94">TEXT(R1098, "yyyy")</f>
        <v>2014</v>
      </c>
    </row>
    <row r="1099" spans="1:20" ht="49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>
        <f t="shared" si="90"/>
        <v>0</v>
      </c>
      <c r="O1099" s="10">
        <f t="shared" si="91"/>
        <v>6.71</v>
      </c>
      <c r="P1099" s="12" t="s">
        <v>8289</v>
      </c>
      <c r="Q1099" t="s">
        <v>8290</v>
      </c>
      <c r="R1099" s="17">
        <f t="shared" si="92"/>
        <v>41660.792557870373</v>
      </c>
      <c r="S1099" s="17">
        <f t="shared" si="93"/>
        <v>41700.792557870373</v>
      </c>
      <c r="T1099" s="16" t="str">
        <f t="shared" si="94"/>
        <v>2014</v>
      </c>
    </row>
    <row r="1100" spans="1:20" ht="33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>
        <f t="shared" si="90"/>
        <v>7</v>
      </c>
      <c r="O1100" s="10">
        <f t="shared" si="91"/>
        <v>81.95</v>
      </c>
      <c r="P1100" s="12" t="s">
        <v>8289</v>
      </c>
      <c r="Q1100" t="s">
        <v>8290</v>
      </c>
      <c r="R1100" s="17">
        <f t="shared" si="92"/>
        <v>41712.762673611112</v>
      </c>
      <c r="S1100" s="17">
        <f t="shared" si="93"/>
        <v>41742.762673611112</v>
      </c>
      <c r="T1100" s="16" t="str">
        <f t="shared" si="94"/>
        <v>2014</v>
      </c>
    </row>
    <row r="1101" spans="1:20" ht="49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>
        <f t="shared" si="90"/>
        <v>1</v>
      </c>
      <c r="O1101" s="10">
        <f t="shared" si="91"/>
        <v>25</v>
      </c>
      <c r="P1101" s="12" t="s">
        <v>8289</v>
      </c>
      <c r="Q1101" t="s">
        <v>8290</v>
      </c>
      <c r="R1101" s="17">
        <f t="shared" si="92"/>
        <v>42107.836435185185</v>
      </c>
      <c r="S1101" s="17">
        <f t="shared" si="93"/>
        <v>42137.836435185185</v>
      </c>
      <c r="T1101" s="16" t="str">
        <f t="shared" si="94"/>
        <v>2015</v>
      </c>
    </row>
    <row r="1102" spans="1:20" ht="49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>
        <f t="shared" si="90"/>
        <v>3</v>
      </c>
      <c r="O1102" s="10">
        <f t="shared" si="91"/>
        <v>10</v>
      </c>
      <c r="P1102" s="12" t="s">
        <v>8289</v>
      </c>
      <c r="Q1102" t="s">
        <v>8290</v>
      </c>
      <c r="R1102" s="17">
        <f t="shared" si="92"/>
        <v>42384.110775462963</v>
      </c>
      <c r="S1102" s="17">
        <f t="shared" si="93"/>
        <v>42414.110775462963</v>
      </c>
      <c r="T1102" s="16" t="str">
        <f t="shared" si="94"/>
        <v>2016</v>
      </c>
    </row>
    <row r="1103" spans="1:20" ht="33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>
        <f t="shared" si="90"/>
        <v>0</v>
      </c>
      <c r="O1103" s="10">
        <f t="shared" si="91"/>
        <v>6.83</v>
      </c>
      <c r="P1103" s="12" t="s">
        <v>8289</v>
      </c>
      <c r="Q1103" t="s">
        <v>8290</v>
      </c>
      <c r="R1103" s="17">
        <f t="shared" si="92"/>
        <v>42538.77243055556</v>
      </c>
      <c r="S1103" s="17">
        <f t="shared" si="93"/>
        <v>42565.758333333331</v>
      </c>
      <c r="T1103" s="16" t="str">
        <f t="shared" si="94"/>
        <v>2016</v>
      </c>
    </row>
    <row r="1104" spans="1:20" ht="49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>
        <f t="shared" si="90"/>
        <v>5</v>
      </c>
      <c r="O1104" s="10">
        <f t="shared" si="91"/>
        <v>17.71</v>
      </c>
      <c r="P1104" s="12" t="s">
        <v>8289</v>
      </c>
      <c r="Q1104" t="s">
        <v>8290</v>
      </c>
      <c r="R1104" s="17">
        <f t="shared" si="92"/>
        <v>41577.045428240745</v>
      </c>
      <c r="S1104" s="17">
        <f t="shared" si="93"/>
        <v>41617.249305555553</v>
      </c>
      <c r="T1104" s="16" t="str">
        <f t="shared" si="94"/>
        <v>2013</v>
      </c>
    </row>
    <row r="1105" spans="1:20" ht="49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>
        <f t="shared" si="90"/>
        <v>2</v>
      </c>
      <c r="O1105" s="10">
        <f t="shared" si="91"/>
        <v>16.2</v>
      </c>
      <c r="P1105" s="12" t="s">
        <v>8289</v>
      </c>
      <c r="Q1105" t="s">
        <v>8290</v>
      </c>
      <c r="R1105" s="17">
        <f t="shared" si="92"/>
        <v>42479.22210648148</v>
      </c>
      <c r="S1105" s="17">
        <f t="shared" si="93"/>
        <v>42539.22210648148</v>
      </c>
      <c r="T1105" s="16" t="str">
        <f t="shared" si="94"/>
        <v>2016</v>
      </c>
    </row>
    <row r="1106" spans="1:20" ht="49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>
        <f t="shared" si="90"/>
        <v>5</v>
      </c>
      <c r="O1106" s="10">
        <f t="shared" si="91"/>
        <v>80.3</v>
      </c>
      <c r="P1106" s="12" t="s">
        <v>8289</v>
      </c>
      <c r="Q1106" t="s">
        <v>8290</v>
      </c>
      <c r="R1106" s="17">
        <f t="shared" si="92"/>
        <v>41771.40996527778</v>
      </c>
      <c r="S1106" s="17">
        <f t="shared" si="93"/>
        <v>41801.40996527778</v>
      </c>
      <c r="T1106" s="16" t="str">
        <f t="shared" si="94"/>
        <v>2014</v>
      </c>
    </row>
    <row r="1107" spans="1:20" ht="49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>
        <f t="shared" si="90"/>
        <v>0</v>
      </c>
      <c r="O1107" s="10">
        <f t="shared" si="91"/>
        <v>71.55</v>
      </c>
      <c r="P1107" s="12" t="s">
        <v>8289</v>
      </c>
      <c r="Q1107" t="s">
        <v>8290</v>
      </c>
      <c r="R1107" s="17">
        <f t="shared" si="92"/>
        <v>41692.135729166665</v>
      </c>
      <c r="S1107" s="17">
        <f t="shared" si="93"/>
        <v>41722.0940625</v>
      </c>
      <c r="T1107" s="16" t="str">
        <f t="shared" si="94"/>
        <v>2014</v>
      </c>
    </row>
    <row r="1108" spans="1:20" ht="49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>
        <f t="shared" si="90"/>
        <v>41</v>
      </c>
      <c r="O1108" s="10">
        <f t="shared" si="91"/>
        <v>23.57</v>
      </c>
      <c r="P1108" s="12" t="s">
        <v>8289</v>
      </c>
      <c r="Q1108" t="s">
        <v>8290</v>
      </c>
      <c r="R1108" s="17">
        <f t="shared" si="92"/>
        <v>40973.740451388891</v>
      </c>
      <c r="S1108" s="17">
        <f t="shared" si="93"/>
        <v>41003.698784722219</v>
      </c>
      <c r="T1108" s="16" t="str">
        <f t="shared" si="94"/>
        <v>2012</v>
      </c>
    </row>
    <row r="1109" spans="1:20" ht="49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>
        <f t="shared" si="90"/>
        <v>0</v>
      </c>
      <c r="O1109" s="10">
        <f t="shared" si="91"/>
        <v>0</v>
      </c>
      <c r="P1109" s="12" t="s">
        <v>8289</v>
      </c>
      <c r="Q1109" t="s">
        <v>8290</v>
      </c>
      <c r="R1109" s="17">
        <f t="shared" si="92"/>
        <v>41813.861388888887</v>
      </c>
      <c r="S1109" s="17">
        <f t="shared" si="93"/>
        <v>41843.861388888887</v>
      </c>
      <c r="T1109" s="16" t="str">
        <f t="shared" si="94"/>
        <v>2014</v>
      </c>
    </row>
    <row r="1110" spans="1:20" ht="49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>
        <f t="shared" si="90"/>
        <v>3</v>
      </c>
      <c r="O1110" s="10">
        <f t="shared" si="91"/>
        <v>34.880000000000003</v>
      </c>
      <c r="P1110" s="12" t="s">
        <v>8289</v>
      </c>
      <c r="Q1110" t="s">
        <v>8290</v>
      </c>
      <c r="R1110" s="17">
        <f t="shared" si="92"/>
        <v>40952.636979166666</v>
      </c>
      <c r="S1110" s="17">
        <f t="shared" si="93"/>
        <v>41012.595312500001</v>
      </c>
      <c r="T1110" s="16" t="str">
        <f t="shared" si="94"/>
        <v>2012</v>
      </c>
    </row>
    <row r="1111" spans="1:20" ht="49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>
        <f t="shared" si="90"/>
        <v>0</v>
      </c>
      <c r="O1111" s="10">
        <f t="shared" si="91"/>
        <v>15</v>
      </c>
      <c r="P1111" s="12" t="s">
        <v>8289</v>
      </c>
      <c r="Q1111" t="s">
        <v>8290</v>
      </c>
      <c r="R1111" s="17">
        <f t="shared" si="92"/>
        <v>42662.752199074079</v>
      </c>
      <c r="S1111" s="17">
        <f t="shared" si="93"/>
        <v>42692.793865740736</v>
      </c>
      <c r="T1111" s="16" t="str">
        <f t="shared" si="94"/>
        <v>2016</v>
      </c>
    </row>
    <row r="1112" spans="1:20" ht="49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>
        <f t="shared" si="90"/>
        <v>1</v>
      </c>
      <c r="O1112" s="10">
        <f t="shared" si="91"/>
        <v>23.18</v>
      </c>
      <c r="P1112" s="12" t="s">
        <v>8289</v>
      </c>
      <c r="Q1112" t="s">
        <v>8290</v>
      </c>
      <c r="R1112" s="17">
        <f t="shared" si="92"/>
        <v>41220.933124999996</v>
      </c>
      <c r="S1112" s="17">
        <f t="shared" si="93"/>
        <v>41250.933124999996</v>
      </c>
      <c r="T1112" s="16" t="str">
        <f t="shared" si="94"/>
        <v>2012</v>
      </c>
    </row>
    <row r="1113" spans="1:20" ht="49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>
        <f t="shared" si="90"/>
        <v>0</v>
      </c>
      <c r="O1113" s="10">
        <f t="shared" si="91"/>
        <v>1</v>
      </c>
      <c r="P1113" s="12" t="s">
        <v>8289</v>
      </c>
      <c r="Q1113" t="s">
        <v>8290</v>
      </c>
      <c r="R1113" s="17">
        <f t="shared" si="92"/>
        <v>42347.203587962969</v>
      </c>
      <c r="S1113" s="17">
        <f t="shared" si="93"/>
        <v>42377.203587962969</v>
      </c>
      <c r="T1113" s="16" t="str">
        <f t="shared" si="94"/>
        <v>2015</v>
      </c>
    </row>
    <row r="1114" spans="1:20" ht="49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>
        <f t="shared" si="90"/>
        <v>36</v>
      </c>
      <c r="O1114" s="10">
        <f t="shared" si="91"/>
        <v>100.23</v>
      </c>
      <c r="P1114" s="12" t="s">
        <v>8289</v>
      </c>
      <c r="Q1114" t="s">
        <v>8290</v>
      </c>
      <c r="R1114" s="17">
        <f t="shared" si="92"/>
        <v>41963.759386574078</v>
      </c>
      <c r="S1114" s="17">
        <f t="shared" si="93"/>
        <v>42023.354166666672</v>
      </c>
      <c r="T1114" s="16" t="str">
        <f t="shared" si="94"/>
        <v>2014</v>
      </c>
    </row>
    <row r="1115" spans="1:20" ht="49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>
        <f t="shared" si="90"/>
        <v>1</v>
      </c>
      <c r="O1115" s="10">
        <f t="shared" si="91"/>
        <v>5</v>
      </c>
      <c r="P1115" s="12" t="s">
        <v>8289</v>
      </c>
      <c r="Q1115" t="s">
        <v>8290</v>
      </c>
      <c r="R1115" s="17">
        <f t="shared" si="92"/>
        <v>41835.977083333331</v>
      </c>
      <c r="S1115" s="17">
        <f t="shared" si="93"/>
        <v>41865.977083333331</v>
      </c>
      <c r="T1115" s="16" t="str">
        <f t="shared" si="94"/>
        <v>2014</v>
      </c>
    </row>
    <row r="1116" spans="1:20" ht="49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>
        <f t="shared" si="90"/>
        <v>0</v>
      </c>
      <c r="O1116" s="10">
        <f t="shared" si="91"/>
        <v>3.33</v>
      </c>
      <c r="P1116" s="12" t="s">
        <v>8289</v>
      </c>
      <c r="Q1116" t="s">
        <v>8290</v>
      </c>
      <c r="R1116" s="17">
        <f t="shared" si="92"/>
        <v>41526.345914351856</v>
      </c>
      <c r="S1116" s="17">
        <f t="shared" si="93"/>
        <v>41556.345914351856</v>
      </c>
      <c r="T1116" s="16" t="str">
        <f t="shared" si="94"/>
        <v>2013</v>
      </c>
    </row>
    <row r="1117" spans="1:20" ht="49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>
        <f t="shared" si="90"/>
        <v>0</v>
      </c>
      <c r="O1117" s="10">
        <f t="shared" si="91"/>
        <v>13.25</v>
      </c>
      <c r="P1117" s="12" t="s">
        <v>8289</v>
      </c>
      <c r="Q1117" t="s">
        <v>8290</v>
      </c>
      <c r="R1117" s="17">
        <f t="shared" si="92"/>
        <v>42429.695543981477</v>
      </c>
      <c r="S1117" s="17">
        <f t="shared" si="93"/>
        <v>42459.653877314813</v>
      </c>
      <c r="T1117" s="16" t="str">
        <f t="shared" si="94"/>
        <v>2016</v>
      </c>
    </row>
    <row r="1118" spans="1:20" ht="33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>
        <f t="shared" si="90"/>
        <v>0</v>
      </c>
      <c r="O1118" s="10">
        <f t="shared" si="91"/>
        <v>17.850000000000001</v>
      </c>
      <c r="P1118" s="12" t="s">
        <v>8289</v>
      </c>
      <c r="Q1118" t="s">
        <v>8290</v>
      </c>
      <c r="R1118" s="17">
        <f t="shared" si="92"/>
        <v>41009.847314814811</v>
      </c>
      <c r="S1118" s="17">
        <f t="shared" si="93"/>
        <v>41069.847314814811</v>
      </c>
      <c r="T1118" s="16" t="str">
        <f t="shared" si="94"/>
        <v>2012</v>
      </c>
    </row>
    <row r="1119" spans="1:20" ht="49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>
        <f t="shared" si="90"/>
        <v>8</v>
      </c>
      <c r="O1119" s="10">
        <f t="shared" si="91"/>
        <v>10.38</v>
      </c>
      <c r="P1119" s="12" t="s">
        <v>8289</v>
      </c>
      <c r="Q1119" t="s">
        <v>8290</v>
      </c>
      <c r="R1119" s="17">
        <f t="shared" si="92"/>
        <v>42333.598530092597</v>
      </c>
      <c r="S1119" s="17">
        <f t="shared" si="93"/>
        <v>42363.598530092597</v>
      </c>
      <c r="T1119" s="16" t="str">
        <f t="shared" si="94"/>
        <v>2015</v>
      </c>
    </row>
    <row r="1120" spans="1:20" ht="49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>
        <f t="shared" si="90"/>
        <v>2</v>
      </c>
      <c r="O1120" s="10">
        <f t="shared" si="91"/>
        <v>36.33</v>
      </c>
      <c r="P1120" s="12" t="s">
        <v>8289</v>
      </c>
      <c r="Q1120" t="s">
        <v>8290</v>
      </c>
      <c r="R1120" s="17">
        <f t="shared" si="92"/>
        <v>41704.16642361111</v>
      </c>
      <c r="S1120" s="17">
        <f t="shared" si="93"/>
        <v>41734.124756944446</v>
      </c>
      <c r="T1120" s="16" t="str">
        <f t="shared" si="94"/>
        <v>2014</v>
      </c>
    </row>
    <row r="1121" spans="1:20" ht="49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>
        <f t="shared" si="90"/>
        <v>0</v>
      </c>
      <c r="O1121" s="10">
        <f t="shared" si="91"/>
        <v>5</v>
      </c>
      <c r="P1121" s="12" t="s">
        <v>8289</v>
      </c>
      <c r="Q1121" t="s">
        <v>8290</v>
      </c>
      <c r="R1121" s="17">
        <f t="shared" si="92"/>
        <v>41722.792407407411</v>
      </c>
      <c r="S1121" s="17">
        <f t="shared" si="93"/>
        <v>41735.792407407411</v>
      </c>
      <c r="T1121" s="16" t="str">
        <f t="shared" si="94"/>
        <v>2014</v>
      </c>
    </row>
    <row r="1122" spans="1:20" ht="33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>
        <f t="shared" si="90"/>
        <v>0</v>
      </c>
      <c r="O1122" s="10">
        <f t="shared" si="91"/>
        <v>0</v>
      </c>
      <c r="P1122" s="12" t="s">
        <v>8289</v>
      </c>
      <c r="Q1122" t="s">
        <v>8290</v>
      </c>
      <c r="R1122" s="17">
        <f t="shared" si="92"/>
        <v>40799.872685185182</v>
      </c>
      <c r="S1122" s="17">
        <f t="shared" si="93"/>
        <v>40844.872685185182</v>
      </c>
      <c r="T1122" s="16" t="str">
        <f t="shared" si="94"/>
        <v>2011</v>
      </c>
    </row>
    <row r="1123" spans="1:20" ht="49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>
        <f t="shared" si="90"/>
        <v>0</v>
      </c>
      <c r="O1123" s="10">
        <f t="shared" si="91"/>
        <v>5.8</v>
      </c>
      <c r="P1123" s="12" t="s">
        <v>8289</v>
      </c>
      <c r="Q1123" t="s">
        <v>8290</v>
      </c>
      <c r="R1123" s="17">
        <f t="shared" si="92"/>
        <v>42412.934212962966</v>
      </c>
      <c r="S1123" s="17">
        <f t="shared" si="93"/>
        <v>42442.892546296294</v>
      </c>
      <c r="T1123" s="16" t="str">
        <f t="shared" si="94"/>
        <v>2016</v>
      </c>
    </row>
    <row r="1124" spans="1:20" ht="49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>
        <f t="shared" si="90"/>
        <v>0</v>
      </c>
      <c r="O1124" s="10">
        <f t="shared" si="91"/>
        <v>0</v>
      </c>
      <c r="P1124" s="12" t="s">
        <v>8289</v>
      </c>
      <c r="Q1124" t="s">
        <v>8290</v>
      </c>
      <c r="R1124" s="17">
        <f t="shared" si="92"/>
        <v>41410.703993055555</v>
      </c>
      <c r="S1124" s="17">
        <f t="shared" si="93"/>
        <v>41424.703993055555</v>
      </c>
      <c r="T1124" s="16" t="str">
        <f t="shared" si="94"/>
        <v>2013</v>
      </c>
    </row>
    <row r="1125" spans="1:20" ht="49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>
        <f t="shared" si="90"/>
        <v>0</v>
      </c>
      <c r="O1125" s="10">
        <f t="shared" si="91"/>
        <v>3.67</v>
      </c>
      <c r="P1125" s="12" t="s">
        <v>8289</v>
      </c>
      <c r="Q1125" t="s">
        <v>8290</v>
      </c>
      <c r="R1125" s="17">
        <f t="shared" si="92"/>
        <v>41718.5237037037</v>
      </c>
      <c r="S1125" s="17">
        <f t="shared" si="93"/>
        <v>41748.5237037037</v>
      </c>
      <c r="T1125" s="16" t="str">
        <f t="shared" si="94"/>
        <v>2014</v>
      </c>
    </row>
    <row r="1126" spans="1:20" ht="49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>
        <f t="shared" si="90"/>
        <v>0</v>
      </c>
      <c r="O1126" s="10">
        <f t="shared" si="91"/>
        <v>60.71</v>
      </c>
      <c r="P1126" s="12" t="s">
        <v>8289</v>
      </c>
      <c r="Q1126" t="s">
        <v>8291</v>
      </c>
      <c r="R1126" s="17">
        <f t="shared" si="92"/>
        <v>42094.667256944449</v>
      </c>
      <c r="S1126" s="17">
        <f t="shared" si="93"/>
        <v>42124.667256944449</v>
      </c>
      <c r="T1126" s="16" t="str">
        <f t="shared" si="94"/>
        <v>2015</v>
      </c>
    </row>
    <row r="1127" spans="1:20" ht="49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>
        <f t="shared" si="90"/>
        <v>0</v>
      </c>
      <c r="O1127" s="10">
        <f t="shared" si="91"/>
        <v>0</v>
      </c>
      <c r="P1127" s="12" t="s">
        <v>8289</v>
      </c>
      <c r="Q1127" t="s">
        <v>8291</v>
      </c>
      <c r="R1127" s="17">
        <f t="shared" si="92"/>
        <v>42212.624189814815</v>
      </c>
      <c r="S1127" s="17">
        <f t="shared" si="93"/>
        <v>42272.624189814815</v>
      </c>
      <c r="T1127" s="16" t="str">
        <f t="shared" si="94"/>
        <v>2015</v>
      </c>
    </row>
    <row r="1128" spans="1:20" ht="33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>
        <f t="shared" si="90"/>
        <v>1</v>
      </c>
      <c r="O1128" s="10">
        <f t="shared" si="91"/>
        <v>5</v>
      </c>
      <c r="P1128" s="12" t="s">
        <v>8289</v>
      </c>
      <c r="Q1128" t="s">
        <v>8291</v>
      </c>
      <c r="R1128" s="17">
        <f t="shared" si="92"/>
        <v>42535.327476851846</v>
      </c>
      <c r="S1128" s="17">
        <f t="shared" si="93"/>
        <v>42565.327476851846</v>
      </c>
      <c r="T1128" s="16" t="str">
        <f t="shared" si="94"/>
        <v>2016</v>
      </c>
    </row>
    <row r="1129" spans="1:20" ht="49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>
        <f t="shared" si="90"/>
        <v>2</v>
      </c>
      <c r="O1129" s="10">
        <f t="shared" si="91"/>
        <v>25.43</v>
      </c>
      <c r="P1129" s="12" t="s">
        <v>8289</v>
      </c>
      <c r="Q1129" t="s">
        <v>8291</v>
      </c>
      <c r="R1129" s="17">
        <f t="shared" si="92"/>
        <v>41926.854166666664</v>
      </c>
      <c r="S1129" s="17">
        <f t="shared" si="93"/>
        <v>41957.895833333328</v>
      </c>
      <c r="T1129" s="16" t="str">
        <f t="shared" si="94"/>
        <v>2014</v>
      </c>
    </row>
    <row r="1130" spans="1:20" ht="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>
        <f t="shared" si="90"/>
        <v>0</v>
      </c>
      <c r="O1130" s="10">
        <f t="shared" si="91"/>
        <v>1</v>
      </c>
      <c r="P1130" s="12" t="s">
        <v>8289</v>
      </c>
      <c r="Q1130" t="s">
        <v>8291</v>
      </c>
      <c r="R1130" s="17">
        <f t="shared" si="92"/>
        <v>41828.649502314816</v>
      </c>
      <c r="S1130" s="17">
        <f t="shared" si="93"/>
        <v>41858.649502314816</v>
      </c>
      <c r="T1130" s="16" t="str">
        <f t="shared" si="94"/>
        <v>2014</v>
      </c>
    </row>
    <row r="1131" spans="1:20" ht="49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>
        <f t="shared" si="90"/>
        <v>0</v>
      </c>
      <c r="O1131" s="10">
        <f t="shared" si="91"/>
        <v>10.5</v>
      </c>
      <c r="P1131" s="12" t="s">
        <v>8289</v>
      </c>
      <c r="Q1131" t="s">
        <v>8291</v>
      </c>
      <c r="R1131" s="17">
        <f t="shared" si="92"/>
        <v>42496.264965277776</v>
      </c>
      <c r="S1131" s="17">
        <f t="shared" si="93"/>
        <v>42526.264965277776</v>
      </c>
      <c r="T1131" s="16" t="str">
        <f t="shared" si="94"/>
        <v>2016</v>
      </c>
    </row>
    <row r="1132" spans="1:20" ht="49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>
        <f t="shared" si="90"/>
        <v>0</v>
      </c>
      <c r="O1132" s="10">
        <f t="shared" si="91"/>
        <v>3.67</v>
      </c>
      <c r="P1132" s="12" t="s">
        <v>8289</v>
      </c>
      <c r="Q1132" t="s">
        <v>8291</v>
      </c>
      <c r="R1132" s="17">
        <f t="shared" si="92"/>
        <v>41908.996527777781</v>
      </c>
      <c r="S1132" s="17">
        <f t="shared" si="93"/>
        <v>41969.038194444445</v>
      </c>
      <c r="T1132" s="16" t="str">
        <f t="shared" si="94"/>
        <v>2014</v>
      </c>
    </row>
    <row r="1133" spans="1:20" ht="49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>
        <f t="shared" si="90"/>
        <v>0</v>
      </c>
      <c r="O1133" s="10">
        <f t="shared" si="91"/>
        <v>0</v>
      </c>
      <c r="P1133" s="12" t="s">
        <v>8289</v>
      </c>
      <c r="Q1133" t="s">
        <v>8291</v>
      </c>
      <c r="R1133" s="17">
        <f t="shared" si="92"/>
        <v>42332.908194444448</v>
      </c>
      <c r="S1133" s="17">
        <f t="shared" si="93"/>
        <v>42362.908194444448</v>
      </c>
      <c r="T1133" s="16" t="str">
        <f t="shared" si="94"/>
        <v>2015</v>
      </c>
    </row>
    <row r="1134" spans="1:20" ht="49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>
        <f t="shared" si="90"/>
        <v>14</v>
      </c>
      <c r="O1134" s="10">
        <f t="shared" si="91"/>
        <v>110.62</v>
      </c>
      <c r="P1134" s="12" t="s">
        <v>8289</v>
      </c>
      <c r="Q1134" t="s">
        <v>8291</v>
      </c>
      <c r="R1134" s="17">
        <f t="shared" si="92"/>
        <v>42706.115405092598</v>
      </c>
      <c r="S1134" s="17">
        <f t="shared" si="93"/>
        <v>42736.115405092598</v>
      </c>
      <c r="T1134" s="16" t="str">
        <f t="shared" si="94"/>
        <v>2016</v>
      </c>
    </row>
    <row r="1135" spans="1:20" ht="49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>
        <f t="shared" si="90"/>
        <v>1</v>
      </c>
      <c r="O1135" s="10">
        <f t="shared" si="91"/>
        <v>20</v>
      </c>
      <c r="P1135" s="12" t="s">
        <v>8289</v>
      </c>
      <c r="Q1135" t="s">
        <v>8291</v>
      </c>
      <c r="R1135" s="17">
        <f t="shared" si="92"/>
        <v>41821.407187500001</v>
      </c>
      <c r="S1135" s="17">
        <f t="shared" si="93"/>
        <v>41851.407187500001</v>
      </c>
      <c r="T1135" s="16" t="str">
        <f t="shared" si="94"/>
        <v>2014</v>
      </c>
    </row>
    <row r="1136" spans="1:20" ht="49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>
        <f t="shared" si="90"/>
        <v>0</v>
      </c>
      <c r="O1136" s="10">
        <f t="shared" si="91"/>
        <v>1</v>
      </c>
      <c r="P1136" s="12" t="s">
        <v>8289</v>
      </c>
      <c r="Q1136" t="s">
        <v>8291</v>
      </c>
      <c r="R1136" s="17">
        <f t="shared" si="92"/>
        <v>41958.285046296296</v>
      </c>
      <c r="S1136" s="17">
        <f t="shared" si="93"/>
        <v>41972.189583333333</v>
      </c>
      <c r="T1136" s="16" t="str">
        <f t="shared" si="94"/>
        <v>2014</v>
      </c>
    </row>
    <row r="1137" spans="1:20" ht="65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>
        <f t="shared" si="90"/>
        <v>5</v>
      </c>
      <c r="O1137" s="10">
        <f t="shared" si="91"/>
        <v>50</v>
      </c>
      <c r="P1137" s="12" t="s">
        <v>8289</v>
      </c>
      <c r="Q1137" t="s">
        <v>8291</v>
      </c>
      <c r="R1137" s="17">
        <f t="shared" si="92"/>
        <v>42558.989513888882</v>
      </c>
      <c r="S1137" s="17">
        <f t="shared" si="93"/>
        <v>42588.989513888882</v>
      </c>
      <c r="T1137" s="16" t="str">
        <f t="shared" si="94"/>
        <v>2016</v>
      </c>
    </row>
    <row r="1138" spans="1:20" ht="49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>
        <f t="shared" si="90"/>
        <v>6</v>
      </c>
      <c r="O1138" s="10">
        <f t="shared" si="91"/>
        <v>45</v>
      </c>
      <c r="P1138" s="12" t="s">
        <v>8289</v>
      </c>
      <c r="Q1138" t="s">
        <v>8291</v>
      </c>
      <c r="R1138" s="17">
        <f t="shared" si="92"/>
        <v>42327.671631944439</v>
      </c>
      <c r="S1138" s="17">
        <f t="shared" si="93"/>
        <v>42357.671631944439</v>
      </c>
      <c r="T1138" s="16" t="str">
        <f t="shared" si="94"/>
        <v>2015</v>
      </c>
    </row>
    <row r="1139" spans="1:20" ht="49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>
        <f t="shared" si="90"/>
        <v>40</v>
      </c>
      <c r="O1139" s="10">
        <f t="shared" si="91"/>
        <v>253.21</v>
      </c>
      <c r="P1139" s="12" t="s">
        <v>8289</v>
      </c>
      <c r="Q1139" t="s">
        <v>8291</v>
      </c>
      <c r="R1139" s="17">
        <f t="shared" si="92"/>
        <v>42453.819687499999</v>
      </c>
      <c r="S1139" s="17">
        <f t="shared" si="93"/>
        <v>42483.819687499999</v>
      </c>
      <c r="T1139" s="16" t="str">
        <f t="shared" si="94"/>
        <v>2016</v>
      </c>
    </row>
    <row r="1140" spans="1:20" ht="49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>
        <f t="shared" si="90"/>
        <v>0</v>
      </c>
      <c r="O1140" s="10">
        <f t="shared" si="91"/>
        <v>31.25</v>
      </c>
      <c r="P1140" s="12" t="s">
        <v>8289</v>
      </c>
      <c r="Q1140" t="s">
        <v>8291</v>
      </c>
      <c r="R1140" s="17">
        <f t="shared" si="92"/>
        <v>42736.9066087963</v>
      </c>
      <c r="S1140" s="17">
        <f t="shared" si="93"/>
        <v>42756.9066087963</v>
      </c>
      <c r="T1140" s="16" t="str">
        <f t="shared" si="94"/>
        <v>2017</v>
      </c>
    </row>
    <row r="1141" spans="1:20" ht="49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>
        <f t="shared" si="90"/>
        <v>0</v>
      </c>
      <c r="O1141" s="10">
        <f t="shared" si="91"/>
        <v>5</v>
      </c>
      <c r="P1141" s="12" t="s">
        <v>8289</v>
      </c>
      <c r="Q1141" t="s">
        <v>8291</v>
      </c>
      <c r="R1141" s="17">
        <f t="shared" si="92"/>
        <v>41975.347523148142</v>
      </c>
      <c r="S1141" s="17">
        <f t="shared" si="93"/>
        <v>42005.347523148142</v>
      </c>
      <c r="T1141" s="16" t="str">
        <f t="shared" si="94"/>
        <v>2014</v>
      </c>
    </row>
    <row r="1142" spans="1:20" ht="49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>
        <f t="shared" si="90"/>
        <v>0</v>
      </c>
      <c r="O1142" s="10">
        <f t="shared" si="91"/>
        <v>0</v>
      </c>
      <c r="P1142" s="12" t="s">
        <v>8289</v>
      </c>
      <c r="Q1142" t="s">
        <v>8291</v>
      </c>
      <c r="R1142" s="17">
        <f t="shared" si="92"/>
        <v>42192.462048611109</v>
      </c>
      <c r="S1142" s="17">
        <f t="shared" si="93"/>
        <v>42222.462048611109</v>
      </c>
      <c r="T1142" s="16" t="str">
        <f t="shared" si="94"/>
        <v>2015</v>
      </c>
    </row>
    <row r="1143" spans="1:20" ht="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>
        <f t="shared" si="90"/>
        <v>0</v>
      </c>
      <c r="O1143" s="10">
        <f t="shared" si="91"/>
        <v>0</v>
      </c>
      <c r="P1143" s="12" t="s">
        <v>8289</v>
      </c>
      <c r="Q1143" t="s">
        <v>8291</v>
      </c>
      <c r="R1143" s="17">
        <f t="shared" si="92"/>
        <v>42164.699652777781</v>
      </c>
      <c r="S1143" s="17">
        <f t="shared" si="93"/>
        <v>42194.699652777781</v>
      </c>
      <c r="T1143" s="16" t="str">
        <f t="shared" si="94"/>
        <v>2015</v>
      </c>
    </row>
    <row r="1144" spans="1:20" ht="49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>
        <f t="shared" si="90"/>
        <v>0</v>
      </c>
      <c r="O1144" s="10">
        <f t="shared" si="91"/>
        <v>0</v>
      </c>
      <c r="P1144" s="12" t="s">
        <v>8289</v>
      </c>
      <c r="Q1144" t="s">
        <v>8291</v>
      </c>
      <c r="R1144" s="17">
        <f t="shared" si="92"/>
        <v>42022.006099537044</v>
      </c>
      <c r="S1144" s="17">
        <f t="shared" si="93"/>
        <v>42052.006099537044</v>
      </c>
      <c r="T1144" s="16" t="str">
        <f t="shared" si="94"/>
        <v>2015</v>
      </c>
    </row>
    <row r="1145" spans="1:20" ht="49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>
        <f t="shared" si="90"/>
        <v>0</v>
      </c>
      <c r="O1145" s="10">
        <f t="shared" si="91"/>
        <v>23.25</v>
      </c>
      <c r="P1145" s="12" t="s">
        <v>8289</v>
      </c>
      <c r="Q1145" t="s">
        <v>8291</v>
      </c>
      <c r="R1145" s="17">
        <f t="shared" si="92"/>
        <v>42325.19358796296</v>
      </c>
      <c r="S1145" s="17">
        <f t="shared" si="93"/>
        <v>42355.19358796296</v>
      </c>
      <c r="T1145" s="16" t="str">
        <f t="shared" si="94"/>
        <v>2015</v>
      </c>
    </row>
    <row r="1146" spans="1:20" ht="49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>
        <f t="shared" si="90"/>
        <v>0</v>
      </c>
      <c r="O1146" s="10">
        <f t="shared" si="91"/>
        <v>0</v>
      </c>
      <c r="P1146" s="12" t="s">
        <v>8292</v>
      </c>
      <c r="Q1146" t="s">
        <v>8293</v>
      </c>
      <c r="R1146" s="17">
        <f t="shared" si="92"/>
        <v>42093.181944444441</v>
      </c>
      <c r="S1146" s="17">
        <f t="shared" si="93"/>
        <v>42123.181944444441</v>
      </c>
      <c r="T1146" s="16" t="str">
        <f t="shared" si="94"/>
        <v>2015</v>
      </c>
    </row>
    <row r="1147" spans="1:20" ht="33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>
        <f t="shared" si="90"/>
        <v>0</v>
      </c>
      <c r="O1147" s="10">
        <f t="shared" si="91"/>
        <v>100</v>
      </c>
      <c r="P1147" s="12" t="s">
        <v>8292</v>
      </c>
      <c r="Q1147" t="s">
        <v>8293</v>
      </c>
      <c r="R1147" s="17">
        <f t="shared" si="92"/>
        <v>41854.747592592597</v>
      </c>
      <c r="S1147" s="17">
        <f t="shared" si="93"/>
        <v>41914.747592592597</v>
      </c>
      <c r="T1147" s="16" t="str">
        <f t="shared" si="94"/>
        <v>2014</v>
      </c>
    </row>
    <row r="1148" spans="1:20" ht="33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>
        <f t="shared" si="90"/>
        <v>9</v>
      </c>
      <c r="O1148" s="10">
        <f t="shared" si="91"/>
        <v>44.17</v>
      </c>
      <c r="P1148" s="12" t="s">
        <v>8292</v>
      </c>
      <c r="Q1148" t="s">
        <v>8293</v>
      </c>
      <c r="R1148" s="17">
        <f t="shared" si="92"/>
        <v>41723.9533912037</v>
      </c>
      <c r="S1148" s="17">
        <f t="shared" si="93"/>
        <v>41761.9533912037</v>
      </c>
      <c r="T1148" s="16" t="str">
        <f t="shared" si="94"/>
        <v>2014</v>
      </c>
    </row>
    <row r="1149" spans="1:20" ht="49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>
        <f t="shared" si="90"/>
        <v>0</v>
      </c>
      <c r="O1149" s="10">
        <f t="shared" si="91"/>
        <v>0</v>
      </c>
      <c r="P1149" s="12" t="s">
        <v>8292</v>
      </c>
      <c r="Q1149" t="s">
        <v>8293</v>
      </c>
      <c r="R1149" s="17">
        <f t="shared" si="92"/>
        <v>41871.972025462965</v>
      </c>
      <c r="S1149" s="17">
        <f t="shared" si="93"/>
        <v>41931.972025462965</v>
      </c>
      <c r="T1149" s="16" t="str">
        <f t="shared" si="94"/>
        <v>2014</v>
      </c>
    </row>
    <row r="1150" spans="1:20" ht="33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>
        <f t="shared" si="90"/>
        <v>0</v>
      </c>
      <c r="O1150" s="10">
        <f t="shared" si="91"/>
        <v>24.33</v>
      </c>
      <c r="P1150" s="12" t="s">
        <v>8292</v>
      </c>
      <c r="Q1150" t="s">
        <v>8293</v>
      </c>
      <c r="R1150" s="17">
        <f t="shared" si="92"/>
        <v>42675.171076388884</v>
      </c>
      <c r="S1150" s="17">
        <f t="shared" si="93"/>
        <v>42705.212743055556</v>
      </c>
      <c r="T1150" s="16" t="str">
        <f t="shared" si="94"/>
        <v>2016</v>
      </c>
    </row>
    <row r="1151" spans="1:20" ht="33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>
        <f t="shared" si="90"/>
        <v>0</v>
      </c>
      <c r="O1151" s="10">
        <f t="shared" si="91"/>
        <v>37.5</v>
      </c>
      <c r="P1151" s="12" t="s">
        <v>8292</v>
      </c>
      <c r="Q1151" t="s">
        <v>8293</v>
      </c>
      <c r="R1151" s="17">
        <f t="shared" si="92"/>
        <v>42507.71025462963</v>
      </c>
      <c r="S1151" s="17">
        <f t="shared" si="93"/>
        <v>42537.71025462963</v>
      </c>
      <c r="T1151" s="16" t="str">
        <f t="shared" si="94"/>
        <v>2016</v>
      </c>
    </row>
    <row r="1152" spans="1:20" ht="33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>
        <f t="shared" si="90"/>
        <v>10</v>
      </c>
      <c r="O1152" s="10">
        <f t="shared" si="91"/>
        <v>42</v>
      </c>
      <c r="P1152" s="12" t="s">
        <v>8292</v>
      </c>
      <c r="Q1152" t="s">
        <v>8293</v>
      </c>
      <c r="R1152" s="17">
        <f t="shared" si="92"/>
        <v>42317.954571759255</v>
      </c>
      <c r="S1152" s="17">
        <f t="shared" si="93"/>
        <v>42377.954571759255</v>
      </c>
      <c r="T1152" s="16" t="str">
        <f t="shared" si="94"/>
        <v>2015</v>
      </c>
    </row>
    <row r="1153" spans="1:20" ht="49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>
        <f t="shared" si="90"/>
        <v>0</v>
      </c>
      <c r="O1153" s="10">
        <f t="shared" si="91"/>
        <v>0</v>
      </c>
      <c r="P1153" s="12" t="s">
        <v>8292</v>
      </c>
      <c r="Q1153" t="s">
        <v>8293</v>
      </c>
      <c r="R1153" s="17">
        <f t="shared" si="92"/>
        <v>42224.102581018517</v>
      </c>
      <c r="S1153" s="17">
        <f t="shared" si="93"/>
        <v>42254.102581018517</v>
      </c>
      <c r="T1153" s="16" t="str">
        <f t="shared" si="94"/>
        <v>2015</v>
      </c>
    </row>
    <row r="1154" spans="1:20" ht="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>
        <f t="shared" si="90"/>
        <v>6</v>
      </c>
      <c r="O1154" s="10">
        <f t="shared" si="91"/>
        <v>60.73</v>
      </c>
      <c r="P1154" s="12" t="s">
        <v>8292</v>
      </c>
      <c r="Q1154" t="s">
        <v>8293</v>
      </c>
      <c r="R1154" s="17">
        <f t="shared" si="92"/>
        <v>42109.709629629629</v>
      </c>
      <c r="S1154" s="17">
        <f t="shared" si="93"/>
        <v>42139.709629629629</v>
      </c>
      <c r="T1154" s="16" t="str">
        <f t="shared" si="94"/>
        <v>2015</v>
      </c>
    </row>
    <row r="1155" spans="1:20" ht="33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>
        <f t="shared" si="90"/>
        <v>1</v>
      </c>
      <c r="O1155" s="10">
        <f t="shared" si="91"/>
        <v>50</v>
      </c>
      <c r="P1155" s="12" t="s">
        <v>8292</v>
      </c>
      <c r="Q1155" t="s">
        <v>8293</v>
      </c>
      <c r="R1155" s="17">
        <f t="shared" si="92"/>
        <v>42143.714178240742</v>
      </c>
      <c r="S1155" s="17">
        <f t="shared" si="93"/>
        <v>42173.714178240742</v>
      </c>
      <c r="T1155" s="16" t="str">
        <f t="shared" si="94"/>
        <v>2015</v>
      </c>
    </row>
    <row r="1156" spans="1:20" ht="49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>
        <f t="shared" si="90"/>
        <v>7</v>
      </c>
      <c r="O1156" s="10">
        <f t="shared" si="91"/>
        <v>108.33</v>
      </c>
      <c r="P1156" s="12" t="s">
        <v>8292</v>
      </c>
      <c r="Q1156" t="s">
        <v>8293</v>
      </c>
      <c r="R1156" s="17">
        <f t="shared" si="92"/>
        <v>42223.108865740738</v>
      </c>
      <c r="S1156" s="17">
        <f t="shared" si="93"/>
        <v>42253.108865740738</v>
      </c>
      <c r="T1156" s="16" t="str">
        <f t="shared" si="94"/>
        <v>2015</v>
      </c>
    </row>
    <row r="1157" spans="1:20" ht="49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>
        <f t="shared" si="90"/>
        <v>1</v>
      </c>
      <c r="O1157" s="10">
        <f t="shared" si="91"/>
        <v>23.5</v>
      </c>
      <c r="P1157" s="12" t="s">
        <v>8292</v>
      </c>
      <c r="Q1157" t="s">
        <v>8293</v>
      </c>
      <c r="R1157" s="17">
        <f t="shared" si="92"/>
        <v>41835.763981481483</v>
      </c>
      <c r="S1157" s="17">
        <f t="shared" si="93"/>
        <v>41865.763981481483</v>
      </c>
      <c r="T1157" s="16" t="str">
        <f t="shared" si="94"/>
        <v>2014</v>
      </c>
    </row>
    <row r="1158" spans="1:20" ht="49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>
        <f t="shared" si="90"/>
        <v>0</v>
      </c>
      <c r="O1158" s="10">
        <f t="shared" si="91"/>
        <v>0</v>
      </c>
      <c r="P1158" s="12" t="s">
        <v>8292</v>
      </c>
      <c r="Q1158" t="s">
        <v>8293</v>
      </c>
      <c r="R1158" s="17">
        <f t="shared" si="92"/>
        <v>42029.07131944444</v>
      </c>
      <c r="S1158" s="17">
        <f t="shared" si="93"/>
        <v>42059.07131944444</v>
      </c>
      <c r="T1158" s="16" t="str">
        <f t="shared" si="94"/>
        <v>2015</v>
      </c>
    </row>
    <row r="1159" spans="1:20" ht="49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>
        <f t="shared" si="90"/>
        <v>2</v>
      </c>
      <c r="O1159" s="10">
        <f t="shared" si="91"/>
        <v>50.33</v>
      </c>
      <c r="P1159" s="12" t="s">
        <v>8292</v>
      </c>
      <c r="Q1159" t="s">
        <v>8293</v>
      </c>
      <c r="R1159" s="17">
        <f t="shared" si="92"/>
        <v>41918.628240740742</v>
      </c>
      <c r="S1159" s="17">
        <f t="shared" si="93"/>
        <v>41978.669907407413</v>
      </c>
      <c r="T1159" s="16" t="str">
        <f t="shared" si="94"/>
        <v>2014</v>
      </c>
    </row>
    <row r="1160" spans="1:20" ht="49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>
        <f t="shared" si="90"/>
        <v>0</v>
      </c>
      <c r="O1160" s="10">
        <f t="shared" si="91"/>
        <v>11.67</v>
      </c>
      <c r="P1160" s="12" t="s">
        <v>8292</v>
      </c>
      <c r="Q1160" t="s">
        <v>8293</v>
      </c>
      <c r="R1160" s="17">
        <f t="shared" si="92"/>
        <v>41952.09175925926</v>
      </c>
      <c r="S1160" s="17">
        <f t="shared" si="93"/>
        <v>41982.09175925926</v>
      </c>
      <c r="T1160" s="16" t="str">
        <f t="shared" si="94"/>
        <v>2014</v>
      </c>
    </row>
    <row r="1161" spans="1:20" ht="49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>
        <f t="shared" si="90"/>
        <v>0</v>
      </c>
      <c r="O1161" s="10">
        <f t="shared" si="91"/>
        <v>0</v>
      </c>
      <c r="P1161" s="12" t="s">
        <v>8292</v>
      </c>
      <c r="Q1161" t="s">
        <v>8293</v>
      </c>
      <c r="R1161" s="17">
        <f t="shared" si="92"/>
        <v>42154.726446759261</v>
      </c>
      <c r="S1161" s="17">
        <f t="shared" si="93"/>
        <v>42185.65625</v>
      </c>
      <c r="T1161" s="16" t="str">
        <f t="shared" si="94"/>
        <v>2015</v>
      </c>
    </row>
    <row r="1162" spans="1:20" ht="49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>
        <f t="shared" ref="N1162:N1225" si="95">ROUND(E1162/D1162*100,0)</f>
        <v>4</v>
      </c>
      <c r="O1162" s="10">
        <f t="shared" ref="O1162:O1225" si="96">IFERROR(ROUND(E1162/L1162,2),0)</f>
        <v>60.79</v>
      </c>
      <c r="P1162" s="12" t="s">
        <v>8292</v>
      </c>
      <c r="Q1162" t="s">
        <v>8293</v>
      </c>
      <c r="R1162" s="17">
        <f t="shared" ref="R1162:R1225" si="97">(((J1162/60)/60)/24)+DATE(1970,1,1)</f>
        <v>42061.154930555553</v>
      </c>
      <c r="S1162" s="17">
        <f t="shared" ref="S1162:S1225" si="98">(((I1162/60)/60)/24)+DATE(1970,1,1)</f>
        <v>42091.113263888896</v>
      </c>
      <c r="T1162" s="16" t="str">
        <f t="shared" ref="T1162:T1225" si="99">TEXT(R1162, "yyyy")</f>
        <v>2015</v>
      </c>
    </row>
    <row r="1163" spans="1:20" ht="49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>
        <f t="shared" si="95"/>
        <v>0</v>
      </c>
      <c r="O1163" s="10">
        <f t="shared" si="96"/>
        <v>0</v>
      </c>
      <c r="P1163" s="12" t="s">
        <v>8292</v>
      </c>
      <c r="Q1163" t="s">
        <v>8293</v>
      </c>
      <c r="R1163" s="17">
        <f t="shared" si="97"/>
        <v>42122.629502314812</v>
      </c>
      <c r="S1163" s="17">
        <f t="shared" si="98"/>
        <v>42143.629502314812</v>
      </c>
      <c r="T1163" s="16" t="str">
        <f t="shared" si="99"/>
        <v>2015</v>
      </c>
    </row>
    <row r="1164" spans="1:20" ht="49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>
        <f t="shared" si="95"/>
        <v>0</v>
      </c>
      <c r="O1164" s="10">
        <f t="shared" si="96"/>
        <v>17.5</v>
      </c>
      <c r="P1164" s="12" t="s">
        <v>8292</v>
      </c>
      <c r="Q1164" t="s">
        <v>8293</v>
      </c>
      <c r="R1164" s="17">
        <f t="shared" si="97"/>
        <v>41876.683611111112</v>
      </c>
      <c r="S1164" s="17">
        <f t="shared" si="98"/>
        <v>41907.683611111112</v>
      </c>
      <c r="T1164" s="16" t="str">
        <f t="shared" si="99"/>
        <v>2014</v>
      </c>
    </row>
    <row r="1165" spans="1:20" ht="49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>
        <f t="shared" si="95"/>
        <v>0</v>
      </c>
      <c r="O1165" s="10">
        <f t="shared" si="96"/>
        <v>0</v>
      </c>
      <c r="P1165" s="12" t="s">
        <v>8292</v>
      </c>
      <c r="Q1165" t="s">
        <v>8293</v>
      </c>
      <c r="R1165" s="17">
        <f t="shared" si="97"/>
        <v>41830.723611111112</v>
      </c>
      <c r="S1165" s="17">
        <f t="shared" si="98"/>
        <v>41860.723611111112</v>
      </c>
      <c r="T1165" s="16" t="str">
        <f t="shared" si="99"/>
        <v>2014</v>
      </c>
    </row>
    <row r="1166" spans="1:20" ht="65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>
        <f t="shared" si="95"/>
        <v>0</v>
      </c>
      <c r="O1166" s="10">
        <f t="shared" si="96"/>
        <v>0</v>
      </c>
      <c r="P1166" s="12" t="s">
        <v>8292</v>
      </c>
      <c r="Q1166" t="s">
        <v>8293</v>
      </c>
      <c r="R1166" s="17">
        <f t="shared" si="97"/>
        <v>42509.724328703705</v>
      </c>
      <c r="S1166" s="17">
        <f t="shared" si="98"/>
        <v>42539.724328703705</v>
      </c>
      <c r="T1166" s="16" t="str">
        <f t="shared" si="99"/>
        <v>2016</v>
      </c>
    </row>
    <row r="1167" spans="1:20" ht="49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>
        <f t="shared" si="95"/>
        <v>21</v>
      </c>
      <c r="O1167" s="10">
        <f t="shared" si="96"/>
        <v>82.82</v>
      </c>
      <c r="P1167" s="12" t="s">
        <v>8292</v>
      </c>
      <c r="Q1167" t="s">
        <v>8293</v>
      </c>
      <c r="R1167" s="17">
        <f t="shared" si="97"/>
        <v>41792.214467592588</v>
      </c>
      <c r="S1167" s="17">
        <f t="shared" si="98"/>
        <v>41826.214467592588</v>
      </c>
      <c r="T1167" s="16" t="str">
        <f t="shared" si="99"/>
        <v>2014</v>
      </c>
    </row>
    <row r="1168" spans="1:20" ht="49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>
        <f t="shared" si="95"/>
        <v>19</v>
      </c>
      <c r="O1168" s="10">
        <f t="shared" si="96"/>
        <v>358.88</v>
      </c>
      <c r="P1168" s="12" t="s">
        <v>8292</v>
      </c>
      <c r="Q1168" t="s">
        <v>8293</v>
      </c>
      <c r="R1168" s="17">
        <f t="shared" si="97"/>
        <v>42150.485439814816</v>
      </c>
      <c r="S1168" s="17">
        <f t="shared" si="98"/>
        <v>42181.166666666672</v>
      </c>
      <c r="T1168" s="16" t="str">
        <f t="shared" si="99"/>
        <v>2015</v>
      </c>
    </row>
    <row r="1169" spans="1:20" ht="49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>
        <f t="shared" si="95"/>
        <v>2</v>
      </c>
      <c r="O1169" s="10">
        <f t="shared" si="96"/>
        <v>61.19</v>
      </c>
      <c r="P1169" s="12" t="s">
        <v>8292</v>
      </c>
      <c r="Q1169" t="s">
        <v>8293</v>
      </c>
      <c r="R1169" s="17">
        <f t="shared" si="97"/>
        <v>41863.734895833331</v>
      </c>
      <c r="S1169" s="17">
        <f t="shared" si="98"/>
        <v>41894.734895833331</v>
      </c>
      <c r="T1169" s="16" t="str">
        <f t="shared" si="99"/>
        <v>2014</v>
      </c>
    </row>
    <row r="1170" spans="1:20" ht="49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>
        <f t="shared" si="95"/>
        <v>6</v>
      </c>
      <c r="O1170" s="10">
        <f t="shared" si="96"/>
        <v>340</v>
      </c>
      <c r="P1170" s="12" t="s">
        <v>8292</v>
      </c>
      <c r="Q1170" t="s">
        <v>8293</v>
      </c>
      <c r="R1170" s="17">
        <f t="shared" si="97"/>
        <v>42605.053993055553</v>
      </c>
      <c r="S1170" s="17">
        <f t="shared" si="98"/>
        <v>42635.053993055553</v>
      </c>
      <c r="T1170" s="16" t="str">
        <f t="shared" si="99"/>
        <v>2016</v>
      </c>
    </row>
    <row r="1171" spans="1:20" ht="49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>
        <f t="shared" si="95"/>
        <v>0</v>
      </c>
      <c r="O1171" s="10">
        <f t="shared" si="96"/>
        <v>5.67</v>
      </c>
      <c r="P1171" s="12" t="s">
        <v>8292</v>
      </c>
      <c r="Q1171" t="s">
        <v>8293</v>
      </c>
      <c r="R1171" s="17">
        <f t="shared" si="97"/>
        <v>42027.353738425925</v>
      </c>
      <c r="S1171" s="17">
        <f t="shared" si="98"/>
        <v>42057.353738425925</v>
      </c>
      <c r="T1171" s="16" t="str">
        <f t="shared" si="99"/>
        <v>2015</v>
      </c>
    </row>
    <row r="1172" spans="1:20" ht="49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>
        <f t="shared" si="95"/>
        <v>0</v>
      </c>
      <c r="O1172" s="10">
        <f t="shared" si="96"/>
        <v>50</v>
      </c>
      <c r="P1172" s="12" t="s">
        <v>8292</v>
      </c>
      <c r="Q1172" t="s">
        <v>8293</v>
      </c>
      <c r="R1172" s="17">
        <f t="shared" si="97"/>
        <v>42124.893182870372</v>
      </c>
      <c r="S1172" s="17">
        <f t="shared" si="98"/>
        <v>42154.893182870372</v>
      </c>
      <c r="T1172" s="16" t="str">
        <f t="shared" si="99"/>
        <v>2015</v>
      </c>
    </row>
    <row r="1173" spans="1:20" ht="33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>
        <f t="shared" si="95"/>
        <v>0</v>
      </c>
      <c r="O1173" s="10">
        <f t="shared" si="96"/>
        <v>25</v>
      </c>
      <c r="P1173" s="12" t="s">
        <v>8292</v>
      </c>
      <c r="Q1173" t="s">
        <v>8293</v>
      </c>
      <c r="R1173" s="17">
        <f t="shared" si="97"/>
        <v>41938.804710648146</v>
      </c>
      <c r="S1173" s="17">
        <f t="shared" si="98"/>
        <v>41956.846377314811</v>
      </c>
      <c r="T1173" s="16" t="str">
        <f t="shared" si="99"/>
        <v>2014</v>
      </c>
    </row>
    <row r="1174" spans="1:20" ht="2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>
        <f t="shared" si="95"/>
        <v>0</v>
      </c>
      <c r="O1174" s="10">
        <f t="shared" si="96"/>
        <v>0</v>
      </c>
      <c r="P1174" s="12" t="s">
        <v>8292</v>
      </c>
      <c r="Q1174" t="s">
        <v>8293</v>
      </c>
      <c r="R1174" s="17">
        <f t="shared" si="97"/>
        <v>41841.682314814818</v>
      </c>
      <c r="S1174" s="17">
        <f t="shared" si="98"/>
        <v>41871.682314814818</v>
      </c>
      <c r="T1174" s="16" t="str">
        <f t="shared" si="99"/>
        <v>2014</v>
      </c>
    </row>
    <row r="1175" spans="1:20" ht="49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>
        <f t="shared" si="95"/>
        <v>0</v>
      </c>
      <c r="O1175" s="10">
        <f t="shared" si="96"/>
        <v>30</v>
      </c>
      <c r="P1175" s="12" t="s">
        <v>8292</v>
      </c>
      <c r="Q1175" t="s">
        <v>8293</v>
      </c>
      <c r="R1175" s="17">
        <f t="shared" si="97"/>
        <v>42184.185844907406</v>
      </c>
      <c r="S1175" s="17">
        <f t="shared" si="98"/>
        <v>42219.185844907406</v>
      </c>
      <c r="T1175" s="16" t="str">
        <f t="shared" si="99"/>
        <v>2015</v>
      </c>
    </row>
    <row r="1176" spans="1:20" ht="33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>
        <f t="shared" si="95"/>
        <v>6</v>
      </c>
      <c r="O1176" s="10">
        <f t="shared" si="96"/>
        <v>46.63</v>
      </c>
      <c r="P1176" s="12" t="s">
        <v>8292</v>
      </c>
      <c r="Q1176" t="s">
        <v>8293</v>
      </c>
      <c r="R1176" s="17">
        <f t="shared" si="97"/>
        <v>42468.84174768519</v>
      </c>
      <c r="S1176" s="17">
        <f t="shared" si="98"/>
        <v>42498.84174768519</v>
      </c>
      <c r="T1176" s="16" t="str">
        <f t="shared" si="99"/>
        <v>2016</v>
      </c>
    </row>
    <row r="1177" spans="1:20" ht="49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>
        <f t="shared" si="95"/>
        <v>3</v>
      </c>
      <c r="O1177" s="10">
        <f t="shared" si="96"/>
        <v>65</v>
      </c>
      <c r="P1177" s="12" t="s">
        <v>8292</v>
      </c>
      <c r="Q1177" t="s">
        <v>8293</v>
      </c>
      <c r="R1177" s="17">
        <f t="shared" si="97"/>
        <v>42170.728460648148</v>
      </c>
      <c r="S1177" s="17">
        <f t="shared" si="98"/>
        <v>42200.728460648148</v>
      </c>
      <c r="T1177" s="16" t="str">
        <f t="shared" si="99"/>
        <v>2015</v>
      </c>
    </row>
    <row r="1178" spans="1:20" ht="65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>
        <f t="shared" si="95"/>
        <v>0</v>
      </c>
      <c r="O1178" s="10">
        <f t="shared" si="96"/>
        <v>10</v>
      </c>
      <c r="P1178" s="12" t="s">
        <v>8292</v>
      </c>
      <c r="Q1178" t="s">
        <v>8293</v>
      </c>
      <c r="R1178" s="17">
        <f t="shared" si="97"/>
        <v>42746.019652777773</v>
      </c>
      <c r="S1178" s="17">
        <f t="shared" si="98"/>
        <v>42800.541666666672</v>
      </c>
      <c r="T1178" s="16" t="str">
        <f t="shared" si="99"/>
        <v>2017</v>
      </c>
    </row>
    <row r="1179" spans="1:20" ht="49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>
        <f t="shared" si="95"/>
        <v>0</v>
      </c>
      <c r="O1179" s="10">
        <f t="shared" si="96"/>
        <v>0</v>
      </c>
      <c r="P1179" s="12" t="s">
        <v>8292</v>
      </c>
      <c r="Q1179" t="s">
        <v>8293</v>
      </c>
      <c r="R1179" s="17">
        <f t="shared" si="97"/>
        <v>41897.660833333335</v>
      </c>
      <c r="S1179" s="17">
        <f t="shared" si="98"/>
        <v>41927.660833333335</v>
      </c>
      <c r="T1179" s="16" t="str">
        <f t="shared" si="99"/>
        <v>2014</v>
      </c>
    </row>
    <row r="1180" spans="1:20" ht="49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>
        <f t="shared" si="95"/>
        <v>0</v>
      </c>
      <c r="O1180" s="10">
        <f t="shared" si="96"/>
        <v>5</v>
      </c>
      <c r="P1180" s="12" t="s">
        <v>8292</v>
      </c>
      <c r="Q1180" t="s">
        <v>8293</v>
      </c>
      <c r="R1180" s="17">
        <f t="shared" si="97"/>
        <v>41837.905694444446</v>
      </c>
      <c r="S1180" s="17">
        <f t="shared" si="98"/>
        <v>41867.905694444446</v>
      </c>
      <c r="T1180" s="16" t="str">
        <f t="shared" si="99"/>
        <v>2014</v>
      </c>
    </row>
    <row r="1181" spans="1:20" ht="49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>
        <f t="shared" si="95"/>
        <v>5</v>
      </c>
      <c r="O1181" s="10">
        <f t="shared" si="96"/>
        <v>640</v>
      </c>
      <c r="P1181" s="12" t="s">
        <v>8292</v>
      </c>
      <c r="Q1181" t="s">
        <v>8293</v>
      </c>
      <c r="R1181" s="17">
        <f t="shared" si="97"/>
        <v>42275.720219907409</v>
      </c>
      <c r="S1181" s="17">
        <f t="shared" si="98"/>
        <v>42305.720219907409</v>
      </c>
      <c r="T1181" s="16" t="str">
        <f t="shared" si="99"/>
        <v>2015</v>
      </c>
    </row>
    <row r="1182" spans="1:20" ht="33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>
        <f t="shared" si="95"/>
        <v>12</v>
      </c>
      <c r="O1182" s="10">
        <f t="shared" si="96"/>
        <v>69.12</v>
      </c>
      <c r="P1182" s="12" t="s">
        <v>8292</v>
      </c>
      <c r="Q1182" t="s">
        <v>8293</v>
      </c>
      <c r="R1182" s="17">
        <f t="shared" si="97"/>
        <v>41781.806875000002</v>
      </c>
      <c r="S1182" s="17">
        <f t="shared" si="98"/>
        <v>41818.806875000002</v>
      </c>
      <c r="T1182" s="16" t="str">
        <f t="shared" si="99"/>
        <v>2014</v>
      </c>
    </row>
    <row r="1183" spans="1:20" ht="2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>
        <f t="shared" si="95"/>
        <v>0</v>
      </c>
      <c r="O1183" s="10">
        <f t="shared" si="96"/>
        <v>1.33</v>
      </c>
      <c r="P1183" s="12" t="s">
        <v>8292</v>
      </c>
      <c r="Q1183" t="s">
        <v>8293</v>
      </c>
      <c r="R1183" s="17">
        <f t="shared" si="97"/>
        <v>42034.339363425926</v>
      </c>
      <c r="S1183" s="17">
        <f t="shared" si="98"/>
        <v>42064.339363425926</v>
      </c>
      <c r="T1183" s="16" t="str">
        <f t="shared" si="99"/>
        <v>2015</v>
      </c>
    </row>
    <row r="1184" spans="1:20" ht="49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>
        <f t="shared" si="95"/>
        <v>4</v>
      </c>
      <c r="O1184" s="10">
        <f t="shared" si="96"/>
        <v>10.5</v>
      </c>
      <c r="P1184" s="12" t="s">
        <v>8292</v>
      </c>
      <c r="Q1184" t="s">
        <v>8293</v>
      </c>
      <c r="R1184" s="17">
        <f t="shared" si="97"/>
        <v>42728.827407407407</v>
      </c>
      <c r="S1184" s="17">
        <f t="shared" si="98"/>
        <v>42747.695833333331</v>
      </c>
      <c r="T1184" s="16" t="str">
        <f t="shared" si="99"/>
        <v>2016</v>
      </c>
    </row>
    <row r="1185" spans="1:20" ht="49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>
        <f t="shared" si="95"/>
        <v>4</v>
      </c>
      <c r="O1185" s="10">
        <f t="shared" si="96"/>
        <v>33.33</v>
      </c>
      <c r="P1185" s="12" t="s">
        <v>8292</v>
      </c>
      <c r="Q1185" t="s">
        <v>8293</v>
      </c>
      <c r="R1185" s="17">
        <f t="shared" si="97"/>
        <v>42656.86137731481</v>
      </c>
      <c r="S1185" s="17">
        <f t="shared" si="98"/>
        <v>42676.165972222225</v>
      </c>
      <c r="T1185" s="16" t="str">
        <f t="shared" si="99"/>
        <v>2016</v>
      </c>
    </row>
    <row r="1186" spans="1:20" ht="49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>
        <f t="shared" si="95"/>
        <v>105</v>
      </c>
      <c r="O1186" s="10">
        <f t="shared" si="96"/>
        <v>61.56</v>
      </c>
      <c r="P1186" s="12" t="s">
        <v>8294</v>
      </c>
      <c r="Q1186" t="s">
        <v>8295</v>
      </c>
      <c r="R1186" s="17">
        <f t="shared" si="97"/>
        <v>42741.599664351852</v>
      </c>
      <c r="S1186" s="17">
        <f t="shared" si="98"/>
        <v>42772.599664351852</v>
      </c>
      <c r="T1186" s="16" t="str">
        <f t="shared" si="99"/>
        <v>2017</v>
      </c>
    </row>
    <row r="1187" spans="1:20" ht="49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>
        <f t="shared" si="95"/>
        <v>105</v>
      </c>
      <c r="O1187" s="10">
        <f t="shared" si="96"/>
        <v>118.74</v>
      </c>
      <c r="P1187" s="12" t="s">
        <v>8294</v>
      </c>
      <c r="Q1187" t="s">
        <v>8295</v>
      </c>
      <c r="R1187" s="17">
        <f t="shared" si="97"/>
        <v>42130.865150462967</v>
      </c>
      <c r="S1187" s="17">
        <f t="shared" si="98"/>
        <v>42163.166666666672</v>
      </c>
      <c r="T1187" s="16" t="str">
        <f t="shared" si="99"/>
        <v>2015</v>
      </c>
    </row>
    <row r="1188" spans="1:20" ht="49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>
        <f t="shared" si="95"/>
        <v>107</v>
      </c>
      <c r="O1188" s="10">
        <f t="shared" si="96"/>
        <v>65.08</v>
      </c>
      <c r="P1188" s="12" t="s">
        <v>8294</v>
      </c>
      <c r="Q1188" t="s">
        <v>8295</v>
      </c>
      <c r="R1188" s="17">
        <f t="shared" si="97"/>
        <v>42123.86336805555</v>
      </c>
      <c r="S1188" s="17">
        <f t="shared" si="98"/>
        <v>42156.945833333331</v>
      </c>
      <c r="T1188" s="16" t="str">
        <f t="shared" si="99"/>
        <v>2015</v>
      </c>
    </row>
    <row r="1189" spans="1:20" ht="49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>
        <f t="shared" si="95"/>
        <v>104</v>
      </c>
      <c r="O1189" s="10">
        <f t="shared" si="96"/>
        <v>130.16</v>
      </c>
      <c r="P1189" s="12" t="s">
        <v>8294</v>
      </c>
      <c r="Q1189" t="s">
        <v>8295</v>
      </c>
      <c r="R1189" s="17">
        <f t="shared" si="97"/>
        <v>42109.894942129627</v>
      </c>
      <c r="S1189" s="17">
        <f t="shared" si="98"/>
        <v>42141.75</v>
      </c>
      <c r="T1189" s="16" t="str">
        <f t="shared" si="99"/>
        <v>2015</v>
      </c>
    </row>
    <row r="1190" spans="1:20" ht="49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>
        <f t="shared" si="95"/>
        <v>161</v>
      </c>
      <c r="O1190" s="10">
        <f t="shared" si="96"/>
        <v>37.78</v>
      </c>
      <c r="P1190" s="12" t="s">
        <v>8294</v>
      </c>
      <c r="Q1190" t="s">
        <v>8295</v>
      </c>
      <c r="R1190" s="17">
        <f t="shared" si="97"/>
        <v>42711.700694444444</v>
      </c>
      <c r="S1190" s="17">
        <f t="shared" si="98"/>
        <v>42732.700694444444</v>
      </c>
      <c r="T1190" s="16" t="str">
        <f t="shared" si="99"/>
        <v>2016</v>
      </c>
    </row>
    <row r="1191" spans="1:20" ht="49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>
        <f t="shared" si="95"/>
        <v>108</v>
      </c>
      <c r="O1191" s="10">
        <f t="shared" si="96"/>
        <v>112.79</v>
      </c>
      <c r="P1191" s="12" t="s">
        <v>8294</v>
      </c>
      <c r="Q1191" t="s">
        <v>8295</v>
      </c>
      <c r="R1191" s="17">
        <f t="shared" si="97"/>
        <v>42529.979108796295</v>
      </c>
      <c r="S1191" s="17">
        <f t="shared" si="98"/>
        <v>42550.979108796295</v>
      </c>
      <c r="T1191" s="16" t="str">
        <f t="shared" si="99"/>
        <v>2016</v>
      </c>
    </row>
    <row r="1192" spans="1:20" ht="33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>
        <f t="shared" si="95"/>
        <v>135</v>
      </c>
      <c r="O1192" s="10">
        <f t="shared" si="96"/>
        <v>51.92</v>
      </c>
      <c r="P1192" s="12" t="s">
        <v>8294</v>
      </c>
      <c r="Q1192" t="s">
        <v>8295</v>
      </c>
      <c r="R1192" s="17">
        <f t="shared" si="97"/>
        <v>41852.665798611109</v>
      </c>
      <c r="S1192" s="17">
        <f t="shared" si="98"/>
        <v>41882.665798611109</v>
      </c>
      <c r="T1192" s="16" t="str">
        <f t="shared" si="99"/>
        <v>2014</v>
      </c>
    </row>
    <row r="1193" spans="1:20" ht="49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>
        <f t="shared" si="95"/>
        <v>109</v>
      </c>
      <c r="O1193" s="10">
        <f t="shared" si="96"/>
        <v>89.24</v>
      </c>
      <c r="P1193" s="12" t="s">
        <v>8294</v>
      </c>
      <c r="Q1193" t="s">
        <v>8295</v>
      </c>
      <c r="R1193" s="17">
        <f t="shared" si="97"/>
        <v>42419.603703703702</v>
      </c>
      <c r="S1193" s="17">
        <f t="shared" si="98"/>
        <v>42449.562037037031</v>
      </c>
      <c r="T1193" s="16" t="str">
        <f t="shared" si="99"/>
        <v>2016</v>
      </c>
    </row>
    <row r="1194" spans="1:20" ht="33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>
        <f t="shared" si="95"/>
        <v>290</v>
      </c>
      <c r="O1194" s="10">
        <f t="shared" si="96"/>
        <v>19.329999999999998</v>
      </c>
      <c r="P1194" s="12" t="s">
        <v>8294</v>
      </c>
      <c r="Q1194" t="s">
        <v>8295</v>
      </c>
      <c r="R1194" s="17">
        <f t="shared" si="97"/>
        <v>42747.506689814814</v>
      </c>
      <c r="S1194" s="17">
        <f t="shared" si="98"/>
        <v>42777.506689814814</v>
      </c>
      <c r="T1194" s="16" t="str">
        <f t="shared" si="99"/>
        <v>2017</v>
      </c>
    </row>
    <row r="1195" spans="1:20" ht="49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>
        <f t="shared" si="95"/>
        <v>104</v>
      </c>
      <c r="O1195" s="10">
        <f t="shared" si="96"/>
        <v>79.97</v>
      </c>
      <c r="P1195" s="12" t="s">
        <v>8294</v>
      </c>
      <c r="Q1195" t="s">
        <v>8295</v>
      </c>
      <c r="R1195" s="17">
        <f t="shared" si="97"/>
        <v>42409.776076388895</v>
      </c>
      <c r="S1195" s="17">
        <f t="shared" si="98"/>
        <v>42469.734409722223</v>
      </c>
      <c r="T1195" s="16" t="str">
        <f t="shared" si="99"/>
        <v>2016</v>
      </c>
    </row>
    <row r="1196" spans="1:20" ht="49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>
        <f t="shared" si="95"/>
        <v>322</v>
      </c>
      <c r="O1196" s="10">
        <f t="shared" si="96"/>
        <v>56.41</v>
      </c>
      <c r="P1196" s="12" t="s">
        <v>8294</v>
      </c>
      <c r="Q1196" t="s">
        <v>8295</v>
      </c>
      <c r="R1196" s="17">
        <f t="shared" si="97"/>
        <v>42072.488182870366</v>
      </c>
      <c r="S1196" s="17">
        <f t="shared" si="98"/>
        <v>42102.488182870366</v>
      </c>
      <c r="T1196" s="16" t="str">
        <f t="shared" si="99"/>
        <v>2015</v>
      </c>
    </row>
    <row r="1197" spans="1:20" ht="65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>
        <f t="shared" si="95"/>
        <v>135</v>
      </c>
      <c r="O1197" s="10">
        <f t="shared" si="96"/>
        <v>79.41</v>
      </c>
      <c r="P1197" s="12" t="s">
        <v>8294</v>
      </c>
      <c r="Q1197" t="s">
        <v>8295</v>
      </c>
      <c r="R1197" s="17">
        <f t="shared" si="97"/>
        <v>42298.34783564815</v>
      </c>
      <c r="S1197" s="17">
        <f t="shared" si="98"/>
        <v>42358.375</v>
      </c>
      <c r="T1197" s="16" t="str">
        <f t="shared" si="99"/>
        <v>2015</v>
      </c>
    </row>
    <row r="1198" spans="1:20" ht="33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>
        <f t="shared" si="95"/>
        <v>270</v>
      </c>
      <c r="O1198" s="10">
        <f t="shared" si="96"/>
        <v>76.44</v>
      </c>
      <c r="P1198" s="12" t="s">
        <v>8294</v>
      </c>
      <c r="Q1198" t="s">
        <v>8295</v>
      </c>
      <c r="R1198" s="17">
        <f t="shared" si="97"/>
        <v>42326.818738425922</v>
      </c>
      <c r="S1198" s="17">
        <f t="shared" si="98"/>
        <v>42356.818738425922</v>
      </c>
      <c r="T1198" s="16" t="str">
        <f t="shared" si="99"/>
        <v>2015</v>
      </c>
    </row>
    <row r="1199" spans="1:20" ht="49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>
        <f t="shared" si="95"/>
        <v>253</v>
      </c>
      <c r="O1199" s="10">
        <f t="shared" si="96"/>
        <v>121</v>
      </c>
      <c r="P1199" s="12" t="s">
        <v>8294</v>
      </c>
      <c r="Q1199" t="s">
        <v>8295</v>
      </c>
      <c r="R1199" s="17">
        <f t="shared" si="97"/>
        <v>42503.66474537037</v>
      </c>
      <c r="S1199" s="17">
        <f t="shared" si="98"/>
        <v>42534.249305555553</v>
      </c>
      <c r="T1199" s="16" t="str">
        <f t="shared" si="99"/>
        <v>2016</v>
      </c>
    </row>
    <row r="1200" spans="1:20" ht="49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>
        <f t="shared" si="95"/>
        <v>261</v>
      </c>
      <c r="O1200" s="10">
        <f t="shared" si="96"/>
        <v>54.62</v>
      </c>
      <c r="P1200" s="12" t="s">
        <v>8294</v>
      </c>
      <c r="Q1200" t="s">
        <v>8295</v>
      </c>
      <c r="R1200" s="17">
        <f t="shared" si="97"/>
        <v>42333.619050925925</v>
      </c>
      <c r="S1200" s="17">
        <f t="shared" si="98"/>
        <v>42369.125</v>
      </c>
      <c r="T1200" s="16" t="str">
        <f t="shared" si="99"/>
        <v>2015</v>
      </c>
    </row>
    <row r="1201" spans="1:20" ht="49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>
        <f t="shared" si="95"/>
        <v>101</v>
      </c>
      <c r="O1201" s="10">
        <f t="shared" si="96"/>
        <v>299.22000000000003</v>
      </c>
      <c r="P1201" s="12" t="s">
        <v>8294</v>
      </c>
      <c r="Q1201" t="s">
        <v>8295</v>
      </c>
      <c r="R1201" s="17">
        <f t="shared" si="97"/>
        <v>42161.770833333328</v>
      </c>
      <c r="S1201" s="17">
        <f t="shared" si="98"/>
        <v>42193.770833333328</v>
      </c>
      <c r="T1201" s="16" t="str">
        <f t="shared" si="99"/>
        <v>2015</v>
      </c>
    </row>
    <row r="1202" spans="1:20" ht="49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>
        <f t="shared" si="95"/>
        <v>126</v>
      </c>
      <c r="O1202" s="10">
        <f t="shared" si="96"/>
        <v>58.53</v>
      </c>
      <c r="P1202" s="12" t="s">
        <v>8294</v>
      </c>
      <c r="Q1202" t="s">
        <v>8295</v>
      </c>
      <c r="R1202" s="17">
        <f t="shared" si="97"/>
        <v>42089.477500000001</v>
      </c>
      <c r="S1202" s="17">
        <f t="shared" si="98"/>
        <v>42110.477500000001</v>
      </c>
      <c r="T1202" s="16" t="str">
        <f t="shared" si="99"/>
        <v>2015</v>
      </c>
    </row>
    <row r="1203" spans="1:20" ht="49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>
        <f t="shared" si="95"/>
        <v>102</v>
      </c>
      <c r="O1203" s="10">
        <f t="shared" si="96"/>
        <v>55.37</v>
      </c>
      <c r="P1203" s="12" t="s">
        <v>8294</v>
      </c>
      <c r="Q1203" t="s">
        <v>8295</v>
      </c>
      <c r="R1203" s="17">
        <f t="shared" si="97"/>
        <v>42536.60701388889</v>
      </c>
      <c r="S1203" s="17">
        <f t="shared" si="98"/>
        <v>42566.60701388889</v>
      </c>
      <c r="T1203" s="16" t="str">
        <f t="shared" si="99"/>
        <v>2016</v>
      </c>
    </row>
    <row r="1204" spans="1:20" ht="49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>
        <f t="shared" si="95"/>
        <v>199</v>
      </c>
      <c r="O1204" s="10">
        <f t="shared" si="96"/>
        <v>183.8</v>
      </c>
      <c r="P1204" s="12" t="s">
        <v>8294</v>
      </c>
      <c r="Q1204" t="s">
        <v>8295</v>
      </c>
      <c r="R1204" s="17">
        <f t="shared" si="97"/>
        <v>42152.288819444439</v>
      </c>
      <c r="S1204" s="17">
        <f t="shared" si="98"/>
        <v>42182.288819444439</v>
      </c>
      <c r="T1204" s="16" t="str">
        <f t="shared" si="99"/>
        <v>2015</v>
      </c>
    </row>
    <row r="1205" spans="1:20" ht="49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>
        <f t="shared" si="95"/>
        <v>102</v>
      </c>
      <c r="O1205" s="10">
        <f t="shared" si="96"/>
        <v>165.35</v>
      </c>
      <c r="P1205" s="12" t="s">
        <v>8294</v>
      </c>
      <c r="Q1205" t="s">
        <v>8295</v>
      </c>
      <c r="R1205" s="17">
        <f t="shared" si="97"/>
        <v>42125.614895833336</v>
      </c>
      <c r="S1205" s="17">
        <f t="shared" si="98"/>
        <v>42155.614895833336</v>
      </c>
      <c r="T1205" s="16" t="str">
        <f t="shared" si="99"/>
        <v>2015</v>
      </c>
    </row>
    <row r="1206" spans="1:20" ht="49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>
        <f t="shared" si="95"/>
        <v>103</v>
      </c>
      <c r="O1206" s="10">
        <f t="shared" si="96"/>
        <v>234.79</v>
      </c>
      <c r="P1206" s="12" t="s">
        <v>8294</v>
      </c>
      <c r="Q1206" t="s">
        <v>8295</v>
      </c>
      <c r="R1206" s="17">
        <f t="shared" si="97"/>
        <v>42297.748067129629</v>
      </c>
      <c r="S1206" s="17">
        <f t="shared" si="98"/>
        <v>42342.208333333328</v>
      </c>
      <c r="T1206" s="16" t="str">
        <f t="shared" si="99"/>
        <v>2015</v>
      </c>
    </row>
    <row r="1207" spans="1:20" ht="49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>
        <f t="shared" si="95"/>
        <v>101</v>
      </c>
      <c r="O1207" s="10">
        <f t="shared" si="96"/>
        <v>211.48</v>
      </c>
      <c r="P1207" s="12" t="s">
        <v>8294</v>
      </c>
      <c r="Q1207" t="s">
        <v>8295</v>
      </c>
      <c r="R1207" s="17">
        <f t="shared" si="97"/>
        <v>42138.506377314814</v>
      </c>
      <c r="S1207" s="17">
        <f t="shared" si="98"/>
        <v>42168.506377314814</v>
      </c>
      <c r="T1207" s="16" t="str">
        <f t="shared" si="99"/>
        <v>2015</v>
      </c>
    </row>
    <row r="1208" spans="1:20" ht="49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>
        <f t="shared" si="95"/>
        <v>115</v>
      </c>
      <c r="O1208" s="10">
        <f t="shared" si="96"/>
        <v>32.340000000000003</v>
      </c>
      <c r="P1208" s="12" t="s">
        <v>8294</v>
      </c>
      <c r="Q1208" t="s">
        <v>8295</v>
      </c>
      <c r="R1208" s="17">
        <f t="shared" si="97"/>
        <v>42772.776076388895</v>
      </c>
      <c r="S1208" s="17">
        <f t="shared" si="98"/>
        <v>42805.561805555553</v>
      </c>
      <c r="T1208" s="16" t="str">
        <f t="shared" si="99"/>
        <v>2017</v>
      </c>
    </row>
    <row r="1209" spans="1:20" ht="33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>
        <f t="shared" si="95"/>
        <v>104</v>
      </c>
      <c r="O1209" s="10">
        <f t="shared" si="96"/>
        <v>123.38</v>
      </c>
      <c r="P1209" s="12" t="s">
        <v>8294</v>
      </c>
      <c r="Q1209" t="s">
        <v>8295</v>
      </c>
      <c r="R1209" s="17">
        <f t="shared" si="97"/>
        <v>42430.430243055554</v>
      </c>
      <c r="S1209" s="17">
        <f t="shared" si="98"/>
        <v>42460.416666666672</v>
      </c>
      <c r="T1209" s="16" t="str">
        <f t="shared" si="99"/>
        <v>2016</v>
      </c>
    </row>
    <row r="1210" spans="1:20" ht="49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>
        <f t="shared" si="95"/>
        <v>155</v>
      </c>
      <c r="O1210" s="10">
        <f t="shared" si="96"/>
        <v>207.07</v>
      </c>
      <c r="P1210" s="12" t="s">
        <v>8294</v>
      </c>
      <c r="Q1210" t="s">
        <v>8295</v>
      </c>
      <c r="R1210" s="17">
        <f t="shared" si="97"/>
        <v>42423.709074074075</v>
      </c>
      <c r="S1210" s="17">
        <f t="shared" si="98"/>
        <v>42453.667407407411</v>
      </c>
      <c r="T1210" s="16" t="str">
        <f t="shared" si="99"/>
        <v>2016</v>
      </c>
    </row>
    <row r="1211" spans="1:20" ht="49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>
        <f t="shared" si="95"/>
        <v>106</v>
      </c>
      <c r="O1211" s="10">
        <f t="shared" si="96"/>
        <v>138.26</v>
      </c>
      <c r="P1211" s="12" t="s">
        <v>8294</v>
      </c>
      <c r="Q1211" t="s">
        <v>8295</v>
      </c>
      <c r="R1211" s="17">
        <f t="shared" si="97"/>
        <v>42761.846122685187</v>
      </c>
      <c r="S1211" s="17">
        <f t="shared" si="98"/>
        <v>42791.846122685187</v>
      </c>
      <c r="T1211" s="16" t="str">
        <f t="shared" si="99"/>
        <v>2017</v>
      </c>
    </row>
    <row r="1212" spans="1:20" ht="33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>
        <f t="shared" si="95"/>
        <v>254</v>
      </c>
      <c r="O1212" s="10">
        <f t="shared" si="96"/>
        <v>493.82</v>
      </c>
      <c r="P1212" s="12" t="s">
        <v>8294</v>
      </c>
      <c r="Q1212" t="s">
        <v>8295</v>
      </c>
      <c r="R1212" s="17">
        <f t="shared" si="97"/>
        <v>42132.941805555558</v>
      </c>
      <c r="S1212" s="17">
        <f t="shared" si="98"/>
        <v>42155.875</v>
      </c>
      <c r="T1212" s="16" t="str">
        <f t="shared" si="99"/>
        <v>2015</v>
      </c>
    </row>
    <row r="1213" spans="1:20" ht="49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>
        <f t="shared" si="95"/>
        <v>101</v>
      </c>
      <c r="O1213" s="10">
        <f t="shared" si="96"/>
        <v>168.5</v>
      </c>
      <c r="P1213" s="12" t="s">
        <v>8294</v>
      </c>
      <c r="Q1213" t="s">
        <v>8295</v>
      </c>
      <c r="R1213" s="17">
        <f t="shared" si="97"/>
        <v>42515.866446759261</v>
      </c>
      <c r="S1213" s="17">
        <f t="shared" si="98"/>
        <v>42530.866446759261</v>
      </c>
      <c r="T1213" s="16" t="str">
        <f t="shared" si="99"/>
        <v>2016</v>
      </c>
    </row>
    <row r="1214" spans="1:20" ht="49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>
        <f t="shared" si="95"/>
        <v>129</v>
      </c>
      <c r="O1214" s="10">
        <f t="shared" si="96"/>
        <v>38.869999999999997</v>
      </c>
      <c r="P1214" s="12" t="s">
        <v>8294</v>
      </c>
      <c r="Q1214" t="s">
        <v>8295</v>
      </c>
      <c r="R1214" s="17">
        <f t="shared" si="97"/>
        <v>42318.950173611112</v>
      </c>
      <c r="S1214" s="17">
        <f t="shared" si="98"/>
        <v>42335.041666666672</v>
      </c>
      <c r="T1214" s="16" t="str">
        <f t="shared" si="99"/>
        <v>2015</v>
      </c>
    </row>
    <row r="1215" spans="1:20" ht="49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>
        <f t="shared" si="95"/>
        <v>102</v>
      </c>
      <c r="O1215" s="10">
        <f t="shared" si="96"/>
        <v>61.53</v>
      </c>
      <c r="P1215" s="12" t="s">
        <v>8294</v>
      </c>
      <c r="Q1215" t="s">
        <v>8295</v>
      </c>
      <c r="R1215" s="17">
        <f t="shared" si="97"/>
        <v>42731.755787037036</v>
      </c>
      <c r="S1215" s="17">
        <f t="shared" si="98"/>
        <v>42766.755787037036</v>
      </c>
      <c r="T1215" s="16" t="str">
        <f t="shared" si="99"/>
        <v>2016</v>
      </c>
    </row>
    <row r="1216" spans="1:20" ht="49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>
        <f t="shared" si="95"/>
        <v>132</v>
      </c>
      <c r="O1216" s="10">
        <f t="shared" si="96"/>
        <v>105.44</v>
      </c>
      <c r="P1216" s="12" t="s">
        <v>8294</v>
      </c>
      <c r="Q1216" t="s">
        <v>8295</v>
      </c>
      <c r="R1216" s="17">
        <f t="shared" si="97"/>
        <v>42104.840335648143</v>
      </c>
      <c r="S1216" s="17">
        <f t="shared" si="98"/>
        <v>42164.840335648143</v>
      </c>
      <c r="T1216" s="16" t="str">
        <f t="shared" si="99"/>
        <v>2015</v>
      </c>
    </row>
    <row r="1217" spans="1:20" ht="49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>
        <f t="shared" si="95"/>
        <v>786</v>
      </c>
      <c r="O1217" s="10">
        <f t="shared" si="96"/>
        <v>71.59</v>
      </c>
      <c r="P1217" s="12" t="s">
        <v>8294</v>
      </c>
      <c r="Q1217" t="s">
        <v>8295</v>
      </c>
      <c r="R1217" s="17">
        <f t="shared" si="97"/>
        <v>41759.923101851848</v>
      </c>
      <c r="S1217" s="17">
        <f t="shared" si="98"/>
        <v>41789.923101851848</v>
      </c>
      <c r="T1217" s="16" t="str">
        <f t="shared" si="99"/>
        <v>2014</v>
      </c>
    </row>
    <row r="1218" spans="1:20" ht="33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>
        <f t="shared" si="95"/>
        <v>146</v>
      </c>
      <c r="O1218" s="10">
        <f t="shared" si="96"/>
        <v>91.88</v>
      </c>
      <c r="P1218" s="12" t="s">
        <v>8294</v>
      </c>
      <c r="Q1218" t="s">
        <v>8295</v>
      </c>
      <c r="R1218" s="17">
        <f t="shared" si="97"/>
        <v>42247.616400462968</v>
      </c>
      <c r="S1218" s="17">
        <f t="shared" si="98"/>
        <v>42279.960416666669</v>
      </c>
      <c r="T1218" s="16" t="str">
        <f t="shared" si="99"/>
        <v>2015</v>
      </c>
    </row>
    <row r="1219" spans="1:20" ht="49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>
        <f t="shared" si="95"/>
        <v>103</v>
      </c>
      <c r="O1219" s="10">
        <f t="shared" si="96"/>
        <v>148.57</v>
      </c>
      <c r="P1219" s="12" t="s">
        <v>8294</v>
      </c>
      <c r="Q1219" t="s">
        <v>8295</v>
      </c>
      <c r="R1219" s="17">
        <f t="shared" si="97"/>
        <v>42535.809490740736</v>
      </c>
      <c r="S1219" s="17">
        <f t="shared" si="98"/>
        <v>42565.809490740736</v>
      </c>
      <c r="T1219" s="16" t="str">
        <f t="shared" si="99"/>
        <v>2016</v>
      </c>
    </row>
    <row r="1220" spans="1:20" ht="49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>
        <f t="shared" si="95"/>
        <v>172</v>
      </c>
      <c r="O1220" s="10">
        <f t="shared" si="96"/>
        <v>174.21</v>
      </c>
      <c r="P1220" s="12" t="s">
        <v>8294</v>
      </c>
      <c r="Q1220" t="s">
        <v>8295</v>
      </c>
      <c r="R1220" s="17">
        <f t="shared" si="97"/>
        <v>42278.662037037036</v>
      </c>
      <c r="S1220" s="17">
        <f t="shared" si="98"/>
        <v>42309.125</v>
      </c>
      <c r="T1220" s="16" t="str">
        <f t="shared" si="99"/>
        <v>2015</v>
      </c>
    </row>
    <row r="1221" spans="1:20" ht="33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>
        <f t="shared" si="95"/>
        <v>159</v>
      </c>
      <c r="O1221" s="10">
        <f t="shared" si="96"/>
        <v>102.86</v>
      </c>
      <c r="P1221" s="12" t="s">
        <v>8294</v>
      </c>
      <c r="Q1221" t="s">
        <v>8295</v>
      </c>
      <c r="R1221" s="17">
        <f t="shared" si="97"/>
        <v>42633.461956018517</v>
      </c>
      <c r="S1221" s="17">
        <f t="shared" si="98"/>
        <v>42663.461956018517</v>
      </c>
      <c r="T1221" s="16" t="str">
        <f t="shared" si="99"/>
        <v>2016</v>
      </c>
    </row>
    <row r="1222" spans="1:20" ht="49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>
        <f t="shared" si="95"/>
        <v>104</v>
      </c>
      <c r="O1222" s="10">
        <f t="shared" si="96"/>
        <v>111.18</v>
      </c>
      <c r="P1222" s="12" t="s">
        <v>8294</v>
      </c>
      <c r="Q1222" t="s">
        <v>8295</v>
      </c>
      <c r="R1222" s="17">
        <f t="shared" si="97"/>
        <v>42211.628611111111</v>
      </c>
      <c r="S1222" s="17">
        <f t="shared" si="98"/>
        <v>42241.628611111111</v>
      </c>
      <c r="T1222" s="16" t="str">
        <f t="shared" si="99"/>
        <v>2015</v>
      </c>
    </row>
    <row r="1223" spans="1:20" ht="49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>
        <f t="shared" si="95"/>
        <v>111</v>
      </c>
      <c r="O1223" s="10">
        <f t="shared" si="96"/>
        <v>23.8</v>
      </c>
      <c r="P1223" s="12" t="s">
        <v>8294</v>
      </c>
      <c r="Q1223" t="s">
        <v>8295</v>
      </c>
      <c r="R1223" s="17">
        <f t="shared" si="97"/>
        <v>42680.47555555556</v>
      </c>
      <c r="S1223" s="17">
        <f t="shared" si="98"/>
        <v>42708</v>
      </c>
      <c r="T1223" s="16" t="str">
        <f t="shared" si="99"/>
        <v>2016</v>
      </c>
    </row>
    <row r="1224" spans="1:20" ht="33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>
        <f t="shared" si="95"/>
        <v>280</v>
      </c>
      <c r="O1224" s="10">
        <f t="shared" si="96"/>
        <v>81.27</v>
      </c>
      <c r="P1224" s="12" t="s">
        <v>8294</v>
      </c>
      <c r="Q1224" t="s">
        <v>8295</v>
      </c>
      <c r="R1224" s="17">
        <f t="shared" si="97"/>
        <v>42430.720451388886</v>
      </c>
      <c r="S1224" s="17">
        <f t="shared" si="98"/>
        <v>42461.166666666672</v>
      </c>
      <c r="T1224" s="16" t="str">
        <f t="shared" si="99"/>
        <v>2016</v>
      </c>
    </row>
    <row r="1225" spans="1:20" ht="33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>
        <f t="shared" si="95"/>
        <v>112</v>
      </c>
      <c r="O1225" s="10">
        <f t="shared" si="96"/>
        <v>116.21</v>
      </c>
      <c r="P1225" s="12" t="s">
        <v>8294</v>
      </c>
      <c r="Q1225" t="s">
        <v>8295</v>
      </c>
      <c r="R1225" s="17">
        <f t="shared" si="97"/>
        <v>42654.177187499998</v>
      </c>
      <c r="S1225" s="17">
        <f t="shared" si="98"/>
        <v>42684.218854166669</v>
      </c>
      <c r="T1225" s="16" t="str">
        <f t="shared" si="99"/>
        <v>2016</v>
      </c>
    </row>
    <row r="1226" spans="1:20" ht="33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>
        <f t="shared" ref="N1226:N1289" si="100">ROUND(E1226/D1226*100,0)</f>
        <v>7</v>
      </c>
      <c r="O1226" s="10">
        <f t="shared" ref="O1226:O1289" si="101">IFERROR(ROUND(E1226/L1226,2),0)</f>
        <v>58.89</v>
      </c>
      <c r="P1226" s="12" t="s">
        <v>8281</v>
      </c>
      <c r="Q1226" t="s">
        <v>8296</v>
      </c>
      <c r="R1226" s="17">
        <f t="shared" ref="R1226:R1289" si="102">(((J1226/60)/60)/24)+DATE(1970,1,1)</f>
        <v>41736.549791666665</v>
      </c>
      <c r="S1226" s="17">
        <f t="shared" ref="S1226:S1289" si="103">(((I1226/60)/60)/24)+DATE(1970,1,1)</f>
        <v>41796.549791666665</v>
      </c>
      <c r="T1226" s="16" t="str">
        <f t="shared" ref="T1226:T1289" si="104">TEXT(R1226, "yyyy")</f>
        <v>2014</v>
      </c>
    </row>
    <row r="1227" spans="1:20" ht="49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>
        <f t="shared" si="100"/>
        <v>4</v>
      </c>
      <c r="O1227" s="10">
        <f t="shared" si="101"/>
        <v>44</v>
      </c>
      <c r="P1227" s="12" t="s">
        <v>8281</v>
      </c>
      <c r="Q1227" t="s">
        <v>8296</v>
      </c>
      <c r="R1227" s="17">
        <f t="shared" si="102"/>
        <v>41509.905995370369</v>
      </c>
      <c r="S1227" s="17">
        <f t="shared" si="103"/>
        <v>41569.905995370369</v>
      </c>
      <c r="T1227" s="16" t="str">
        <f t="shared" si="104"/>
        <v>2013</v>
      </c>
    </row>
    <row r="1228" spans="1:20" ht="49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>
        <f t="shared" si="100"/>
        <v>4</v>
      </c>
      <c r="O1228" s="10">
        <f t="shared" si="101"/>
        <v>48.43</v>
      </c>
      <c r="P1228" s="12" t="s">
        <v>8281</v>
      </c>
      <c r="Q1228" t="s">
        <v>8296</v>
      </c>
      <c r="R1228" s="17">
        <f t="shared" si="102"/>
        <v>41715.874780092592</v>
      </c>
      <c r="S1228" s="17">
        <f t="shared" si="103"/>
        <v>41750.041666666664</v>
      </c>
      <c r="T1228" s="16" t="str">
        <f t="shared" si="104"/>
        <v>2014</v>
      </c>
    </row>
    <row r="1229" spans="1:20" ht="49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>
        <f t="shared" si="100"/>
        <v>0</v>
      </c>
      <c r="O1229" s="10">
        <f t="shared" si="101"/>
        <v>0</v>
      </c>
      <c r="P1229" s="12" t="s">
        <v>8281</v>
      </c>
      <c r="Q1229" t="s">
        <v>8296</v>
      </c>
      <c r="R1229" s="17">
        <f t="shared" si="102"/>
        <v>41827.919166666667</v>
      </c>
      <c r="S1229" s="17">
        <f t="shared" si="103"/>
        <v>41858.291666666664</v>
      </c>
      <c r="T1229" s="16" t="str">
        <f t="shared" si="104"/>
        <v>2014</v>
      </c>
    </row>
    <row r="1230" spans="1:20" ht="33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>
        <f t="shared" si="100"/>
        <v>29</v>
      </c>
      <c r="O1230" s="10">
        <f t="shared" si="101"/>
        <v>61.04</v>
      </c>
      <c r="P1230" s="12" t="s">
        <v>8281</v>
      </c>
      <c r="Q1230" t="s">
        <v>8296</v>
      </c>
      <c r="R1230" s="17">
        <f t="shared" si="102"/>
        <v>40754.729259259257</v>
      </c>
      <c r="S1230" s="17">
        <f t="shared" si="103"/>
        <v>40814.729259259257</v>
      </c>
      <c r="T1230" s="16" t="str">
        <f t="shared" si="104"/>
        <v>2011</v>
      </c>
    </row>
    <row r="1231" spans="1:20" ht="49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>
        <f t="shared" si="100"/>
        <v>1</v>
      </c>
      <c r="O1231" s="10">
        <f t="shared" si="101"/>
        <v>25</v>
      </c>
      <c r="P1231" s="12" t="s">
        <v>8281</v>
      </c>
      <c r="Q1231" t="s">
        <v>8296</v>
      </c>
      <c r="R1231" s="17">
        <f t="shared" si="102"/>
        <v>40985.459803240738</v>
      </c>
      <c r="S1231" s="17">
        <f t="shared" si="103"/>
        <v>41015.666666666664</v>
      </c>
      <c r="T1231" s="16" t="str">
        <f t="shared" si="104"/>
        <v>2012</v>
      </c>
    </row>
    <row r="1232" spans="1:20" ht="49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>
        <f t="shared" si="100"/>
        <v>0</v>
      </c>
      <c r="O1232" s="10">
        <f t="shared" si="101"/>
        <v>0</v>
      </c>
      <c r="P1232" s="12" t="s">
        <v>8281</v>
      </c>
      <c r="Q1232" t="s">
        <v>8296</v>
      </c>
      <c r="R1232" s="17">
        <f t="shared" si="102"/>
        <v>40568.972569444442</v>
      </c>
      <c r="S1232" s="17">
        <f t="shared" si="103"/>
        <v>40598.972569444442</v>
      </c>
      <c r="T1232" s="16" t="str">
        <f t="shared" si="104"/>
        <v>2011</v>
      </c>
    </row>
    <row r="1233" spans="1:20" ht="49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>
        <f t="shared" si="100"/>
        <v>0</v>
      </c>
      <c r="O1233" s="10">
        <f t="shared" si="101"/>
        <v>0</v>
      </c>
      <c r="P1233" s="12" t="s">
        <v>8281</v>
      </c>
      <c r="Q1233" t="s">
        <v>8296</v>
      </c>
      <c r="R1233" s="17">
        <f t="shared" si="102"/>
        <v>42193.941759259258</v>
      </c>
      <c r="S1233" s="17">
        <f t="shared" si="103"/>
        <v>42244.041666666672</v>
      </c>
      <c r="T1233" s="16" t="str">
        <f t="shared" si="104"/>
        <v>2015</v>
      </c>
    </row>
    <row r="1234" spans="1:20" ht="49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>
        <f t="shared" si="100"/>
        <v>1</v>
      </c>
      <c r="O1234" s="10">
        <f t="shared" si="101"/>
        <v>40</v>
      </c>
      <c r="P1234" s="12" t="s">
        <v>8281</v>
      </c>
      <c r="Q1234" t="s">
        <v>8296</v>
      </c>
      <c r="R1234" s="17">
        <f t="shared" si="102"/>
        <v>41506.848032407412</v>
      </c>
      <c r="S1234" s="17">
        <f t="shared" si="103"/>
        <v>41553.848032407412</v>
      </c>
      <c r="T1234" s="16" t="str">
        <f t="shared" si="104"/>
        <v>2013</v>
      </c>
    </row>
    <row r="1235" spans="1:20" ht="49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>
        <f t="shared" si="100"/>
        <v>12</v>
      </c>
      <c r="O1235" s="10">
        <f t="shared" si="101"/>
        <v>19.329999999999998</v>
      </c>
      <c r="P1235" s="12" t="s">
        <v>8281</v>
      </c>
      <c r="Q1235" t="s">
        <v>8296</v>
      </c>
      <c r="R1235" s="17">
        <f t="shared" si="102"/>
        <v>40939.948773148149</v>
      </c>
      <c r="S1235" s="17">
        <f t="shared" si="103"/>
        <v>40960.948773148149</v>
      </c>
      <c r="T1235" s="16" t="str">
        <f t="shared" si="104"/>
        <v>2012</v>
      </c>
    </row>
    <row r="1236" spans="1:20" ht="49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>
        <f t="shared" si="100"/>
        <v>0</v>
      </c>
      <c r="O1236" s="10">
        <f t="shared" si="101"/>
        <v>0</v>
      </c>
      <c r="P1236" s="12" t="s">
        <v>8281</v>
      </c>
      <c r="Q1236" t="s">
        <v>8296</v>
      </c>
      <c r="R1236" s="17">
        <f t="shared" si="102"/>
        <v>42007.788680555561</v>
      </c>
      <c r="S1236" s="17">
        <f t="shared" si="103"/>
        <v>42037.788680555561</v>
      </c>
      <c r="T1236" s="16" t="str">
        <f t="shared" si="104"/>
        <v>2015</v>
      </c>
    </row>
    <row r="1237" spans="1:20" ht="49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>
        <f t="shared" si="100"/>
        <v>3</v>
      </c>
      <c r="O1237" s="10">
        <f t="shared" si="101"/>
        <v>35</v>
      </c>
      <c r="P1237" s="12" t="s">
        <v>8281</v>
      </c>
      <c r="Q1237" t="s">
        <v>8296</v>
      </c>
      <c r="R1237" s="17">
        <f t="shared" si="102"/>
        <v>41583.135405092595</v>
      </c>
      <c r="S1237" s="17">
        <f t="shared" si="103"/>
        <v>41623.135405092595</v>
      </c>
      <c r="T1237" s="16" t="str">
        <f t="shared" si="104"/>
        <v>2013</v>
      </c>
    </row>
    <row r="1238" spans="1:20" ht="2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>
        <f t="shared" si="100"/>
        <v>0</v>
      </c>
      <c r="O1238" s="10">
        <f t="shared" si="101"/>
        <v>0</v>
      </c>
      <c r="P1238" s="12" t="s">
        <v>8281</v>
      </c>
      <c r="Q1238" t="s">
        <v>8296</v>
      </c>
      <c r="R1238" s="17">
        <f t="shared" si="102"/>
        <v>41110.680138888885</v>
      </c>
      <c r="S1238" s="17">
        <f t="shared" si="103"/>
        <v>41118.666666666664</v>
      </c>
      <c r="T1238" s="16" t="str">
        <f t="shared" si="104"/>
        <v>2012</v>
      </c>
    </row>
    <row r="1239" spans="1:20" ht="49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>
        <f t="shared" si="100"/>
        <v>0</v>
      </c>
      <c r="O1239" s="10">
        <f t="shared" si="101"/>
        <v>0</v>
      </c>
      <c r="P1239" s="12" t="s">
        <v>8281</v>
      </c>
      <c r="Q1239" t="s">
        <v>8296</v>
      </c>
      <c r="R1239" s="17">
        <f t="shared" si="102"/>
        <v>41125.283159722225</v>
      </c>
      <c r="S1239" s="17">
        <f t="shared" si="103"/>
        <v>41145.283159722225</v>
      </c>
      <c r="T1239" s="16" t="str">
        <f t="shared" si="104"/>
        <v>2012</v>
      </c>
    </row>
    <row r="1240" spans="1:20" ht="49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>
        <f t="shared" si="100"/>
        <v>18</v>
      </c>
      <c r="O1240" s="10">
        <f t="shared" si="101"/>
        <v>59.33</v>
      </c>
      <c r="P1240" s="12" t="s">
        <v>8281</v>
      </c>
      <c r="Q1240" t="s">
        <v>8296</v>
      </c>
      <c r="R1240" s="17">
        <f t="shared" si="102"/>
        <v>40731.61037037037</v>
      </c>
      <c r="S1240" s="17">
        <f t="shared" si="103"/>
        <v>40761.61037037037</v>
      </c>
      <c r="T1240" s="16" t="str">
        <f t="shared" si="104"/>
        <v>2011</v>
      </c>
    </row>
    <row r="1241" spans="1:20" ht="33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>
        <f t="shared" si="100"/>
        <v>0</v>
      </c>
      <c r="O1241" s="10">
        <f t="shared" si="101"/>
        <v>0</v>
      </c>
      <c r="P1241" s="12" t="s">
        <v>8281</v>
      </c>
      <c r="Q1241" t="s">
        <v>8296</v>
      </c>
      <c r="R1241" s="17">
        <f t="shared" si="102"/>
        <v>40883.962581018517</v>
      </c>
      <c r="S1241" s="17">
        <f t="shared" si="103"/>
        <v>40913.962581018517</v>
      </c>
      <c r="T1241" s="16" t="str">
        <f t="shared" si="104"/>
        <v>2011</v>
      </c>
    </row>
    <row r="1242" spans="1:20" ht="33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>
        <f t="shared" si="100"/>
        <v>3</v>
      </c>
      <c r="O1242" s="10">
        <f t="shared" si="101"/>
        <v>30.13</v>
      </c>
      <c r="P1242" s="12" t="s">
        <v>8281</v>
      </c>
      <c r="Q1242" t="s">
        <v>8296</v>
      </c>
      <c r="R1242" s="17">
        <f t="shared" si="102"/>
        <v>41409.040011574078</v>
      </c>
      <c r="S1242" s="17">
        <f t="shared" si="103"/>
        <v>41467.910416666666</v>
      </c>
      <c r="T1242" s="16" t="str">
        <f t="shared" si="104"/>
        <v>2013</v>
      </c>
    </row>
    <row r="1243" spans="1:20" ht="49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>
        <f t="shared" si="100"/>
        <v>51</v>
      </c>
      <c r="O1243" s="10">
        <f t="shared" si="101"/>
        <v>74.62</v>
      </c>
      <c r="P1243" s="12" t="s">
        <v>8281</v>
      </c>
      <c r="Q1243" t="s">
        <v>8296</v>
      </c>
      <c r="R1243" s="17">
        <f t="shared" si="102"/>
        <v>41923.837731481479</v>
      </c>
      <c r="S1243" s="17">
        <f t="shared" si="103"/>
        <v>41946.249305555553</v>
      </c>
      <c r="T1243" s="16" t="str">
        <f t="shared" si="104"/>
        <v>2014</v>
      </c>
    </row>
    <row r="1244" spans="1:20" ht="49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>
        <f t="shared" si="100"/>
        <v>1</v>
      </c>
      <c r="O1244" s="10">
        <f t="shared" si="101"/>
        <v>5</v>
      </c>
      <c r="P1244" s="12" t="s">
        <v>8281</v>
      </c>
      <c r="Q1244" t="s">
        <v>8296</v>
      </c>
      <c r="R1244" s="17">
        <f t="shared" si="102"/>
        <v>40782.165532407409</v>
      </c>
      <c r="S1244" s="17">
        <f t="shared" si="103"/>
        <v>40797.554166666669</v>
      </c>
      <c r="T1244" s="16" t="str">
        <f t="shared" si="104"/>
        <v>2011</v>
      </c>
    </row>
    <row r="1245" spans="1:20" ht="49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>
        <f t="shared" si="100"/>
        <v>14</v>
      </c>
      <c r="O1245" s="10">
        <f t="shared" si="101"/>
        <v>44.5</v>
      </c>
      <c r="P1245" s="12" t="s">
        <v>8281</v>
      </c>
      <c r="Q1245" t="s">
        <v>8296</v>
      </c>
      <c r="R1245" s="17">
        <f t="shared" si="102"/>
        <v>40671.879293981481</v>
      </c>
      <c r="S1245" s="17">
        <f t="shared" si="103"/>
        <v>40732.875</v>
      </c>
      <c r="T1245" s="16" t="str">
        <f t="shared" si="104"/>
        <v>2011</v>
      </c>
    </row>
    <row r="1246" spans="1:20" ht="49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>
        <f t="shared" si="100"/>
        <v>104</v>
      </c>
      <c r="O1246" s="10">
        <f t="shared" si="101"/>
        <v>46.13</v>
      </c>
      <c r="P1246" s="12" t="s">
        <v>8281</v>
      </c>
      <c r="Q1246" t="s">
        <v>8282</v>
      </c>
      <c r="R1246" s="17">
        <f t="shared" si="102"/>
        <v>41355.825497685182</v>
      </c>
      <c r="S1246" s="17">
        <f t="shared" si="103"/>
        <v>41386.875</v>
      </c>
      <c r="T1246" s="16" t="str">
        <f t="shared" si="104"/>
        <v>2013</v>
      </c>
    </row>
    <row r="1247" spans="1:20" ht="49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>
        <f t="shared" si="100"/>
        <v>120</v>
      </c>
      <c r="O1247" s="10">
        <f t="shared" si="101"/>
        <v>141.47</v>
      </c>
      <c r="P1247" s="12" t="s">
        <v>8281</v>
      </c>
      <c r="Q1247" t="s">
        <v>8282</v>
      </c>
      <c r="R1247" s="17">
        <f t="shared" si="102"/>
        <v>41774.599930555552</v>
      </c>
      <c r="S1247" s="17">
        <f t="shared" si="103"/>
        <v>41804.599930555552</v>
      </c>
      <c r="T1247" s="16" t="str">
        <f t="shared" si="104"/>
        <v>2014</v>
      </c>
    </row>
    <row r="1248" spans="1:20" ht="49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>
        <f t="shared" si="100"/>
        <v>117</v>
      </c>
      <c r="O1248" s="10">
        <f t="shared" si="101"/>
        <v>75.48</v>
      </c>
      <c r="P1248" s="12" t="s">
        <v>8281</v>
      </c>
      <c r="Q1248" t="s">
        <v>8282</v>
      </c>
      <c r="R1248" s="17">
        <f t="shared" si="102"/>
        <v>40838.043391203704</v>
      </c>
      <c r="S1248" s="17">
        <f t="shared" si="103"/>
        <v>40883.085057870368</v>
      </c>
      <c r="T1248" s="16" t="str">
        <f t="shared" si="104"/>
        <v>2011</v>
      </c>
    </row>
    <row r="1249" spans="1:20" ht="33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>
        <f t="shared" si="100"/>
        <v>122</v>
      </c>
      <c r="O1249" s="10">
        <f t="shared" si="101"/>
        <v>85.5</v>
      </c>
      <c r="P1249" s="12" t="s">
        <v>8281</v>
      </c>
      <c r="Q1249" t="s">
        <v>8282</v>
      </c>
      <c r="R1249" s="17">
        <f t="shared" si="102"/>
        <v>41370.292303240742</v>
      </c>
      <c r="S1249" s="17">
        <f t="shared" si="103"/>
        <v>41400.292303240742</v>
      </c>
      <c r="T1249" s="16" t="str">
        <f t="shared" si="104"/>
        <v>2013</v>
      </c>
    </row>
    <row r="1250" spans="1:20" ht="33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>
        <f t="shared" si="100"/>
        <v>152</v>
      </c>
      <c r="O1250" s="10">
        <f t="shared" si="101"/>
        <v>64.25</v>
      </c>
      <c r="P1250" s="12" t="s">
        <v>8281</v>
      </c>
      <c r="Q1250" t="s">
        <v>8282</v>
      </c>
      <c r="R1250" s="17">
        <f t="shared" si="102"/>
        <v>41767.656863425924</v>
      </c>
      <c r="S1250" s="17">
        <f t="shared" si="103"/>
        <v>41803.290972222225</v>
      </c>
      <c r="T1250" s="16" t="str">
        <f t="shared" si="104"/>
        <v>2014</v>
      </c>
    </row>
    <row r="1251" spans="1:20" ht="49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>
        <f t="shared" si="100"/>
        <v>104</v>
      </c>
      <c r="O1251" s="10">
        <f t="shared" si="101"/>
        <v>64.47</v>
      </c>
      <c r="P1251" s="12" t="s">
        <v>8281</v>
      </c>
      <c r="Q1251" t="s">
        <v>8282</v>
      </c>
      <c r="R1251" s="17">
        <f t="shared" si="102"/>
        <v>41067.74086805556</v>
      </c>
      <c r="S1251" s="17">
        <f t="shared" si="103"/>
        <v>41097.74086805556</v>
      </c>
      <c r="T1251" s="16" t="str">
        <f t="shared" si="104"/>
        <v>2012</v>
      </c>
    </row>
    <row r="1252" spans="1:20" ht="49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>
        <f t="shared" si="100"/>
        <v>200</v>
      </c>
      <c r="O1252" s="10">
        <f t="shared" si="101"/>
        <v>118.2</v>
      </c>
      <c r="P1252" s="12" t="s">
        <v>8281</v>
      </c>
      <c r="Q1252" t="s">
        <v>8282</v>
      </c>
      <c r="R1252" s="17">
        <f t="shared" si="102"/>
        <v>41843.64271990741</v>
      </c>
      <c r="S1252" s="17">
        <f t="shared" si="103"/>
        <v>41888.64271990741</v>
      </c>
      <c r="T1252" s="16" t="str">
        <f t="shared" si="104"/>
        <v>2014</v>
      </c>
    </row>
    <row r="1253" spans="1:20" ht="33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>
        <f t="shared" si="100"/>
        <v>102</v>
      </c>
      <c r="O1253" s="10">
        <f t="shared" si="101"/>
        <v>82.54</v>
      </c>
      <c r="P1253" s="12" t="s">
        <v>8281</v>
      </c>
      <c r="Q1253" t="s">
        <v>8282</v>
      </c>
      <c r="R1253" s="17">
        <f t="shared" si="102"/>
        <v>40751.814432870371</v>
      </c>
      <c r="S1253" s="17">
        <f t="shared" si="103"/>
        <v>40811.814432870371</v>
      </c>
      <c r="T1253" s="16" t="str">
        <f t="shared" si="104"/>
        <v>2011</v>
      </c>
    </row>
    <row r="1254" spans="1:20" ht="49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>
        <f t="shared" si="100"/>
        <v>138</v>
      </c>
      <c r="O1254" s="10">
        <f t="shared" si="101"/>
        <v>34.17</v>
      </c>
      <c r="P1254" s="12" t="s">
        <v>8281</v>
      </c>
      <c r="Q1254" t="s">
        <v>8282</v>
      </c>
      <c r="R1254" s="17">
        <f t="shared" si="102"/>
        <v>41543.988067129627</v>
      </c>
      <c r="S1254" s="17">
        <f t="shared" si="103"/>
        <v>41571.988067129627</v>
      </c>
      <c r="T1254" s="16" t="str">
        <f t="shared" si="104"/>
        <v>2013</v>
      </c>
    </row>
    <row r="1255" spans="1:20" ht="49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>
        <f t="shared" si="100"/>
        <v>303833</v>
      </c>
      <c r="O1255" s="10">
        <f t="shared" si="101"/>
        <v>42.73</v>
      </c>
      <c r="P1255" s="12" t="s">
        <v>8281</v>
      </c>
      <c r="Q1255" t="s">
        <v>8282</v>
      </c>
      <c r="R1255" s="17">
        <f t="shared" si="102"/>
        <v>41855.783645833333</v>
      </c>
      <c r="S1255" s="17">
        <f t="shared" si="103"/>
        <v>41885.783645833333</v>
      </c>
      <c r="T1255" s="16" t="str">
        <f t="shared" si="104"/>
        <v>2014</v>
      </c>
    </row>
    <row r="1256" spans="1:20" ht="49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>
        <f t="shared" si="100"/>
        <v>199</v>
      </c>
      <c r="O1256" s="10">
        <f t="shared" si="101"/>
        <v>94.49</v>
      </c>
      <c r="P1256" s="12" t="s">
        <v>8281</v>
      </c>
      <c r="Q1256" t="s">
        <v>8282</v>
      </c>
      <c r="R1256" s="17">
        <f t="shared" si="102"/>
        <v>40487.621365740742</v>
      </c>
      <c r="S1256" s="17">
        <f t="shared" si="103"/>
        <v>40544.207638888889</v>
      </c>
      <c r="T1256" s="16" t="str">
        <f t="shared" si="104"/>
        <v>2010</v>
      </c>
    </row>
    <row r="1257" spans="1:20" ht="49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>
        <f t="shared" si="100"/>
        <v>202</v>
      </c>
      <c r="O1257" s="10">
        <f t="shared" si="101"/>
        <v>55.7</v>
      </c>
      <c r="P1257" s="12" t="s">
        <v>8281</v>
      </c>
      <c r="Q1257" t="s">
        <v>8282</v>
      </c>
      <c r="R1257" s="17">
        <f t="shared" si="102"/>
        <v>41579.845509259263</v>
      </c>
      <c r="S1257" s="17">
        <f t="shared" si="103"/>
        <v>41609.887175925927</v>
      </c>
      <c r="T1257" s="16" t="str">
        <f t="shared" si="104"/>
        <v>2013</v>
      </c>
    </row>
    <row r="1258" spans="1:20" ht="49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>
        <f t="shared" si="100"/>
        <v>118</v>
      </c>
      <c r="O1258" s="10">
        <f t="shared" si="101"/>
        <v>98.03</v>
      </c>
      <c r="P1258" s="12" t="s">
        <v>8281</v>
      </c>
      <c r="Q1258" t="s">
        <v>8282</v>
      </c>
      <c r="R1258" s="17">
        <f t="shared" si="102"/>
        <v>40921.919340277782</v>
      </c>
      <c r="S1258" s="17">
        <f t="shared" si="103"/>
        <v>40951.919340277782</v>
      </c>
      <c r="T1258" s="16" t="str">
        <f t="shared" si="104"/>
        <v>2012</v>
      </c>
    </row>
    <row r="1259" spans="1:20" ht="49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>
        <f t="shared" si="100"/>
        <v>295</v>
      </c>
      <c r="O1259" s="10">
        <f t="shared" si="101"/>
        <v>92.1</v>
      </c>
      <c r="P1259" s="12" t="s">
        <v>8281</v>
      </c>
      <c r="Q1259" t="s">
        <v>8282</v>
      </c>
      <c r="R1259" s="17">
        <f t="shared" si="102"/>
        <v>40587.085532407407</v>
      </c>
      <c r="S1259" s="17">
        <f t="shared" si="103"/>
        <v>40636.043865740743</v>
      </c>
      <c r="T1259" s="16" t="str">
        <f t="shared" si="104"/>
        <v>2011</v>
      </c>
    </row>
    <row r="1260" spans="1:20" ht="49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>
        <f t="shared" si="100"/>
        <v>213</v>
      </c>
      <c r="O1260" s="10">
        <f t="shared" si="101"/>
        <v>38.18</v>
      </c>
      <c r="P1260" s="12" t="s">
        <v>8281</v>
      </c>
      <c r="Q1260" t="s">
        <v>8282</v>
      </c>
      <c r="R1260" s="17">
        <f t="shared" si="102"/>
        <v>41487.611250000002</v>
      </c>
      <c r="S1260" s="17">
        <f t="shared" si="103"/>
        <v>41517.611250000002</v>
      </c>
      <c r="T1260" s="16" t="str">
        <f t="shared" si="104"/>
        <v>2013</v>
      </c>
    </row>
    <row r="1261" spans="1:20" ht="33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>
        <f t="shared" si="100"/>
        <v>104</v>
      </c>
      <c r="O1261" s="10">
        <f t="shared" si="101"/>
        <v>27.15</v>
      </c>
      <c r="P1261" s="12" t="s">
        <v>8281</v>
      </c>
      <c r="Q1261" t="s">
        <v>8282</v>
      </c>
      <c r="R1261" s="17">
        <f t="shared" si="102"/>
        <v>41766.970648148148</v>
      </c>
      <c r="S1261" s="17">
        <f t="shared" si="103"/>
        <v>41799.165972222225</v>
      </c>
      <c r="T1261" s="16" t="str">
        <f t="shared" si="104"/>
        <v>2014</v>
      </c>
    </row>
    <row r="1262" spans="1:20" ht="49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>
        <f t="shared" si="100"/>
        <v>114</v>
      </c>
      <c r="O1262" s="10">
        <f t="shared" si="101"/>
        <v>50.69</v>
      </c>
      <c r="P1262" s="12" t="s">
        <v>8281</v>
      </c>
      <c r="Q1262" t="s">
        <v>8282</v>
      </c>
      <c r="R1262" s="17">
        <f t="shared" si="102"/>
        <v>41666.842824074076</v>
      </c>
      <c r="S1262" s="17">
        <f t="shared" si="103"/>
        <v>41696.842824074076</v>
      </c>
      <c r="T1262" s="16" t="str">
        <f t="shared" si="104"/>
        <v>2014</v>
      </c>
    </row>
    <row r="1263" spans="1:20" ht="33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>
        <f t="shared" si="100"/>
        <v>101</v>
      </c>
      <c r="O1263" s="10">
        <f t="shared" si="101"/>
        <v>38.94</v>
      </c>
      <c r="P1263" s="12" t="s">
        <v>8281</v>
      </c>
      <c r="Q1263" t="s">
        <v>8282</v>
      </c>
      <c r="R1263" s="17">
        <f t="shared" si="102"/>
        <v>41638.342905092592</v>
      </c>
      <c r="S1263" s="17">
        <f t="shared" si="103"/>
        <v>41668.342905092592</v>
      </c>
      <c r="T1263" s="16" t="str">
        <f t="shared" si="104"/>
        <v>2013</v>
      </c>
    </row>
    <row r="1264" spans="1:20" ht="49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>
        <f t="shared" si="100"/>
        <v>125</v>
      </c>
      <c r="O1264" s="10">
        <f t="shared" si="101"/>
        <v>77.64</v>
      </c>
      <c r="P1264" s="12" t="s">
        <v>8281</v>
      </c>
      <c r="Q1264" t="s">
        <v>8282</v>
      </c>
      <c r="R1264" s="17">
        <f t="shared" si="102"/>
        <v>41656.762638888889</v>
      </c>
      <c r="S1264" s="17">
        <f t="shared" si="103"/>
        <v>41686.762638888889</v>
      </c>
      <c r="T1264" s="16" t="str">
        <f t="shared" si="104"/>
        <v>2014</v>
      </c>
    </row>
    <row r="1265" spans="1:20" ht="33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>
        <f t="shared" si="100"/>
        <v>119</v>
      </c>
      <c r="O1265" s="10">
        <f t="shared" si="101"/>
        <v>43.54</v>
      </c>
      <c r="P1265" s="12" t="s">
        <v>8281</v>
      </c>
      <c r="Q1265" t="s">
        <v>8282</v>
      </c>
      <c r="R1265" s="17">
        <f t="shared" si="102"/>
        <v>41692.084143518521</v>
      </c>
      <c r="S1265" s="17">
        <f t="shared" si="103"/>
        <v>41727.041666666664</v>
      </c>
      <c r="T1265" s="16" t="str">
        <f t="shared" si="104"/>
        <v>2014</v>
      </c>
    </row>
    <row r="1266" spans="1:20" ht="49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>
        <f t="shared" si="100"/>
        <v>166</v>
      </c>
      <c r="O1266" s="10">
        <f t="shared" si="101"/>
        <v>31.82</v>
      </c>
      <c r="P1266" s="12" t="s">
        <v>8281</v>
      </c>
      <c r="Q1266" t="s">
        <v>8282</v>
      </c>
      <c r="R1266" s="17">
        <f t="shared" si="102"/>
        <v>41547.662997685184</v>
      </c>
      <c r="S1266" s="17">
        <f t="shared" si="103"/>
        <v>41576.662997685184</v>
      </c>
      <c r="T1266" s="16" t="str">
        <f t="shared" si="104"/>
        <v>2013</v>
      </c>
    </row>
    <row r="1267" spans="1:20" ht="65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>
        <f t="shared" si="100"/>
        <v>119</v>
      </c>
      <c r="O1267" s="10">
        <f t="shared" si="101"/>
        <v>63.18</v>
      </c>
      <c r="P1267" s="12" t="s">
        <v>8281</v>
      </c>
      <c r="Q1267" t="s">
        <v>8282</v>
      </c>
      <c r="R1267" s="17">
        <f t="shared" si="102"/>
        <v>40465.655266203699</v>
      </c>
      <c r="S1267" s="17">
        <f t="shared" si="103"/>
        <v>40512.655266203699</v>
      </c>
      <c r="T1267" s="16" t="str">
        <f t="shared" si="104"/>
        <v>2010</v>
      </c>
    </row>
    <row r="1268" spans="1:20" ht="33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>
        <f t="shared" si="100"/>
        <v>100</v>
      </c>
      <c r="O1268" s="10">
        <f t="shared" si="101"/>
        <v>190.9</v>
      </c>
      <c r="P1268" s="12" t="s">
        <v>8281</v>
      </c>
      <c r="Q1268" t="s">
        <v>8282</v>
      </c>
      <c r="R1268" s="17">
        <f t="shared" si="102"/>
        <v>41620.87667824074</v>
      </c>
      <c r="S1268" s="17">
        <f t="shared" si="103"/>
        <v>41650.87667824074</v>
      </c>
      <c r="T1268" s="16" t="str">
        <f t="shared" si="104"/>
        <v>2013</v>
      </c>
    </row>
    <row r="1269" spans="1:20" ht="49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>
        <f t="shared" si="100"/>
        <v>102</v>
      </c>
      <c r="O1269" s="10">
        <f t="shared" si="101"/>
        <v>140.86000000000001</v>
      </c>
      <c r="P1269" s="12" t="s">
        <v>8281</v>
      </c>
      <c r="Q1269" t="s">
        <v>8282</v>
      </c>
      <c r="R1269" s="17">
        <f t="shared" si="102"/>
        <v>41449.585162037038</v>
      </c>
      <c r="S1269" s="17">
        <f t="shared" si="103"/>
        <v>41479.585162037038</v>
      </c>
      <c r="T1269" s="16" t="str">
        <f t="shared" si="104"/>
        <v>2013</v>
      </c>
    </row>
    <row r="1270" spans="1:20" ht="33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>
        <f t="shared" si="100"/>
        <v>117</v>
      </c>
      <c r="O1270" s="10">
        <f t="shared" si="101"/>
        <v>76.92</v>
      </c>
      <c r="P1270" s="12" t="s">
        <v>8281</v>
      </c>
      <c r="Q1270" t="s">
        <v>8282</v>
      </c>
      <c r="R1270" s="17">
        <f t="shared" si="102"/>
        <v>41507.845451388886</v>
      </c>
      <c r="S1270" s="17">
        <f t="shared" si="103"/>
        <v>41537.845451388886</v>
      </c>
      <c r="T1270" s="16" t="str">
        <f t="shared" si="104"/>
        <v>2013</v>
      </c>
    </row>
    <row r="1271" spans="1:20" ht="49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>
        <f t="shared" si="100"/>
        <v>109</v>
      </c>
      <c r="O1271" s="10">
        <f t="shared" si="101"/>
        <v>99.16</v>
      </c>
      <c r="P1271" s="12" t="s">
        <v>8281</v>
      </c>
      <c r="Q1271" t="s">
        <v>8282</v>
      </c>
      <c r="R1271" s="17">
        <f t="shared" si="102"/>
        <v>42445.823055555549</v>
      </c>
      <c r="S1271" s="17">
        <f t="shared" si="103"/>
        <v>42476</v>
      </c>
      <c r="T1271" s="16" t="str">
        <f t="shared" si="104"/>
        <v>2016</v>
      </c>
    </row>
    <row r="1272" spans="1:20" ht="33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>
        <f t="shared" si="100"/>
        <v>115</v>
      </c>
      <c r="O1272" s="10">
        <f t="shared" si="101"/>
        <v>67.88</v>
      </c>
      <c r="P1272" s="12" t="s">
        <v>8281</v>
      </c>
      <c r="Q1272" t="s">
        <v>8282</v>
      </c>
      <c r="R1272" s="17">
        <f t="shared" si="102"/>
        <v>40933.856967592597</v>
      </c>
      <c r="S1272" s="17">
        <f t="shared" si="103"/>
        <v>40993.815300925926</v>
      </c>
      <c r="T1272" s="16" t="str">
        <f t="shared" si="104"/>
        <v>2012</v>
      </c>
    </row>
    <row r="1273" spans="1:20" ht="49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>
        <f t="shared" si="100"/>
        <v>102</v>
      </c>
      <c r="O1273" s="10">
        <f t="shared" si="101"/>
        <v>246.29</v>
      </c>
      <c r="P1273" s="12" t="s">
        <v>8281</v>
      </c>
      <c r="Q1273" t="s">
        <v>8282</v>
      </c>
      <c r="R1273" s="17">
        <f t="shared" si="102"/>
        <v>41561.683553240742</v>
      </c>
      <c r="S1273" s="17">
        <f t="shared" si="103"/>
        <v>41591.725219907406</v>
      </c>
      <c r="T1273" s="16" t="str">
        <f t="shared" si="104"/>
        <v>2013</v>
      </c>
    </row>
    <row r="1274" spans="1:20" ht="49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>
        <f t="shared" si="100"/>
        <v>106</v>
      </c>
      <c r="O1274" s="10">
        <f t="shared" si="101"/>
        <v>189.29</v>
      </c>
      <c r="P1274" s="12" t="s">
        <v>8281</v>
      </c>
      <c r="Q1274" t="s">
        <v>8282</v>
      </c>
      <c r="R1274" s="17">
        <f t="shared" si="102"/>
        <v>40274.745127314818</v>
      </c>
      <c r="S1274" s="17">
        <f t="shared" si="103"/>
        <v>40344.166666666664</v>
      </c>
      <c r="T1274" s="16" t="str">
        <f t="shared" si="104"/>
        <v>2010</v>
      </c>
    </row>
    <row r="1275" spans="1:20" ht="33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>
        <f t="shared" si="100"/>
        <v>104</v>
      </c>
      <c r="O1275" s="10">
        <f t="shared" si="101"/>
        <v>76.67</v>
      </c>
      <c r="P1275" s="12" t="s">
        <v>8281</v>
      </c>
      <c r="Q1275" t="s">
        <v>8282</v>
      </c>
      <c r="R1275" s="17">
        <f t="shared" si="102"/>
        <v>41852.730219907404</v>
      </c>
      <c r="S1275" s="17">
        <f t="shared" si="103"/>
        <v>41882.730219907404</v>
      </c>
      <c r="T1275" s="16" t="str">
        <f t="shared" si="104"/>
        <v>2014</v>
      </c>
    </row>
    <row r="1276" spans="1:20" ht="49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>
        <f t="shared" si="100"/>
        <v>155</v>
      </c>
      <c r="O1276" s="10">
        <f t="shared" si="101"/>
        <v>82.96</v>
      </c>
      <c r="P1276" s="12" t="s">
        <v>8281</v>
      </c>
      <c r="Q1276" t="s">
        <v>8282</v>
      </c>
      <c r="R1276" s="17">
        <f t="shared" si="102"/>
        <v>41116.690104166664</v>
      </c>
      <c r="S1276" s="17">
        <f t="shared" si="103"/>
        <v>41151.690104166664</v>
      </c>
      <c r="T1276" s="16" t="str">
        <f t="shared" si="104"/>
        <v>2012</v>
      </c>
    </row>
    <row r="1277" spans="1:20" ht="49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>
        <f t="shared" si="100"/>
        <v>162</v>
      </c>
      <c r="O1277" s="10">
        <f t="shared" si="101"/>
        <v>62.52</v>
      </c>
      <c r="P1277" s="12" t="s">
        <v>8281</v>
      </c>
      <c r="Q1277" t="s">
        <v>8282</v>
      </c>
      <c r="R1277" s="17">
        <f t="shared" si="102"/>
        <v>41458.867905092593</v>
      </c>
      <c r="S1277" s="17">
        <f t="shared" si="103"/>
        <v>41493.867905092593</v>
      </c>
      <c r="T1277" s="16" t="str">
        <f t="shared" si="104"/>
        <v>2013</v>
      </c>
    </row>
    <row r="1278" spans="1:20" ht="33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>
        <f t="shared" si="100"/>
        <v>104</v>
      </c>
      <c r="O1278" s="10">
        <f t="shared" si="101"/>
        <v>46.07</v>
      </c>
      <c r="P1278" s="12" t="s">
        <v>8281</v>
      </c>
      <c r="Q1278" t="s">
        <v>8282</v>
      </c>
      <c r="R1278" s="17">
        <f t="shared" si="102"/>
        <v>40007.704247685186</v>
      </c>
      <c r="S1278" s="17">
        <f t="shared" si="103"/>
        <v>40057.166666666664</v>
      </c>
      <c r="T1278" s="16" t="str">
        <f t="shared" si="104"/>
        <v>2009</v>
      </c>
    </row>
    <row r="1279" spans="1:20" ht="49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>
        <f t="shared" si="100"/>
        <v>106</v>
      </c>
      <c r="O1279" s="10">
        <f t="shared" si="101"/>
        <v>38.54</v>
      </c>
      <c r="P1279" s="12" t="s">
        <v>8281</v>
      </c>
      <c r="Q1279" t="s">
        <v>8282</v>
      </c>
      <c r="R1279" s="17">
        <f t="shared" si="102"/>
        <v>41121.561886574076</v>
      </c>
      <c r="S1279" s="17">
        <f t="shared" si="103"/>
        <v>41156.561886574076</v>
      </c>
      <c r="T1279" s="16" t="str">
        <f t="shared" si="104"/>
        <v>2012</v>
      </c>
    </row>
    <row r="1280" spans="1:20" ht="49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>
        <f t="shared" si="100"/>
        <v>155</v>
      </c>
      <c r="O1280" s="10">
        <f t="shared" si="101"/>
        <v>53.01</v>
      </c>
      <c r="P1280" s="12" t="s">
        <v>8281</v>
      </c>
      <c r="Q1280" t="s">
        <v>8282</v>
      </c>
      <c r="R1280" s="17">
        <f t="shared" si="102"/>
        <v>41786.555162037039</v>
      </c>
      <c r="S1280" s="17">
        <f t="shared" si="103"/>
        <v>41815.083333333336</v>
      </c>
      <c r="T1280" s="16" t="str">
        <f t="shared" si="104"/>
        <v>2014</v>
      </c>
    </row>
    <row r="1281" spans="1:20" ht="49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>
        <f t="shared" si="100"/>
        <v>111</v>
      </c>
      <c r="O1281" s="10">
        <f t="shared" si="101"/>
        <v>73.36</v>
      </c>
      <c r="P1281" s="12" t="s">
        <v>8281</v>
      </c>
      <c r="Q1281" t="s">
        <v>8282</v>
      </c>
      <c r="R1281" s="17">
        <f t="shared" si="102"/>
        <v>41682.099189814813</v>
      </c>
      <c r="S1281" s="17">
        <f t="shared" si="103"/>
        <v>41722.057523148149</v>
      </c>
      <c r="T1281" s="16" t="str">
        <f t="shared" si="104"/>
        <v>2014</v>
      </c>
    </row>
    <row r="1282" spans="1:20" ht="49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>
        <f t="shared" si="100"/>
        <v>111</v>
      </c>
      <c r="O1282" s="10">
        <f t="shared" si="101"/>
        <v>127.98</v>
      </c>
      <c r="P1282" s="12" t="s">
        <v>8281</v>
      </c>
      <c r="Q1282" t="s">
        <v>8282</v>
      </c>
      <c r="R1282" s="17">
        <f t="shared" si="102"/>
        <v>40513.757569444446</v>
      </c>
      <c r="S1282" s="17">
        <f t="shared" si="103"/>
        <v>40603.757569444446</v>
      </c>
      <c r="T1282" s="16" t="str">
        <f t="shared" si="104"/>
        <v>2010</v>
      </c>
    </row>
    <row r="1283" spans="1:20" ht="49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>
        <f t="shared" si="100"/>
        <v>111</v>
      </c>
      <c r="O1283" s="10">
        <f t="shared" si="101"/>
        <v>104.73</v>
      </c>
      <c r="P1283" s="12" t="s">
        <v>8281</v>
      </c>
      <c r="Q1283" t="s">
        <v>8282</v>
      </c>
      <c r="R1283" s="17">
        <f t="shared" si="102"/>
        <v>41463.743472222224</v>
      </c>
      <c r="S1283" s="17">
        <f t="shared" si="103"/>
        <v>41483.743472222224</v>
      </c>
      <c r="T1283" s="16" t="str">
        <f t="shared" si="104"/>
        <v>2013</v>
      </c>
    </row>
    <row r="1284" spans="1:20" ht="49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>
        <f t="shared" si="100"/>
        <v>124</v>
      </c>
      <c r="O1284" s="10">
        <f t="shared" si="101"/>
        <v>67.67</v>
      </c>
      <c r="P1284" s="12" t="s">
        <v>8281</v>
      </c>
      <c r="Q1284" t="s">
        <v>8282</v>
      </c>
      <c r="R1284" s="17">
        <f t="shared" si="102"/>
        <v>41586.475173611114</v>
      </c>
      <c r="S1284" s="17">
        <f t="shared" si="103"/>
        <v>41617.207638888889</v>
      </c>
      <c r="T1284" s="16" t="str">
        <f t="shared" si="104"/>
        <v>2013</v>
      </c>
    </row>
    <row r="1285" spans="1:20" ht="49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>
        <f t="shared" si="100"/>
        <v>211</v>
      </c>
      <c r="O1285" s="10">
        <f t="shared" si="101"/>
        <v>95.93</v>
      </c>
      <c r="P1285" s="12" t="s">
        <v>8281</v>
      </c>
      <c r="Q1285" t="s">
        <v>8282</v>
      </c>
      <c r="R1285" s="17">
        <f t="shared" si="102"/>
        <v>41320.717465277776</v>
      </c>
      <c r="S1285" s="17">
        <f t="shared" si="103"/>
        <v>41344.166666666664</v>
      </c>
      <c r="T1285" s="16" t="str">
        <f t="shared" si="104"/>
        <v>2013</v>
      </c>
    </row>
    <row r="1286" spans="1:20" ht="65" x14ac:dyDescent="0.25">
      <c r="A1286">
        <v>1284</v>
      </c>
      <c r="B1286" s="9" t="s">
        <v>1288</v>
      </c>
      <c r="C1286" s="3" t="s">
        <v>5397</v>
      </c>
      <c r="D1286" s="5">
        <v>250</v>
      </c>
      <c r="E1286" s="7">
        <v>605</v>
      </c>
      <c r="F1286" t="s">
        <v>8218</v>
      </c>
      <c r="G1286" t="s">
        <v>8224</v>
      </c>
      <c r="H1286" t="s">
        <v>8246</v>
      </c>
      <c r="I1286">
        <v>1434120856</v>
      </c>
      <c r="J1286">
        <v>1428936856</v>
      </c>
      <c r="K1286" t="b">
        <v>0</v>
      </c>
      <c r="L1286">
        <v>25</v>
      </c>
      <c r="M1286" t="b">
        <v>1</v>
      </c>
      <c r="N1286">
        <f t="shared" si="100"/>
        <v>242</v>
      </c>
      <c r="O1286" s="10">
        <f t="shared" si="101"/>
        <v>24.2</v>
      </c>
      <c r="P1286" s="12" t="s">
        <v>8273</v>
      </c>
      <c r="Q1286" t="s">
        <v>8274</v>
      </c>
      <c r="R1286" s="17">
        <f t="shared" si="102"/>
        <v>42107.621018518519</v>
      </c>
      <c r="S1286" s="17">
        <f t="shared" si="103"/>
        <v>42167.621018518519</v>
      </c>
      <c r="T1286" s="16" t="str">
        <f t="shared" si="104"/>
        <v>2015</v>
      </c>
    </row>
    <row r="1287" spans="1:20" ht="49" x14ac:dyDescent="0.25">
      <c r="A1287">
        <v>1285</v>
      </c>
      <c r="B1287" s="9" t="s">
        <v>2815</v>
      </c>
      <c r="C1287" s="3" t="s">
        <v>6925</v>
      </c>
      <c r="D1287" s="5">
        <v>250</v>
      </c>
      <c r="E1287" s="7">
        <v>605</v>
      </c>
      <c r="F1287" t="s">
        <v>8218</v>
      </c>
      <c r="G1287" t="s">
        <v>8228</v>
      </c>
      <c r="H1287" t="s">
        <v>8250</v>
      </c>
      <c r="I1287">
        <v>1470595109</v>
      </c>
      <c r="J1287">
        <v>1468003109</v>
      </c>
      <c r="K1287" t="b">
        <v>0</v>
      </c>
      <c r="L1287">
        <v>14</v>
      </c>
      <c r="M1287" t="b">
        <v>1</v>
      </c>
      <c r="N1287">
        <f t="shared" si="100"/>
        <v>242</v>
      </c>
      <c r="O1287" s="10">
        <f t="shared" si="101"/>
        <v>43.21</v>
      </c>
      <c r="P1287" s="12" t="s">
        <v>8273</v>
      </c>
      <c r="Q1287" t="s">
        <v>8274</v>
      </c>
      <c r="R1287" s="17">
        <f t="shared" si="102"/>
        <v>42559.776724537034</v>
      </c>
      <c r="S1287" s="17">
        <f t="shared" si="103"/>
        <v>42589.776724537034</v>
      </c>
      <c r="T1287" s="16" t="str">
        <f t="shared" si="104"/>
        <v>2016</v>
      </c>
    </row>
    <row r="1288" spans="1:20" ht="49" x14ac:dyDescent="0.25">
      <c r="A1288">
        <v>1286</v>
      </c>
      <c r="B1288" s="9" t="s">
        <v>3336</v>
      </c>
      <c r="C1288" s="3" t="s">
        <v>7446</v>
      </c>
      <c r="D1288" s="5">
        <v>250</v>
      </c>
      <c r="E1288" s="7">
        <v>250</v>
      </c>
      <c r="F1288" t="s">
        <v>8218</v>
      </c>
      <c r="G1288" t="s">
        <v>8224</v>
      </c>
      <c r="H1288" t="s">
        <v>8246</v>
      </c>
      <c r="I1288">
        <v>1459845246</v>
      </c>
      <c r="J1288">
        <v>1457429646</v>
      </c>
      <c r="K1288" t="b">
        <v>0</v>
      </c>
      <c r="L1288">
        <v>9</v>
      </c>
      <c r="M1288" t="b">
        <v>1</v>
      </c>
      <c r="N1288">
        <f t="shared" si="100"/>
        <v>100</v>
      </c>
      <c r="O1288" s="10">
        <f t="shared" si="101"/>
        <v>27.78</v>
      </c>
      <c r="P1288" s="12" t="s">
        <v>8273</v>
      </c>
      <c r="Q1288" t="s">
        <v>8274</v>
      </c>
      <c r="R1288" s="17">
        <f t="shared" si="102"/>
        <v>42437.398680555561</v>
      </c>
      <c r="S1288" s="17">
        <f t="shared" si="103"/>
        <v>42465.35701388889</v>
      </c>
      <c r="T1288" s="16" t="str">
        <f t="shared" si="104"/>
        <v>2016</v>
      </c>
    </row>
    <row r="1289" spans="1:20" ht="33" x14ac:dyDescent="0.25">
      <c r="A1289">
        <v>1287</v>
      </c>
      <c r="B1289" s="9" t="s">
        <v>3396</v>
      </c>
      <c r="C1289" s="3" t="s">
        <v>7507</v>
      </c>
      <c r="D1289" s="5">
        <v>250</v>
      </c>
      <c r="E1289" s="7">
        <v>280</v>
      </c>
      <c r="F1289" t="s">
        <v>8218</v>
      </c>
      <c r="G1289" t="s">
        <v>8224</v>
      </c>
      <c r="H1289" t="s">
        <v>8246</v>
      </c>
      <c r="I1289">
        <v>1455832800</v>
      </c>
      <c r="J1289">
        <v>1452338929</v>
      </c>
      <c r="K1289" t="b">
        <v>0</v>
      </c>
      <c r="L1289">
        <v>24</v>
      </c>
      <c r="M1289" t="b">
        <v>1</v>
      </c>
      <c r="N1289">
        <f t="shared" si="100"/>
        <v>112</v>
      </c>
      <c r="O1289" s="10">
        <f t="shared" si="101"/>
        <v>11.67</v>
      </c>
      <c r="P1289" s="12" t="s">
        <v>8273</v>
      </c>
      <c r="Q1289" t="s">
        <v>8274</v>
      </c>
      <c r="R1289" s="17">
        <f t="shared" si="102"/>
        <v>42378.478344907402</v>
      </c>
      <c r="S1289" s="17">
        <f t="shared" si="103"/>
        <v>42418.916666666672</v>
      </c>
      <c r="T1289" s="16" t="str">
        <f t="shared" si="104"/>
        <v>2016</v>
      </c>
    </row>
    <row r="1290" spans="1:20" ht="49" x14ac:dyDescent="0.25">
      <c r="A1290">
        <v>1288</v>
      </c>
      <c r="B1290" s="9" t="s">
        <v>3422</v>
      </c>
      <c r="C1290" s="3" t="s">
        <v>7533</v>
      </c>
      <c r="D1290" s="5">
        <v>250</v>
      </c>
      <c r="E1290" s="7">
        <v>350</v>
      </c>
      <c r="F1290" t="s">
        <v>8218</v>
      </c>
      <c r="G1290" t="s">
        <v>8223</v>
      </c>
      <c r="H1290" t="s">
        <v>8245</v>
      </c>
      <c r="I1290">
        <v>1429912341</v>
      </c>
      <c r="J1290">
        <v>1427320341</v>
      </c>
      <c r="K1290" t="b">
        <v>0</v>
      </c>
      <c r="L1290">
        <v>10</v>
      </c>
      <c r="M1290" t="b">
        <v>1</v>
      </c>
      <c r="N1290">
        <f t="shared" ref="N1290:N1353" si="105">ROUND(E1290/D1290*100,0)</f>
        <v>140</v>
      </c>
      <c r="O1290" s="10">
        <f t="shared" ref="O1290:O1353" si="106">IFERROR(ROUND(E1290/L1290,2),0)</f>
        <v>35</v>
      </c>
      <c r="P1290" s="12" t="s">
        <v>8273</v>
      </c>
      <c r="Q1290" t="s">
        <v>8274</v>
      </c>
      <c r="R1290" s="17">
        <f t="shared" ref="R1290:R1353" si="107">(((J1290/60)/60)/24)+DATE(1970,1,1)</f>
        <v>42088.911354166667</v>
      </c>
      <c r="S1290" s="17">
        <f t="shared" ref="S1290:S1353" si="108">(((I1290/60)/60)/24)+DATE(1970,1,1)</f>
        <v>42118.911354166667</v>
      </c>
      <c r="T1290" s="16" t="str">
        <f t="shared" ref="T1290:T1353" si="109">TEXT(R1290, "yyyy")</f>
        <v>2015</v>
      </c>
    </row>
    <row r="1291" spans="1:20" ht="49" x14ac:dyDescent="0.25">
      <c r="A1291">
        <v>1289</v>
      </c>
      <c r="B1291" s="9" t="s">
        <v>3441</v>
      </c>
      <c r="C1291" s="3" t="s">
        <v>7552</v>
      </c>
      <c r="D1291" s="5">
        <v>250</v>
      </c>
      <c r="E1291" s="7">
        <v>250</v>
      </c>
      <c r="F1291" t="s">
        <v>8218</v>
      </c>
      <c r="G1291" t="s">
        <v>8223</v>
      </c>
      <c r="H1291" t="s">
        <v>8245</v>
      </c>
      <c r="I1291">
        <v>1433016672</v>
      </c>
      <c r="J1291">
        <v>1430424672</v>
      </c>
      <c r="K1291" t="b">
        <v>0</v>
      </c>
      <c r="L1291">
        <v>8</v>
      </c>
      <c r="M1291" t="b">
        <v>1</v>
      </c>
      <c r="N1291">
        <f t="shared" si="105"/>
        <v>100</v>
      </c>
      <c r="O1291" s="10">
        <f t="shared" si="106"/>
        <v>31.25</v>
      </c>
      <c r="P1291" s="12" t="s">
        <v>8273</v>
      </c>
      <c r="Q1291" t="s">
        <v>8274</v>
      </c>
      <c r="R1291" s="17">
        <f t="shared" si="107"/>
        <v>42124.841111111105</v>
      </c>
      <c r="S1291" s="17">
        <f t="shared" si="108"/>
        <v>42154.841111111105</v>
      </c>
      <c r="T1291" s="16" t="str">
        <f t="shared" si="109"/>
        <v>2015</v>
      </c>
    </row>
    <row r="1292" spans="1:20" ht="49" x14ac:dyDescent="0.25">
      <c r="A1292">
        <v>1290</v>
      </c>
      <c r="B1292" s="9" t="s">
        <v>3461</v>
      </c>
      <c r="C1292" s="3" t="s">
        <v>7572</v>
      </c>
      <c r="D1292" s="5">
        <v>250</v>
      </c>
      <c r="E1292" s="7">
        <v>505</v>
      </c>
      <c r="F1292" t="s">
        <v>8218</v>
      </c>
      <c r="G1292" t="s">
        <v>8223</v>
      </c>
      <c r="H1292" t="s">
        <v>8245</v>
      </c>
      <c r="I1292">
        <v>1436551200</v>
      </c>
      <c r="J1292">
        <v>1435181628</v>
      </c>
      <c r="K1292" t="b">
        <v>0</v>
      </c>
      <c r="L1292">
        <v>17</v>
      </c>
      <c r="M1292" t="b">
        <v>1</v>
      </c>
      <c r="N1292">
        <f t="shared" si="105"/>
        <v>202</v>
      </c>
      <c r="O1292" s="10">
        <f t="shared" si="106"/>
        <v>29.71</v>
      </c>
      <c r="P1292" s="12" t="s">
        <v>8273</v>
      </c>
      <c r="Q1292" t="s">
        <v>8274</v>
      </c>
      <c r="R1292" s="17">
        <f t="shared" si="107"/>
        <v>42179.898472222223</v>
      </c>
      <c r="S1292" s="17">
        <f t="shared" si="108"/>
        <v>42195.75</v>
      </c>
      <c r="T1292" s="16" t="str">
        <f t="shared" si="109"/>
        <v>2015</v>
      </c>
    </row>
    <row r="1293" spans="1:20" ht="33" x14ac:dyDescent="0.25">
      <c r="A1293">
        <v>1291</v>
      </c>
      <c r="B1293" s="9" t="s">
        <v>3469</v>
      </c>
      <c r="C1293" s="3" t="s">
        <v>7580</v>
      </c>
      <c r="D1293" s="5">
        <v>250</v>
      </c>
      <c r="E1293" s="7">
        <v>375</v>
      </c>
      <c r="F1293" t="s">
        <v>8218</v>
      </c>
      <c r="G1293" t="s">
        <v>8223</v>
      </c>
      <c r="H1293" t="s">
        <v>8245</v>
      </c>
      <c r="I1293">
        <v>1468618680</v>
      </c>
      <c r="J1293">
        <v>1465345902</v>
      </c>
      <c r="K1293" t="b">
        <v>0</v>
      </c>
      <c r="L1293">
        <v>9</v>
      </c>
      <c r="M1293" t="b">
        <v>1</v>
      </c>
      <c r="N1293">
        <f t="shared" si="105"/>
        <v>150</v>
      </c>
      <c r="O1293" s="10">
        <f t="shared" si="106"/>
        <v>41.67</v>
      </c>
      <c r="P1293" s="12" t="s">
        <v>8273</v>
      </c>
      <c r="Q1293" t="s">
        <v>8274</v>
      </c>
      <c r="R1293" s="17">
        <f t="shared" si="107"/>
        <v>42529.022013888884</v>
      </c>
      <c r="S1293" s="17">
        <f t="shared" si="108"/>
        <v>42566.901388888888</v>
      </c>
      <c r="T1293" s="16" t="str">
        <f t="shared" si="109"/>
        <v>2016</v>
      </c>
    </row>
    <row r="1294" spans="1:20" ht="49" x14ac:dyDescent="0.25">
      <c r="A1294">
        <v>1292</v>
      </c>
      <c r="B1294" s="9" t="s">
        <v>3544</v>
      </c>
      <c r="C1294" s="3" t="s">
        <v>7655</v>
      </c>
      <c r="D1294" s="5">
        <v>250</v>
      </c>
      <c r="E1294" s="7">
        <v>251</v>
      </c>
      <c r="F1294" t="s">
        <v>8218</v>
      </c>
      <c r="G1294" t="s">
        <v>8223</v>
      </c>
      <c r="H1294" t="s">
        <v>8245</v>
      </c>
      <c r="I1294">
        <v>1428780159</v>
      </c>
      <c r="J1294">
        <v>1426188159</v>
      </c>
      <c r="K1294" t="b">
        <v>0</v>
      </c>
      <c r="L1294">
        <v>8</v>
      </c>
      <c r="M1294" t="b">
        <v>1</v>
      </c>
      <c r="N1294">
        <f t="shared" si="105"/>
        <v>100</v>
      </c>
      <c r="O1294" s="10">
        <f t="shared" si="106"/>
        <v>31.38</v>
      </c>
      <c r="P1294" s="12" t="s">
        <v>8273</v>
      </c>
      <c r="Q1294" t="s">
        <v>8274</v>
      </c>
      <c r="R1294" s="17">
        <f t="shared" si="107"/>
        <v>42075.807395833333</v>
      </c>
      <c r="S1294" s="17">
        <f t="shared" si="108"/>
        <v>42105.807395833333</v>
      </c>
      <c r="T1294" s="16" t="str">
        <f t="shared" si="109"/>
        <v>2015</v>
      </c>
    </row>
    <row r="1295" spans="1:20" ht="49" x14ac:dyDescent="0.25">
      <c r="A1295">
        <v>1293</v>
      </c>
      <c r="B1295" s="9" t="s">
        <v>3604</v>
      </c>
      <c r="C1295" s="3" t="s">
        <v>7715</v>
      </c>
      <c r="D1295" s="5">
        <v>250</v>
      </c>
      <c r="E1295" s="7">
        <v>460</v>
      </c>
      <c r="F1295" t="s">
        <v>8218</v>
      </c>
      <c r="G1295" t="s">
        <v>8224</v>
      </c>
      <c r="H1295" t="s">
        <v>8246</v>
      </c>
      <c r="I1295">
        <v>1455390126</v>
      </c>
      <c r="J1295">
        <v>1452798126</v>
      </c>
      <c r="K1295" t="b">
        <v>0</v>
      </c>
      <c r="L1295">
        <v>15</v>
      </c>
      <c r="M1295" t="b">
        <v>1</v>
      </c>
      <c r="N1295">
        <f t="shared" si="105"/>
        <v>184</v>
      </c>
      <c r="O1295" s="10">
        <f t="shared" si="106"/>
        <v>30.67</v>
      </c>
      <c r="P1295" s="12" t="s">
        <v>8273</v>
      </c>
      <c r="Q1295" t="s">
        <v>8274</v>
      </c>
      <c r="R1295" s="17">
        <f t="shared" si="107"/>
        <v>42383.793124999997</v>
      </c>
      <c r="S1295" s="17">
        <f t="shared" si="108"/>
        <v>42413.793124999997</v>
      </c>
      <c r="T1295" s="16" t="str">
        <f t="shared" si="109"/>
        <v>2016</v>
      </c>
    </row>
    <row r="1296" spans="1:20" ht="49" x14ac:dyDescent="0.25">
      <c r="A1296">
        <v>1294</v>
      </c>
      <c r="B1296" s="9" t="s">
        <v>3657</v>
      </c>
      <c r="C1296" s="3" t="s">
        <v>7770</v>
      </c>
      <c r="D1296" s="5">
        <v>250</v>
      </c>
      <c r="E1296" s="7">
        <v>250</v>
      </c>
      <c r="F1296" t="s">
        <v>8218</v>
      </c>
      <c r="G1296" t="s">
        <v>8224</v>
      </c>
      <c r="H1296" t="s">
        <v>8246</v>
      </c>
      <c r="I1296">
        <v>1419368925</v>
      </c>
      <c r="J1296">
        <v>1417208925</v>
      </c>
      <c r="K1296" t="b">
        <v>0</v>
      </c>
      <c r="L1296">
        <v>22</v>
      </c>
      <c r="M1296" t="b">
        <v>1</v>
      </c>
      <c r="N1296">
        <f t="shared" si="105"/>
        <v>100</v>
      </c>
      <c r="O1296" s="10">
        <f t="shared" si="106"/>
        <v>11.36</v>
      </c>
      <c r="P1296" s="12" t="s">
        <v>8273</v>
      </c>
      <c r="Q1296" t="s">
        <v>8274</v>
      </c>
      <c r="R1296" s="17">
        <f t="shared" si="107"/>
        <v>41971.881076388891</v>
      </c>
      <c r="S1296" s="17">
        <f t="shared" si="108"/>
        <v>41996.881076388891</v>
      </c>
      <c r="T1296" s="16" t="str">
        <f t="shared" si="109"/>
        <v>2014</v>
      </c>
    </row>
    <row r="1297" spans="1:20" ht="49" x14ac:dyDescent="0.25">
      <c r="A1297">
        <v>1295</v>
      </c>
      <c r="B1297" s="9" t="s">
        <v>3808</v>
      </c>
      <c r="C1297" s="3" t="s">
        <v>7921</v>
      </c>
      <c r="D1297" s="5">
        <v>250</v>
      </c>
      <c r="E1297" s="7">
        <v>825</v>
      </c>
      <c r="F1297" t="s">
        <v>8218</v>
      </c>
      <c r="G1297" t="s">
        <v>8224</v>
      </c>
      <c r="H1297" t="s">
        <v>8246</v>
      </c>
      <c r="I1297">
        <v>1464692400</v>
      </c>
      <c r="J1297">
        <v>1461769373</v>
      </c>
      <c r="K1297" t="b">
        <v>0</v>
      </c>
      <c r="L1297">
        <v>19</v>
      </c>
      <c r="M1297" t="b">
        <v>1</v>
      </c>
      <c r="N1297">
        <f t="shared" si="105"/>
        <v>330</v>
      </c>
      <c r="O1297" s="10">
        <f t="shared" si="106"/>
        <v>43.42</v>
      </c>
      <c r="P1297" s="12" t="s">
        <v>8273</v>
      </c>
      <c r="Q1297" t="s">
        <v>8274</v>
      </c>
      <c r="R1297" s="17">
        <f t="shared" si="107"/>
        <v>42487.62700231481</v>
      </c>
      <c r="S1297" s="17">
        <f t="shared" si="108"/>
        <v>42521.458333333328</v>
      </c>
      <c r="T1297" s="16" t="str">
        <f t="shared" si="109"/>
        <v>2016</v>
      </c>
    </row>
    <row r="1298" spans="1:20" ht="49" x14ac:dyDescent="0.25">
      <c r="A1298">
        <v>1296</v>
      </c>
      <c r="B1298" s="9" t="s">
        <v>3815</v>
      </c>
      <c r="C1298" s="3" t="s">
        <v>7928</v>
      </c>
      <c r="D1298" s="5">
        <v>250</v>
      </c>
      <c r="E1298" s="7">
        <v>570</v>
      </c>
      <c r="F1298" t="s">
        <v>8218</v>
      </c>
      <c r="G1298" t="s">
        <v>8223</v>
      </c>
      <c r="H1298" t="s">
        <v>8245</v>
      </c>
      <c r="I1298">
        <v>1426187582</v>
      </c>
      <c r="J1298">
        <v>1423599182</v>
      </c>
      <c r="K1298" t="b">
        <v>0</v>
      </c>
      <c r="L1298">
        <v>10</v>
      </c>
      <c r="M1298" t="b">
        <v>1</v>
      </c>
      <c r="N1298">
        <f t="shared" si="105"/>
        <v>228</v>
      </c>
      <c r="O1298" s="10">
        <f t="shared" si="106"/>
        <v>57</v>
      </c>
      <c r="P1298" s="12" t="s">
        <v>8273</v>
      </c>
      <c r="Q1298" t="s">
        <v>8274</v>
      </c>
      <c r="R1298" s="17">
        <f t="shared" si="107"/>
        <v>42045.84238425926</v>
      </c>
      <c r="S1298" s="17">
        <f t="shared" si="108"/>
        <v>42075.800717592589</v>
      </c>
      <c r="T1298" s="16" t="str">
        <f t="shared" si="109"/>
        <v>2015</v>
      </c>
    </row>
    <row r="1299" spans="1:20" ht="49" x14ac:dyDescent="0.25">
      <c r="A1299">
        <v>1297</v>
      </c>
      <c r="B1299" s="9" t="s">
        <v>3821</v>
      </c>
      <c r="C1299" s="3" t="s">
        <v>7933</v>
      </c>
      <c r="D1299" s="5">
        <v>250</v>
      </c>
      <c r="E1299" s="7">
        <v>270</v>
      </c>
      <c r="F1299" t="s">
        <v>8218</v>
      </c>
      <c r="G1299" t="s">
        <v>8224</v>
      </c>
      <c r="H1299" t="s">
        <v>8246</v>
      </c>
      <c r="I1299">
        <v>1470058860</v>
      </c>
      <c r="J1299">
        <v>1469026903</v>
      </c>
      <c r="K1299" t="b">
        <v>0</v>
      </c>
      <c r="L1299">
        <v>7</v>
      </c>
      <c r="M1299" t="b">
        <v>1</v>
      </c>
      <c r="N1299">
        <f t="shared" si="105"/>
        <v>108</v>
      </c>
      <c r="O1299" s="10">
        <f t="shared" si="106"/>
        <v>38.57</v>
      </c>
      <c r="P1299" s="12" t="s">
        <v>8273</v>
      </c>
      <c r="Q1299" t="s">
        <v>8274</v>
      </c>
      <c r="R1299" s="17">
        <f t="shared" si="107"/>
        <v>42571.626192129625</v>
      </c>
      <c r="S1299" s="17">
        <f t="shared" si="108"/>
        <v>42583.570138888885</v>
      </c>
      <c r="T1299" s="16" t="str">
        <f t="shared" si="109"/>
        <v>2016</v>
      </c>
    </row>
    <row r="1300" spans="1:20" ht="49" x14ac:dyDescent="0.25">
      <c r="A1300">
        <v>1298</v>
      </c>
      <c r="B1300" s="9" t="s">
        <v>3255</v>
      </c>
      <c r="C1300" s="3" t="s">
        <v>7365</v>
      </c>
      <c r="D1300" s="5">
        <v>300</v>
      </c>
      <c r="E1300" s="7">
        <v>525</v>
      </c>
      <c r="F1300" t="s">
        <v>8218</v>
      </c>
      <c r="G1300" t="s">
        <v>8224</v>
      </c>
      <c r="H1300" t="s">
        <v>8246</v>
      </c>
      <c r="I1300">
        <v>1412706375</v>
      </c>
      <c r="J1300">
        <v>1410114375</v>
      </c>
      <c r="K1300" t="b">
        <v>1</v>
      </c>
      <c r="L1300">
        <v>18</v>
      </c>
      <c r="M1300" t="b">
        <v>1</v>
      </c>
      <c r="N1300">
        <f t="shared" si="105"/>
        <v>175</v>
      </c>
      <c r="O1300" s="10">
        <f t="shared" si="106"/>
        <v>29.17</v>
      </c>
      <c r="P1300" s="12" t="s">
        <v>8273</v>
      </c>
      <c r="Q1300" t="s">
        <v>8274</v>
      </c>
      <c r="R1300" s="17">
        <f t="shared" si="107"/>
        <v>41889.768229166664</v>
      </c>
      <c r="S1300" s="17">
        <f t="shared" si="108"/>
        <v>41919.768229166664</v>
      </c>
      <c r="T1300" s="16" t="str">
        <f t="shared" si="109"/>
        <v>2014</v>
      </c>
    </row>
    <row r="1301" spans="1:20" ht="49" x14ac:dyDescent="0.25">
      <c r="A1301">
        <v>1299</v>
      </c>
      <c r="B1301" s="9" t="s">
        <v>3443</v>
      </c>
      <c r="C1301" s="3" t="s">
        <v>7554</v>
      </c>
      <c r="D1301" s="5">
        <v>300</v>
      </c>
      <c r="E1301" s="7">
        <v>867</v>
      </c>
      <c r="F1301" t="s">
        <v>8218</v>
      </c>
      <c r="G1301" t="s">
        <v>8225</v>
      </c>
      <c r="H1301" t="s">
        <v>8247</v>
      </c>
      <c r="I1301">
        <v>1465394340</v>
      </c>
      <c r="J1301">
        <v>1464677986</v>
      </c>
      <c r="K1301" t="b">
        <v>0</v>
      </c>
      <c r="L1301">
        <v>20</v>
      </c>
      <c r="M1301" t="b">
        <v>1</v>
      </c>
      <c r="N1301">
        <f t="shared" si="105"/>
        <v>289</v>
      </c>
      <c r="O1301" s="10">
        <f t="shared" si="106"/>
        <v>43.35</v>
      </c>
      <c r="P1301" s="12" t="s">
        <v>8273</v>
      </c>
      <c r="Q1301" t="s">
        <v>8274</v>
      </c>
      <c r="R1301" s="17">
        <f t="shared" si="107"/>
        <v>42521.291504629626</v>
      </c>
      <c r="S1301" s="17">
        <f t="shared" si="108"/>
        <v>42529.582638888889</v>
      </c>
      <c r="T1301" s="16" t="str">
        <f t="shared" si="109"/>
        <v>2016</v>
      </c>
    </row>
    <row r="1302" spans="1:20" ht="49" x14ac:dyDescent="0.25">
      <c r="A1302">
        <v>1300</v>
      </c>
      <c r="B1302" s="9" t="s">
        <v>3452</v>
      </c>
      <c r="C1302" s="3" t="s">
        <v>7563</v>
      </c>
      <c r="D1302" s="5">
        <v>300</v>
      </c>
      <c r="E1302" s="7">
        <v>385</v>
      </c>
      <c r="F1302" t="s">
        <v>8218</v>
      </c>
      <c r="G1302" t="s">
        <v>8224</v>
      </c>
      <c r="H1302" t="s">
        <v>8246</v>
      </c>
      <c r="I1302">
        <v>1471130956</v>
      </c>
      <c r="J1302">
        <v>1465946956</v>
      </c>
      <c r="K1302" t="b">
        <v>0</v>
      </c>
      <c r="L1302">
        <v>14</v>
      </c>
      <c r="M1302" t="b">
        <v>1</v>
      </c>
      <c r="N1302">
        <f t="shared" si="105"/>
        <v>128</v>
      </c>
      <c r="O1302" s="10">
        <f t="shared" si="106"/>
        <v>27.5</v>
      </c>
      <c r="P1302" s="12" t="s">
        <v>8273</v>
      </c>
      <c r="Q1302" t="s">
        <v>8274</v>
      </c>
      <c r="R1302" s="17">
        <f t="shared" si="107"/>
        <v>42535.97865740741</v>
      </c>
      <c r="S1302" s="17">
        <f t="shared" si="108"/>
        <v>42595.97865740741</v>
      </c>
      <c r="T1302" s="16" t="str">
        <f t="shared" si="109"/>
        <v>2016</v>
      </c>
    </row>
    <row r="1303" spans="1:20" ht="49" x14ac:dyDescent="0.25">
      <c r="A1303">
        <v>1301</v>
      </c>
      <c r="B1303" s="9" t="s">
        <v>3474</v>
      </c>
      <c r="C1303" s="3" t="s">
        <v>7585</v>
      </c>
      <c r="D1303" s="5">
        <v>300</v>
      </c>
      <c r="E1303" s="7">
        <v>340</v>
      </c>
      <c r="F1303" t="s">
        <v>8218</v>
      </c>
      <c r="G1303" t="s">
        <v>8224</v>
      </c>
      <c r="H1303" t="s">
        <v>8246</v>
      </c>
      <c r="I1303">
        <v>1414972800</v>
      </c>
      <c r="J1303">
        <v>1412629704</v>
      </c>
      <c r="K1303" t="b">
        <v>0</v>
      </c>
      <c r="L1303">
        <v>17</v>
      </c>
      <c r="M1303" t="b">
        <v>1</v>
      </c>
      <c r="N1303">
        <f t="shared" si="105"/>
        <v>113</v>
      </c>
      <c r="O1303" s="10">
        <f t="shared" si="106"/>
        <v>20</v>
      </c>
      <c r="P1303" s="12" t="s">
        <v>8273</v>
      </c>
      <c r="Q1303" t="s">
        <v>8274</v>
      </c>
      <c r="R1303" s="17">
        <f t="shared" si="107"/>
        <v>41918.880833333329</v>
      </c>
      <c r="S1303" s="17">
        <f t="shared" si="108"/>
        <v>41946</v>
      </c>
      <c r="T1303" s="16" t="str">
        <f t="shared" si="109"/>
        <v>2014</v>
      </c>
    </row>
    <row r="1304" spans="1:20" ht="49" x14ac:dyDescent="0.25">
      <c r="A1304">
        <v>1302</v>
      </c>
      <c r="B1304" s="9" t="s">
        <v>3475</v>
      </c>
      <c r="C1304" s="3" t="s">
        <v>7586</v>
      </c>
      <c r="D1304" s="5">
        <v>300</v>
      </c>
      <c r="E1304" s="7">
        <v>312</v>
      </c>
      <c r="F1304" t="s">
        <v>8218</v>
      </c>
      <c r="G1304" t="s">
        <v>8223</v>
      </c>
      <c r="H1304" t="s">
        <v>8245</v>
      </c>
      <c r="I1304">
        <v>1414378800</v>
      </c>
      <c r="J1304">
        <v>1412836990</v>
      </c>
      <c r="K1304" t="b">
        <v>0</v>
      </c>
      <c r="L1304">
        <v>6</v>
      </c>
      <c r="M1304" t="b">
        <v>1</v>
      </c>
      <c r="N1304">
        <f t="shared" si="105"/>
        <v>104</v>
      </c>
      <c r="O1304" s="10">
        <f t="shared" si="106"/>
        <v>52</v>
      </c>
      <c r="P1304" s="12" t="s">
        <v>8273</v>
      </c>
      <c r="Q1304" t="s">
        <v>8274</v>
      </c>
      <c r="R1304" s="17">
        <f t="shared" si="107"/>
        <v>41921.279976851853</v>
      </c>
      <c r="S1304" s="17">
        <f t="shared" si="108"/>
        <v>41939.125</v>
      </c>
      <c r="T1304" s="16" t="str">
        <f t="shared" si="109"/>
        <v>2014</v>
      </c>
    </row>
    <row r="1305" spans="1:20" ht="49" x14ac:dyDescent="0.25">
      <c r="A1305">
        <v>1303</v>
      </c>
      <c r="B1305" s="9" t="s">
        <v>3539</v>
      </c>
      <c r="C1305" s="3" t="s">
        <v>7650</v>
      </c>
      <c r="D1305" s="5">
        <v>300</v>
      </c>
      <c r="E1305" s="7">
        <v>369</v>
      </c>
      <c r="F1305" t="s">
        <v>8218</v>
      </c>
      <c r="G1305" t="s">
        <v>8224</v>
      </c>
      <c r="H1305" t="s">
        <v>8246</v>
      </c>
      <c r="I1305">
        <v>1466899491</v>
      </c>
      <c r="J1305">
        <v>1464307491</v>
      </c>
      <c r="K1305" t="b">
        <v>0</v>
      </c>
      <c r="L1305">
        <v>8</v>
      </c>
      <c r="M1305" t="b">
        <v>1</v>
      </c>
      <c r="N1305">
        <f t="shared" si="105"/>
        <v>123</v>
      </c>
      <c r="O1305" s="10">
        <f t="shared" si="106"/>
        <v>46.13</v>
      </c>
      <c r="P1305" s="12" t="s">
        <v>8273</v>
      </c>
      <c r="Q1305" t="s">
        <v>8274</v>
      </c>
      <c r="R1305" s="17">
        <f t="shared" si="107"/>
        <v>42517.003368055557</v>
      </c>
      <c r="S1305" s="17">
        <f t="shared" si="108"/>
        <v>42547.003368055557</v>
      </c>
      <c r="T1305" s="16" t="str">
        <f t="shared" si="109"/>
        <v>2016</v>
      </c>
    </row>
    <row r="1306" spans="1:20" ht="49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>
        <f t="shared" si="105"/>
        <v>40</v>
      </c>
      <c r="O1306" s="10">
        <f t="shared" si="106"/>
        <v>152.41</v>
      </c>
      <c r="P1306" s="12" t="s">
        <v>8275</v>
      </c>
      <c r="Q1306" t="s">
        <v>8277</v>
      </c>
      <c r="R1306" s="17">
        <f t="shared" si="107"/>
        <v>42747.194502314815</v>
      </c>
      <c r="S1306" s="17">
        <f t="shared" si="108"/>
        <v>42807.152835648143</v>
      </c>
      <c r="T1306" s="16" t="str">
        <f t="shared" si="109"/>
        <v>2017</v>
      </c>
    </row>
    <row r="1307" spans="1:20" ht="49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>
        <f t="shared" si="105"/>
        <v>26</v>
      </c>
      <c r="O1307" s="10">
        <f t="shared" si="106"/>
        <v>90.62</v>
      </c>
      <c r="P1307" s="12" t="s">
        <v>8275</v>
      </c>
      <c r="Q1307" t="s">
        <v>8277</v>
      </c>
      <c r="R1307" s="17">
        <f t="shared" si="107"/>
        <v>42543.665601851855</v>
      </c>
      <c r="S1307" s="17">
        <f t="shared" si="108"/>
        <v>42572.729166666672</v>
      </c>
      <c r="T1307" s="16" t="str">
        <f t="shared" si="109"/>
        <v>2016</v>
      </c>
    </row>
    <row r="1308" spans="1:20" ht="49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>
        <f t="shared" si="105"/>
        <v>65</v>
      </c>
      <c r="O1308" s="10">
        <f t="shared" si="106"/>
        <v>201.6</v>
      </c>
      <c r="P1308" s="12" t="s">
        <v>8275</v>
      </c>
      <c r="Q1308" t="s">
        <v>8277</v>
      </c>
      <c r="R1308" s="17">
        <f t="shared" si="107"/>
        <v>41947.457569444443</v>
      </c>
      <c r="S1308" s="17">
        <f t="shared" si="108"/>
        <v>41977.457569444443</v>
      </c>
      <c r="T1308" s="16" t="str">
        <f t="shared" si="109"/>
        <v>2014</v>
      </c>
    </row>
    <row r="1309" spans="1:20" ht="33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>
        <f t="shared" si="105"/>
        <v>12</v>
      </c>
      <c r="O1309" s="10">
        <f t="shared" si="106"/>
        <v>127.93</v>
      </c>
      <c r="P1309" s="12" t="s">
        <v>8275</v>
      </c>
      <c r="Q1309" t="s">
        <v>8277</v>
      </c>
      <c r="R1309" s="17">
        <f t="shared" si="107"/>
        <v>42387.503229166665</v>
      </c>
      <c r="S1309" s="17">
        <f t="shared" si="108"/>
        <v>42417.503229166665</v>
      </c>
      <c r="T1309" s="16" t="str">
        <f t="shared" si="109"/>
        <v>2016</v>
      </c>
    </row>
    <row r="1310" spans="1:20" ht="33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>
        <f t="shared" si="105"/>
        <v>11</v>
      </c>
      <c r="O1310" s="10">
        <f t="shared" si="106"/>
        <v>29.89</v>
      </c>
      <c r="P1310" s="12" t="s">
        <v>8275</v>
      </c>
      <c r="Q1310" t="s">
        <v>8277</v>
      </c>
      <c r="R1310" s="17">
        <f t="shared" si="107"/>
        <v>42611.613564814819</v>
      </c>
      <c r="S1310" s="17">
        <f t="shared" si="108"/>
        <v>42651.613564814819</v>
      </c>
      <c r="T1310" s="16" t="str">
        <f t="shared" si="109"/>
        <v>2016</v>
      </c>
    </row>
    <row r="1311" spans="1:20" ht="33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>
        <f t="shared" si="105"/>
        <v>112</v>
      </c>
      <c r="O1311" s="10">
        <f t="shared" si="106"/>
        <v>367.97</v>
      </c>
      <c r="P1311" s="12" t="s">
        <v>8275</v>
      </c>
      <c r="Q1311" t="s">
        <v>8277</v>
      </c>
      <c r="R1311" s="17">
        <f t="shared" si="107"/>
        <v>42257.882731481484</v>
      </c>
      <c r="S1311" s="17">
        <f t="shared" si="108"/>
        <v>42292.882731481484</v>
      </c>
      <c r="T1311" s="16" t="str">
        <f t="shared" si="109"/>
        <v>2015</v>
      </c>
    </row>
    <row r="1312" spans="1:20" ht="33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>
        <f t="shared" si="105"/>
        <v>16</v>
      </c>
      <c r="O1312" s="10">
        <f t="shared" si="106"/>
        <v>129.16999999999999</v>
      </c>
      <c r="P1312" s="12" t="s">
        <v>8275</v>
      </c>
      <c r="Q1312" t="s">
        <v>8277</v>
      </c>
      <c r="R1312" s="17">
        <f t="shared" si="107"/>
        <v>42556.667245370365</v>
      </c>
      <c r="S1312" s="17">
        <f t="shared" si="108"/>
        <v>42601.667245370365</v>
      </c>
      <c r="T1312" s="16" t="str">
        <f t="shared" si="109"/>
        <v>2016</v>
      </c>
    </row>
    <row r="1313" spans="1:20" ht="49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>
        <f t="shared" si="105"/>
        <v>32</v>
      </c>
      <c r="O1313" s="10">
        <f t="shared" si="106"/>
        <v>800.7</v>
      </c>
      <c r="P1313" s="12" t="s">
        <v>8275</v>
      </c>
      <c r="Q1313" t="s">
        <v>8277</v>
      </c>
      <c r="R1313" s="17">
        <f t="shared" si="107"/>
        <v>42669.802303240736</v>
      </c>
      <c r="S1313" s="17">
        <f t="shared" si="108"/>
        <v>42704.843969907408</v>
      </c>
      <c r="T1313" s="16" t="str">
        <f t="shared" si="109"/>
        <v>2016</v>
      </c>
    </row>
    <row r="1314" spans="1:20" ht="49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>
        <f t="shared" si="105"/>
        <v>1</v>
      </c>
      <c r="O1314" s="10">
        <f t="shared" si="106"/>
        <v>28</v>
      </c>
      <c r="P1314" s="12" t="s">
        <v>8275</v>
      </c>
      <c r="Q1314" t="s">
        <v>8277</v>
      </c>
      <c r="R1314" s="17">
        <f t="shared" si="107"/>
        <v>42082.702800925923</v>
      </c>
      <c r="S1314" s="17">
        <f t="shared" si="108"/>
        <v>42112.702800925923</v>
      </c>
      <c r="T1314" s="16" t="str">
        <f t="shared" si="109"/>
        <v>2015</v>
      </c>
    </row>
    <row r="1315" spans="1:20" ht="49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>
        <f t="shared" si="105"/>
        <v>31</v>
      </c>
      <c r="O1315" s="10">
        <f t="shared" si="106"/>
        <v>102.02</v>
      </c>
      <c r="P1315" s="12" t="s">
        <v>8275</v>
      </c>
      <c r="Q1315" t="s">
        <v>8277</v>
      </c>
      <c r="R1315" s="17">
        <f t="shared" si="107"/>
        <v>42402.709652777776</v>
      </c>
      <c r="S1315" s="17">
        <f t="shared" si="108"/>
        <v>42432.709652777776</v>
      </c>
      <c r="T1315" s="16" t="str">
        <f t="shared" si="109"/>
        <v>2016</v>
      </c>
    </row>
    <row r="1316" spans="1:20" ht="49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>
        <f t="shared" si="105"/>
        <v>1</v>
      </c>
      <c r="O1316" s="10">
        <f t="shared" si="106"/>
        <v>184.36</v>
      </c>
      <c r="P1316" s="12" t="s">
        <v>8275</v>
      </c>
      <c r="Q1316" t="s">
        <v>8277</v>
      </c>
      <c r="R1316" s="17">
        <f t="shared" si="107"/>
        <v>42604.669675925921</v>
      </c>
      <c r="S1316" s="17">
        <f t="shared" si="108"/>
        <v>42664.669675925921</v>
      </c>
      <c r="T1316" s="16" t="str">
        <f t="shared" si="109"/>
        <v>2016</v>
      </c>
    </row>
    <row r="1317" spans="1:20" ht="33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>
        <f t="shared" si="105"/>
        <v>40</v>
      </c>
      <c r="O1317" s="10">
        <f t="shared" si="106"/>
        <v>162.91999999999999</v>
      </c>
      <c r="P1317" s="12" t="s">
        <v>8275</v>
      </c>
      <c r="Q1317" t="s">
        <v>8277</v>
      </c>
      <c r="R1317" s="17">
        <f t="shared" si="107"/>
        <v>42278.498240740737</v>
      </c>
      <c r="S1317" s="17">
        <f t="shared" si="108"/>
        <v>42314.041666666672</v>
      </c>
      <c r="T1317" s="16" t="str">
        <f t="shared" si="109"/>
        <v>2015</v>
      </c>
    </row>
    <row r="1318" spans="1:20" ht="49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>
        <f t="shared" si="105"/>
        <v>0</v>
      </c>
      <c r="O1318" s="10">
        <f t="shared" si="106"/>
        <v>1</v>
      </c>
      <c r="P1318" s="12" t="s">
        <v>8275</v>
      </c>
      <c r="Q1318" t="s">
        <v>8277</v>
      </c>
      <c r="R1318" s="17">
        <f t="shared" si="107"/>
        <v>42393.961909722217</v>
      </c>
      <c r="S1318" s="17">
        <f t="shared" si="108"/>
        <v>42428.961909722217</v>
      </c>
      <c r="T1318" s="16" t="str">
        <f t="shared" si="109"/>
        <v>2016</v>
      </c>
    </row>
    <row r="1319" spans="1:20" ht="49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>
        <f t="shared" si="105"/>
        <v>6</v>
      </c>
      <c r="O1319" s="10">
        <f t="shared" si="106"/>
        <v>603.53</v>
      </c>
      <c r="P1319" s="12" t="s">
        <v>8275</v>
      </c>
      <c r="Q1319" t="s">
        <v>8277</v>
      </c>
      <c r="R1319" s="17">
        <f t="shared" si="107"/>
        <v>42520.235486111109</v>
      </c>
      <c r="S1319" s="17">
        <f t="shared" si="108"/>
        <v>42572.583333333328</v>
      </c>
      <c r="T1319" s="16" t="str">
        <f t="shared" si="109"/>
        <v>2016</v>
      </c>
    </row>
    <row r="1320" spans="1:20" ht="49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>
        <f t="shared" si="105"/>
        <v>15</v>
      </c>
      <c r="O1320" s="10">
        <f t="shared" si="106"/>
        <v>45.41</v>
      </c>
      <c r="P1320" s="12" t="s">
        <v>8275</v>
      </c>
      <c r="Q1320" t="s">
        <v>8277</v>
      </c>
      <c r="R1320" s="17">
        <f t="shared" si="107"/>
        <v>41985.043657407412</v>
      </c>
      <c r="S1320" s="17">
        <f t="shared" si="108"/>
        <v>42015.043657407412</v>
      </c>
      <c r="T1320" s="16" t="str">
        <f t="shared" si="109"/>
        <v>2014</v>
      </c>
    </row>
    <row r="1321" spans="1:20" ht="49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>
        <f t="shared" si="105"/>
        <v>15</v>
      </c>
      <c r="O1321" s="10">
        <f t="shared" si="106"/>
        <v>97.33</v>
      </c>
      <c r="P1321" s="12" t="s">
        <v>8275</v>
      </c>
      <c r="Q1321" t="s">
        <v>8277</v>
      </c>
      <c r="R1321" s="17">
        <f t="shared" si="107"/>
        <v>41816.812094907407</v>
      </c>
      <c r="S1321" s="17">
        <f t="shared" si="108"/>
        <v>41831.666666666664</v>
      </c>
      <c r="T1321" s="16" t="str">
        <f t="shared" si="109"/>
        <v>2014</v>
      </c>
    </row>
    <row r="1322" spans="1:20" ht="49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>
        <f t="shared" si="105"/>
        <v>1</v>
      </c>
      <c r="O1322" s="10">
        <f t="shared" si="106"/>
        <v>167.67</v>
      </c>
      <c r="P1322" s="12" t="s">
        <v>8275</v>
      </c>
      <c r="Q1322" t="s">
        <v>8277</v>
      </c>
      <c r="R1322" s="17">
        <f t="shared" si="107"/>
        <v>42705.690347222218</v>
      </c>
      <c r="S1322" s="17">
        <f t="shared" si="108"/>
        <v>42734.958333333328</v>
      </c>
      <c r="T1322" s="16" t="str">
        <f t="shared" si="109"/>
        <v>2016</v>
      </c>
    </row>
    <row r="1323" spans="1:20" ht="49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>
        <f t="shared" si="105"/>
        <v>1</v>
      </c>
      <c r="O1323" s="10">
        <f t="shared" si="106"/>
        <v>859.86</v>
      </c>
      <c r="P1323" s="12" t="s">
        <v>8275</v>
      </c>
      <c r="Q1323" t="s">
        <v>8277</v>
      </c>
      <c r="R1323" s="17">
        <f t="shared" si="107"/>
        <v>42697.74927083333</v>
      </c>
      <c r="S1323" s="17">
        <f t="shared" si="108"/>
        <v>42727.74927083333</v>
      </c>
      <c r="T1323" s="16" t="str">
        <f t="shared" si="109"/>
        <v>2016</v>
      </c>
    </row>
    <row r="1324" spans="1:20" ht="49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>
        <f t="shared" si="105"/>
        <v>0</v>
      </c>
      <c r="O1324" s="10">
        <f t="shared" si="106"/>
        <v>26.5</v>
      </c>
      <c r="P1324" s="12" t="s">
        <v>8275</v>
      </c>
      <c r="Q1324" t="s">
        <v>8277</v>
      </c>
      <c r="R1324" s="17">
        <f t="shared" si="107"/>
        <v>42115.656539351854</v>
      </c>
      <c r="S1324" s="17">
        <f t="shared" si="108"/>
        <v>42145.656539351854</v>
      </c>
      <c r="T1324" s="16" t="str">
        <f t="shared" si="109"/>
        <v>2015</v>
      </c>
    </row>
    <row r="1325" spans="1:20" ht="49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>
        <f t="shared" si="105"/>
        <v>9</v>
      </c>
      <c r="O1325" s="10">
        <f t="shared" si="106"/>
        <v>30.27</v>
      </c>
      <c r="P1325" s="12" t="s">
        <v>8275</v>
      </c>
      <c r="Q1325" t="s">
        <v>8277</v>
      </c>
      <c r="R1325" s="17">
        <f t="shared" si="107"/>
        <v>42451.698449074072</v>
      </c>
      <c r="S1325" s="17">
        <f t="shared" si="108"/>
        <v>42486.288194444445</v>
      </c>
      <c r="T1325" s="16" t="str">
        <f t="shared" si="109"/>
        <v>2016</v>
      </c>
    </row>
    <row r="1326" spans="1:20" ht="49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>
        <f t="shared" si="105"/>
        <v>10</v>
      </c>
      <c r="O1326" s="10">
        <f t="shared" si="106"/>
        <v>54.67</v>
      </c>
      <c r="P1326" s="12" t="s">
        <v>8275</v>
      </c>
      <c r="Q1326" t="s">
        <v>8277</v>
      </c>
      <c r="R1326" s="17">
        <f t="shared" si="107"/>
        <v>42626.633703703701</v>
      </c>
      <c r="S1326" s="17">
        <f t="shared" si="108"/>
        <v>42656.633703703701</v>
      </c>
      <c r="T1326" s="16" t="str">
        <f t="shared" si="109"/>
        <v>2016</v>
      </c>
    </row>
    <row r="1327" spans="1:20" ht="49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>
        <f t="shared" si="105"/>
        <v>2</v>
      </c>
      <c r="O1327" s="10">
        <f t="shared" si="106"/>
        <v>60.75</v>
      </c>
      <c r="P1327" s="12" t="s">
        <v>8275</v>
      </c>
      <c r="Q1327" t="s">
        <v>8277</v>
      </c>
      <c r="R1327" s="17">
        <f t="shared" si="107"/>
        <v>42704.086053240739</v>
      </c>
      <c r="S1327" s="17">
        <f t="shared" si="108"/>
        <v>42734.086053240739</v>
      </c>
      <c r="T1327" s="16" t="str">
        <f t="shared" si="109"/>
        <v>2016</v>
      </c>
    </row>
    <row r="1328" spans="1:20" ht="49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>
        <f t="shared" si="105"/>
        <v>1</v>
      </c>
      <c r="O1328" s="10">
        <f t="shared" si="106"/>
        <v>102.73</v>
      </c>
      <c r="P1328" s="12" t="s">
        <v>8275</v>
      </c>
      <c r="Q1328" t="s">
        <v>8277</v>
      </c>
      <c r="R1328" s="17">
        <f t="shared" si="107"/>
        <v>41974.791990740734</v>
      </c>
      <c r="S1328" s="17">
        <f t="shared" si="108"/>
        <v>42019.791990740734</v>
      </c>
      <c r="T1328" s="16" t="str">
        <f t="shared" si="109"/>
        <v>2014</v>
      </c>
    </row>
    <row r="1329" spans="1:20" ht="49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>
        <f t="shared" si="105"/>
        <v>4</v>
      </c>
      <c r="O1329" s="10">
        <f t="shared" si="106"/>
        <v>41.59</v>
      </c>
      <c r="P1329" s="12" t="s">
        <v>8275</v>
      </c>
      <c r="Q1329" t="s">
        <v>8277</v>
      </c>
      <c r="R1329" s="17">
        <f t="shared" si="107"/>
        <v>42123.678645833337</v>
      </c>
      <c r="S1329" s="17">
        <f t="shared" si="108"/>
        <v>42153.678645833337</v>
      </c>
      <c r="T1329" s="16" t="str">
        <f t="shared" si="109"/>
        <v>2015</v>
      </c>
    </row>
    <row r="1330" spans="1:20" ht="49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>
        <f t="shared" si="105"/>
        <v>2</v>
      </c>
      <c r="O1330" s="10">
        <f t="shared" si="106"/>
        <v>116.53</v>
      </c>
      <c r="P1330" s="12" t="s">
        <v>8275</v>
      </c>
      <c r="Q1330" t="s">
        <v>8277</v>
      </c>
      <c r="R1330" s="17">
        <f t="shared" si="107"/>
        <v>42612.642754629633</v>
      </c>
      <c r="S1330" s="17">
        <f t="shared" si="108"/>
        <v>42657.642754629633</v>
      </c>
      <c r="T1330" s="16" t="str">
        <f t="shared" si="109"/>
        <v>2016</v>
      </c>
    </row>
    <row r="1331" spans="1:20" ht="49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>
        <f t="shared" si="105"/>
        <v>1</v>
      </c>
      <c r="O1331" s="10">
        <f t="shared" si="106"/>
        <v>45.33</v>
      </c>
      <c r="P1331" s="12" t="s">
        <v>8275</v>
      </c>
      <c r="Q1331" t="s">
        <v>8277</v>
      </c>
      <c r="R1331" s="17">
        <f t="shared" si="107"/>
        <v>41935.221585648149</v>
      </c>
      <c r="S1331" s="17">
        <f t="shared" si="108"/>
        <v>41975.263252314813</v>
      </c>
      <c r="T1331" s="16" t="str">
        <f t="shared" si="109"/>
        <v>2014</v>
      </c>
    </row>
    <row r="1332" spans="1:20" ht="49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>
        <f t="shared" si="105"/>
        <v>22</v>
      </c>
      <c r="O1332" s="10">
        <f t="shared" si="106"/>
        <v>157.46</v>
      </c>
      <c r="P1332" s="12" t="s">
        <v>8275</v>
      </c>
      <c r="Q1332" t="s">
        <v>8277</v>
      </c>
      <c r="R1332" s="17">
        <f t="shared" si="107"/>
        <v>42522.276724537034</v>
      </c>
      <c r="S1332" s="17">
        <f t="shared" si="108"/>
        <v>42553.166666666672</v>
      </c>
      <c r="T1332" s="16" t="str">
        <f t="shared" si="109"/>
        <v>2016</v>
      </c>
    </row>
    <row r="1333" spans="1:20" ht="49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>
        <f t="shared" si="105"/>
        <v>1</v>
      </c>
      <c r="O1333" s="10">
        <f t="shared" si="106"/>
        <v>100.5</v>
      </c>
      <c r="P1333" s="12" t="s">
        <v>8275</v>
      </c>
      <c r="Q1333" t="s">
        <v>8277</v>
      </c>
      <c r="R1333" s="17">
        <f t="shared" si="107"/>
        <v>42569.50409722222</v>
      </c>
      <c r="S1333" s="17">
        <f t="shared" si="108"/>
        <v>42599.50409722222</v>
      </c>
      <c r="T1333" s="16" t="str">
        <f t="shared" si="109"/>
        <v>2016</v>
      </c>
    </row>
    <row r="1334" spans="1:20" ht="49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>
        <f t="shared" si="105"/>
        <v>0</v>
      </c>
      <c r="O1334" s="10">
        <f t="shared" si="106"/>
        <v>0</v>
      </c>
      <c r="P1334" s="12" t="s">
        <v>8275</v>
      </c>
      <c r="Q1334" t="s">
        <v>8277</v>
      </c>
      <c r="R1334" s="17">
        <f t="shared" si="107"/>
        <v>42732.060277777782</v>
      </c>
      <c r="S1334" s="17">
        <f t="shared" si="108"/>
        <v>42762.060277777782</v>
      </c>
      <c r="T1334" s="16" t="str">
        <f t="shared" si="109"/>
        <v>2016</v>
      </c>
    </row>
    <row r="1335" spans="1:20" ht="49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>
        <f t="shared" si="105"/>
        <v>0</v>
      </c>
      <c r="O1335" s="10">
        <f t="shared" si="106"/>
        <v>0</v>
      </c>
      <c r="P1335" s="12" t="s">
        <v>8275</v>
      </c>
      <c r="Q1335" t="s">
        <v>8277</v>
      </c>
      <c r="R1335" s="17">
        <f t="shared" si="107"/>
        <v>41806.106770833336</v>
      </c>
      <c r="S1335" s="17">
        <f t="shared" si="108"/>
        <v>41836.106770833336</v>
      </c>
      <c r="T1335" s="16" t="str">
        <f t="shared" si="109"/>
        <v>2014</v>
      </c>
    </row>
    <row r="1336" spans="1:20" ht="49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>
        <f t="shared" si="105"/>
        <v>11</v>
      </c>
      <c r="O1336" s="10">
        <f t="shared" si="106"/>
        <v>51.82</v>
      </c>
      <c r="P1336" s="12" t="s">
        <v>8275</v>
      </c>
      <c r="Q1336" t="s">
        <v>8277</v>
      </c>
      <c r="R1336" s="17">
        <f t="shared" si="107"/>
        <v>42410.774155092593</v>
      </c>
      <c r="S1336" s="17">
        <f t="shared" si="108"/>
        <v>42440.774155092593</v>
      </c>
      <c r="T1336" s="16" t="str">
        <f t="shared" si="109"/>
        <v>2016</v>
      </c>
    </row>
    <row r="1337" spans="1:20" ht="49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>
        <f t="shared" si="105"/>
        <v>20</v>
      </c>
      <c r="O1337" s="10">
        <f t="shared" si="106"/>
        <v>308.75</v>
      </c>
      <c r="P1337" s="12" t="s">
        <v>8275</v>
      </c>
      <c r="Q1337" t="s">
        <v>8277</v>
      </c>
      <c r="R1337" s="17">
        <f t="shared" si="107"/>
        <v>42313.936365740738</v>
      </c>
      <c r="S1337" s="17">
        <f t="shared" si="108"/>
        <v>42343.936365740738</v>
      </c>
      <c r="T1337" s="16" t="str">
        <f t="shared" si="109"/>
        <v>2015</v>
      </c>
    </row>
    <row r="1338" spans="1:20" ht="49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>
        <f t="shared" si="105"/>
        <v>85</v>
      </c>
      <c r="O1338" s="10">
        <f t="shared" si="106"/>
        <v>379.23</v>
      </c>
      <c r="P1338" s="12" t="s">
        <v>8275</v>
      </c>
      <c r="Q1338" t="s">
        <v>8277</v>
      </c>
      <c r="R1338" s="17">
        <f t="shared" si="107"/>
        <v>41955.863750000004</v>
      </c>
      <c r="S1338" s="17">
        <f t="shared" si="108"/>
        <v>41990.863750000004</v>
      </c>
      <c r="T1338" s="16" t="str">
        <f t="shared" si="109"/>
        <v>2014</v>
      </c>
    </row>
    <row r="1339" spans="1:20" ht="49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>
        <f t="shared" si="105"/>
        <v>49</v>
      </c>
      <c r="O1339" s="10">
        <f t="shared" si="106"/>
        <v>176.36</v>
      </c>
      <c r="P1339" s="12" t="s">
        <v>8275</v>
      </c>
      <c r="Q1339" t="s">
        <v>8277</v>
      </c>
      <c r="R1339" s="17">
        <f t="shared" si="107"/>
        <v>42767.577303240745</v>
      </c>
      <c r="S1339" s="17">
        <f t="shared" si="108"/>
        <v>42797.577303240745</v>
      </c>
      <c r="T1339" s="16" t="str">
        <f t="shared" si="109"/>
        <v>2017</v>
      </c>
    </row>
    <row r="1340" spans="1:20" ht="49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>
        <f t="shared" si="105"/>
        <v>3</v>
      </c>
      <c r="O1340" s="10">
        <f t="shared" si="106"/>
        <v>66.069999999999993</v>
      </c>
      <c r="P1340" s="12" t="s">
        <v>8275</v>
      </c>
      <c r="Q1340" t="s">
        <v>8277</v>
      </c>
      <c r="R1340" s="17">
        <f t="shared" si="107"/>
        <v>42188.803622685184</v>
      </c>
      <c r="S1340" s="17">
        <f t="shared" si="108"/>
        <v>42218.803622685184</v>
      </c>
      <c r="T1340" s="16" t="str">
        <f t="shared" si="109"/>
        <v>2015</v>
      </c>
    </row>
    <row r="1341" spans="1:20" ht="33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>
        <f t="shared" si="105"/>
        <v>7</v>
      </c>
      <c r="O1341" s="10">
        <f t="shared" si="106"/>
        <v>89.65</v>
      </c>
      <c r="P1341" s="12" t="s">
        <v>8275</v>
      </c>
      <c r="Q1341" t="s">
        <v>8277</v>
      </c>
      <c r="R1341" s="17">
        <f t="shared" si="107"/>
        <v>41936.647164351853</v>
      </c>
      <c r="S1341" s="17">
        <f t="shared" si="108"/>
        <v>41981.688831018517</v>
      </c>
      <c r="T1341" s="16" t="str">
        <f t="shared" si="109"/>
        <v>2014</v>
      </c>
    </row>
    <row r="1342" spans="1:20" ht="49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>
        <f t="shared" si="105"/>
        <v>0</v>
      </c>
      <c r="O1342" s="10">
        <f t="shared" si="106"/>
        <v>0</v>
      </c>
      <c r="P1342" s="12" t="s">
        <v>8275</v>
      </c>
      <c r="Q1342" t="s">
        <v>8277</v>
      </c>
      <c r="R1342" s="17">
        <f t="shared" si="107"/>
        <v>41836.595520833333</v>
      </c>
      <c r="S1342" s="17">
        <f t="shared" si="108"/>
        <v>41866.595520833333</v>
      </c>
      <c r="T1342" s="16" t="str">
        <f t="shared" si="109"/>
        <v>2014</v>
      </c>
    </row>
    <row r="1343" spans="1:20" ht="49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>
        <f t="shared" si="105"/>
        <v>70</v>
      </c>
      <c r="O1343" s="10">
        <f t="shared" si="106"/>
        <v>382.39</v>
      </c>
      <c r="P1343" s="12" t="s">
        <v>8275</v>
      </c>
      <c r="Q1343" t="s">
        <v>8277</v>
      </c>
      <c r="R1343" s="17">
        <f t="shared" si="107"/>
        <v>42612.624039351853</v>
      </c>
      <c r="S1343" s="17">
        <f t="shared" si="108"/>
        <v>42644.624039351853</v>
      </c>
      <c r="T1343" s="16" t="str">
        <f t="shared" si="109"/>
        <v>2016</v>
      </c>
    </row>
    <row r="1344" spans="1:20" ht="49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>
        <f t="shared" si="105"/>
        <v>0</v>
      </c>
      <c r="O1344" s="10">
        <f t="shared" si="106"/>
        <v>100</v>
      </c>
      <c r="P1344" s="12" t="s">
        <v>8275</v>
      </c>
      <c r="Q1344" t="s">
        <v>8277</v>
      </c>
      <c r="R1344" s="17">
        <f t="shared" si="107"/>
        <v>42172.816423611104</v>
      </c>
      <c r="S1344" s="17">
        <f t="shared" si="108"/>
        <v>42202.816423611104</v>
      </c>
      <c r="T1344" s="16" t="str">
        <f t="shared" si="109"/>
        <v>2015</v>
      </c>
    </row>
    <row r="1345" spans="1:20" ht="49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>
        <f t="shared" si="105"/>
        <v>102</v>
      </c>
      <c r="O1345" s="10">
        <f t="shared" si="106"/>
        <v>158.36000000000001</v>
      </c>
      <c r="P1345" s="12" t="s">
        <v>8275</v>
      </c>
      <c r="Q1345" t="s">
        <v>8277</v>
      </c>
      <c r="R1345" s="17">
        <f t="shared" si="107"/>
        <v>42542.526423611111</v>
      </c>
      <c r="S1345" s="17">
        <f t="shared" si="108"/>
        <v>42601.165972222225</v>
      </c>
      <c r="T1345" s="16" t="str">
        <f t="shared" si="109"/>
        <v>2016</v>
      </c>
    </row>
    <row r="1346" spans="1:20" ht="49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>
        <f t="shared" si="105"/>
        <v>378</v>
      </c>
      <c r="O1346" s="10">
        <f t="shared" si="106"/>
        <v>40.76</v>
      </c>
      <c r="P1346" s="12" t="s">
        <v>8278</v>
      </c>
      <c r="Q1346" t="s">
        <v>8279</v>
      </c>
      <c r="R1346" s="17">
        <f t="shared" si="107"/>
        <v>42522.789803240739</v>
      </c>
      <c r="S1346" s="17">
        <f t="shared" si="108"/>
        <v>42551.789803240739</v>
      </c>
      <c r="T1346" s="16" t="str">
        <f t="shared" si="109"/>
        <v>2016</v>
      </c>
    </row>
    <row r="1347" spans="1:20" ht="49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>
        <f t="shared" si="105"/>
        <v>125</v>
      </c>
      <c r="O1347" s="10">
        <f t="shared" si="106"/>
        <v>53.57</v>
      </c>
      <c r="P1347" s="12" t="s">
        <v>8278</v>
      </c>
      <c r="Q1347" t="s">
        <v>8279</v>
      </c>
      <c r="R1347" s="17">
        <f t="shared" si="107"/>
        <v>41799.814340277779</v>
      </c>
      <c r="S1347" s="17">
        <f t="shared" si="108"/>
        <v>41834.814340277779</v>
      </c>
      <c r="T1347" s="16" t="str">
        <f t="shared" si="109"/>
        <v>2014</v>
      </c>
    </row>
    <row r="1348" spans="1:20" ht="49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>
        <f t="shared" si="105"/>
        <v>147</v>
      </c>
      <c r="O1348" s="10">
        <f t="shared" si="106"/>
        <v>48.45</v>
      </c>
      <c r="P1348" s="12" t="s">
        <v>8278</v>
      </c>
      <c r="Q1348" t="s">
        <v>8279</v>
      </c>
      <c r="R1348" s="17">
        <f t="shared" si="107"/>
        <v>41422.075821759259</v>
      </c>
      <c r="S1348" s="17">
        <f t="shared" si="108"/>
        <v>41452.075821759259</v>
      </c>
      <c r="T1348" s="16" t="str">
        <f t="shared" si="109"/>
        <v>2013</v>
      </c>
    </row>
    <row r="1349" spans="1:20" ht="49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>
        <f t="shared" si="105"/>
        <v>102</v>
      </c>
      <c r="O1349" s="10">
        <f t="shared" si="106"/>
        <v>82.42</v>
      </c>
      <c r="P1349" s="12" t="s">
        <v>8278</v>
      </c>
      <c r="Q1349" t="s">
        <v>8279</v>
      </c>
      <c r="R1349" s="17">
        <f t="shared" si="107"/>
        <v>42040.638020833328</v>
      </c>
      <c r="S1349" s="17">
        <f t="shared" si="108"/>
        <v>42070.638020833328</v>
      </c>
      <c r="T1349" s="16" t="str">
        <f t="shared" si="109"/>
        <v>2015</v>
      </c>
    </row>
    <row r="1350" spans="1:20" ht="49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>
        <f t="shared" si="105"/>
        <v>102</v>
      </c>
      <c r="O1350" s="10">
        <f t="shared" si="106"/>
        <v>230.19</v>
      </c>
      <c r="P1350" s="12" t="s">
        <v>8278</v>
      </c>
      <c r="Q1350" t="s">
        <v>8279</v>
      </c>
      <c r="R1350" s="17">
        <f t="shared" si="107"/>
        <v>41963.506168981476</v>
      </c>
      <c r="S1350" s="17">
        <f t="shared" si="108"/>
        <v>41991.506168981476</v>
      </c>
      <c r="T1350" s="16" t="str">
        <f t="shared" si="109"/>
        <v>2014</v>
      </c>
    </row>
    <row r="1351" spans="1:20" ht="49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>
        <f t="shared" si="105"/>
        <v>204</v>
      </c>
      <c r="O1351" s="10">
        <f t="shared" si="106"/>
        <v>59.36</v>
      </c>
      <c r="P1351" s="12" t="s">
        <v>8278</v>
      </c>
      <c r="Q1351" t="s">
        <v>8279</v>
      </c>
      <c r="R1351" s="17">
        <f t="shared" si="107"/>
        <v>42317.33258101852</v>
      </c>
      <c r="S1351" s="17">
        <f t="shared" si="108"/>
        <v>42354.290972222225</v>
      </c>
      <c r="T1351" s="16" t="str">
        <f t="shared" si="109"/>
        <v>2015</v>
      </c>
    </row>
    <row r="1352" spans="1:20" ht="49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>
        <f t="shared" si="105"/>
        <v>104</v>
      </c>
      <c r="O1352" s="10">
        <f t="shared" si="106"/>
        <v>66.7</v>
      </c>
      <c r="P1352" s="12" t="s">
        <v>8278</v>
      </c>
      <c r="Q1352" t="s">
        <v>8279</v>
      </c>
      <c r="R1352" s="17">
        <f t="shared" si="107"/>
        <v>42334.013124999998</v>
      </c>
      <c r="S1352" s="17">
        <f t="shared" si="108"/>
        <v>42364.013124999998</v>
      </c>
      <c r="T1352" s="16" t="str">
        <f t="shared" si="109"/>
        <v>2015</v>
      </c>
    </row>
    <row r="1353" spans="1:20" ht="33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>
        <f t="shared" si="105"/>
        <v>101</v>
      </c>
      <c r="O1353" s="10">
        <f t="shared" si="106"/>
        <v>168.78</v>
      </c>
      <c r="P1353" s="12" t="s">
        <v>8278</v>
      </c>
      <c r="Q1353" t="s">
        <v>8279</v>
      </c>
      <c r="R1353" s="17">
        <f t="shared" si="107"/>
        <v>42382.74009259259</v>
      </c>
      <c r="S1353" s="17">
        <f t="shared" si="108"/>
        <v>42412.74009259259</v>
      </c>
      <c r="T1353" s="16" t="str">
        <f t="shared" si="109"/>
        <v>2016</v>
      </c>
    </row>
    <row r="1354" spans="1:20" ht="49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>
        <f t="shared" ref="N1354:N1417" si="110">ROUND(E1354/D1354*100,0)</f>
        <v>136</v>
      </c>
      <c r="O1354" s="10">
        <f t="shared" ref="O1354:O1417" si="111">IFERROR(ROUND(E1354/L1354,2),0)</f>
        <v>59.97</v>
      </c>
      <c r="P1354" s="12" t="s">
        <v>8278</v>
      </c>
      <c r="Q1354" t="s">
        <v>8279</v>
      </c>
      <c r="R1354" s="17">
        <f t="shared" ref="R1354:R1417" si="112">(((J1354/60)/60)/24)+DATE(1970,1,1)</f>
        <v>42200.578310185185</v>
      </c>
      <c r="S1354" s="17">
        <f t="shared" ref="S1354:S1417" si="113">(((I1354/60)/60)/24)+DATE(1970,1,1)</f>
        <v>42252.165972222225</v>
      </c>
      <c r="T1354" s="16" t="str">
        <f t="shared" ref="T1354:T1417" si="114">TEXT(R1354, "yyyy")</f>
        <v>2015</v>
      </c>
    </row>
    <row r="1355" spans="1:20" ht="33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>
        <f t="shared" si="110"/>
        <v>134</v>
      </c>
      <c r="O1355" s="10">
        <f t="shared" si="111"/>
        <v>31.81</v>
      </c>
      <c r="P1355" s="12" t="s">
        <v>8278</v>
      </c>
      <c r="Q1355" t="s">
        <v>8279</v>
      </c>
      <c r="R1355" s="17">
        <f t="shared" si="112"/>
        <v>41309.11791666667</v>
      </c>
      <c r="S1355" s="17">
        <f t="shared" si="113"/>
        <v>41344</v>
      </c>
      <c r="T1355" s="16" t="str">
        <f t="shared" si="114"/>
        <v>2013</v>
      </c>
    </row>
    <row r="1356" spans="1:20" ht="49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>
        <f t="shared" si="110"/>
        <v>130</v>
      </c>
      <c r="O1356" s="10">
        <f t="shared" si="111"/>
        <v>24.42</v>
      </c>
      <c r="P1356" s="12" t="s">
        <v>8278</v>
      </c>
      <c r="Q1356" t="s">
        <v>8279</v>
      </c>
      <c r="R1356" s="17">
        <f t="shared" si="112"/>
        <v>42502.807627314818</v>
      </c>
      <c r="S1356" s="17">
        <f t="shared" si="113"/>
        <v>42532.807627314818</v>
      </c>
      <c r="T1356" s="16" t="str">
        <f t="shared" si="114"/>
        <v>2016</v>
      </c>
    </row>
    <row r="1357" spans="1:20" ht="49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>
        <f t="shared" si="110"/>
        <v>123</v>
      </c>
      <c r="O1357" s="10">
        <f t="shared" si="111"/>
        <v>25.35</v>
      </c>
      <c r="P1357" s="12" t="s">
        <v>8278</v>
      </c>
      <c r="Q1357" t="s">
        <v>8279</v>
      </c>
      <c r="R1357" s="17">
        <f t="shared" si="112"/>
        <v>41213.254687499997</v>
      </c>
      <c r="S1357" s="17">
        <f t="shared" si="113"/>
        <v>41243.416666666664</v>
      </c>
      <c r="T1357" s="16" t="str">
        <f t="shared" si="114"/>
        <v>2012</v>
      </c>
    </row>
    <row r="1358" spans="1:20" ht="49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>
        <f t="shared" si="110"/>
        <v>183</v>
      </c>
      <c r="O1358" s="10">
        <f t="shared" si="111"/>
        <v>71.44</v>
      </c>
      <c r="P1358" s="12" t="s">
        <v>8278</v>
      </c>
      <c r="Q1358" t="s">
        <v>8279</v>
      </c>
      <c r="R1358" s="17">
        <f t="shared" si="112"/>
        <v>41430.038888888892</v>
      </c>
      <c r="S1358" s="17">
        <f t="shared" si="113"/>
        <v>41460.038888888892</v>
      </c>
      <c r="T1358" s="16" t="str">
        <f t="shared" si="114"/>
        <v>2013</v>
      </c>
    </row>
    <row r="1359" spans="1:20" ht="49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>
        <f t="shared" si="110"/>
        <v>125</v>
      </c>
      <c r="O1359" s="10">
        <f t="shared" si="111"/>
        <v>38.549999999999997</v>
      </c>
      <c r="P1359" s="12" t="s">
        <v>8278</v>
      </c>
      <c r="Q1359" t="s">
        <v>8279</v>
      </c>
      <c r="R1359" s="17">
        <f t="shared" si="112"/>
        <v>41304.962233796294</v>
      </c>
      <c r="S1359" s="17">
        <f t="shared" si="113"/>
        <v>41334.249305555553</v>
      </c>
      <c r="T1359" s="16" t="str">
        <f t="shared" si="114"/>
        <v>2013</v>
      </c>
    </row>
    <row r="1360" spans="1:20" ht="49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>
        <f t="shared" si="110"/>
        <v>112</v>
      </c>
      <c r="O1360" s="10">
        <f t="shared" si="111"/>
        <v>68.37</v>
      </c>
      <c r="P1360" s="12" t="s">
        <v>8278</v>
      </c>
      <c r="Q1360" t="s">
        <v>8279</v>
      </c>
      <c r="R1360" s="17">
        <f t="shared" si="112"/>
        <v>40689.570868055554</v>
      </c>
      <c r="S1360" s="17">
        <f t="shared" si="113"/>
        <v>40719.570868055554</v>
      </c>
      <c r="T1360" s="16" t="str">
        <f t="shared" si="114"/>
        <v>2011</v>
      </c>
    </row>
    <row r="1361" spans="1:20" ht="49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>
        <f t="shared" si="110"/>
        <v>116</v>
      </c>
      <c r="O1361" s="10">
        <f t="shared" si="111"/>
        <v>40.21</v>
      </c>
      <c r="P1361" s="12" t="s">
        <v>8278</v>
      </c>
      <c r="Q1361" t="s">
        <v>8279</v>
      </c>
      <c r="R1361" s="17">
        <f t="shared" si="112"/>
        <v>40668.814699074072</v>
      </c>
      <c r="S1361" s="17">
        <f t="shared" si="113"/>
        <v>40730.814699074072</v>
      </c>
      <c r="T1361" s="16" t="str">
        <f t="shared" si="114"/>
        <v>2011</v>
      </c>
    </row>
    <row r="1362" spans="1:20" ht="33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>
        <f t="shared" si="110"/>
        <v>173</v>
      </c>
      <c r="O1362" s="10">
        <f t="shared" si="111"/>
        <v>32.07</v>
      </c>
      <c r="P1362" s="12" t="s">
        <v>8278</v>
      </c>
      <c r="Q1362" t="s">
        <v>8279</v>
      </c>
      <c r="R1362" s="17">
        <f t="shared" si="112"/>
        <v>41095.900694444441</v>
      </c>
      <c r="S1362" s="17">
        <f t="shared" si="113"/>
        <v>41123.900694444441</v>
      </c>
      <c r="T1362" s="16" t="str">
        <f t="shared" si="114"/>
        <v>2012</v>
      </c>
    </row>
    <row r="1363" spans="1:20" ht="49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>
        <f t="shared" si="110"/>
        <v>126</v>
      </c>
      <c r="O1363" s="10">
        <f t="shared" si="111"/>
        <v>28.63</v>
      </c>
      <c r="P1363" s="12" t="s">
        <v>8278</v>
      </c>
      <c r="Q1363" t="s">
        <v>8279</v>
      </c>
      <c r="R1363" s="17">
        <f t="shared" si="112"/>
        <v>41781.717268518521</v>
      </c>
      <c r="S1363" s="17">
        <f t="shared" si="113"/>
        <v>41811.717268518521</v>
      </c>
      <c r="T1363" s="16" t="str">
        <f t="shared" si="114"/>
        <v>2014</v>
      </c>
    </row>
    <row r="1364" spans="1:20" ht="33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>
        <f t="shared" si="110"/>
        <v>109</v>
      </c>
      <c r="O1364" s="10">
        <f t="shared" si="111"/>
        <v>43.64</v>
      </c>
      <c r="P1364" s="12" t="s">
        <v>8278</v>
      </c>
      <c r="Q1364" t="s">
        <v>8279</v>
      </c>
      <c r="R1364" s="17">
        <f t="shared" si="112"/>
        <v>41464.934386574074</v>
      </c>
      <c r="S1364" s="17">
        <f t="shared" si="113"/>
        <v>41524.934386574074</v>
      </c>
      <c r="T1364" s="16" t="str">
        <f t="shared" si="114"/>
        <v>2013</v>
      </c>
    </row>
    <row r="1365" spans="1:20" ht="49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>
        <f t="shared" si="110"/>
        <v>100</v>
      </c>
      <c r="O1365" s="10">
        <f t="shared" si="111"/>
        <v>40</v>
      </c>
      <c r="P1365" s="12" t="s">
        <v>8278</v>
      </c>
      <c r="Q1365" t="s">
        <v>8279</v>
      </c>
      <c r="R1365" s="17">
        <f t="shared" si="112"/>
        <v>42396.8440625</v>
      </c>
      <c r="S1365" s="17">
        <f t="shared" si="113"/>
        <v>42415.332638888889</v>
      </c>
      <c r="T1365" s="16" t="str">
        <f t="shared" si="114"/>
        <v>2016</v>
      </c>
    </row>
    <row r="1366" spans="1:20" ht="49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>
        <f t="shared" si="110"/>
        <v>119</v>
      </c>
      <c r="O1366" s="10">
        <f t="shared" si="111"/>
        <v>346.04</v>
      </c>
      <c r="P1366" s="12" t="s">
        <v>8281</v>
      </c>
      <c r="Q1366" t="s">
        <v>8282</v>
      </c>
      <c r="R1366" s="17">
        <f t="shared" si="112"/>
        <v>41951.695671296293</v>
      </c>
      <c r="S1366" s="17">
        <f t="shared" si="113"/>
        <v>42011.6956712963</v>
      </c>
      <c r="T1366" s="16" t="str">
        <f t="shared" si="114"/>
        <v>2014</v>
      </c>
    </row>
    <row r="1367" spans="1:20" ht="49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>
        <f t="shared" si="110"/>
        <v>100</v>
      </c>
      <c r="O1367" s="10">
        <f t="shared" si="111"/>
        <v>81.739999999999995</v>
      </c>
      <c r="P1367" s="12" t="s">
        <v>8281</v>
      </c>
      <c r="Q1367" t="s">
        <v>8282</v>
      </c>
      <c r="R1367" s="17">
        <f t="shared" si="112"/>
        <v>42049.733240740738</v>
      </c>
      <c r="S1367" s="17">
        <f t="shared" si="113"/>
        <v>42079.691574074073</v>
      </c>
      <c r="T1367" s="16" t="str">
        <f t="shared" si="114"/>
        <v>2015</v>
      </c>
    </row>
    <row r="1368" spans="1:20" ht="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>
        <f t="shared" si="110"/>
        <v>126</v>
      </c>
      <c r="O1368" s="10">
        <f t="shared" si="111"/>
        <v>64.540000000000006</v>
      </c>
      <c r="P1368" s="12" t="s">
        <v>8281</v>
      </c>
      <c r="Q1368" t="s">
        <v>8282</v>
      </c>
      <c r="R1368" s="17">
        <f t="shared" si="112"/>
        <v>41924.996099537035</v>
      </c>
      <c r="S1368" s="17">
        <f t="shared" si="113"/>
        <v>41970.037766203706</v>
      </c>
      <c r="T1368" s="16" t="str">
        <f t="shared" si="114"/>
        <v>2014</v>
      </c>
    </row>
    <row r="1369" spans="1:20" ht="49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>
        <f t="shared" si="110"/>
        <v>114</v>
      </c>
      <c r="O1369" s="10">
        <f t="shared" si="111"/>
        <v>63.48</v>
      </c>
      <c r="P1369" s="12" t="s">
        <v>8281</v>
      </c>
      <c r="Q1369" t="s">
        <v>8282</v>
      </c>
      <c r="R1369" s="17">
        <f t="shared" si="112"/>
        <v>42292.002893518518</v>
      </c>
      <c r="S1369" s="17">
        <f t="shared" si="113"/>
        <v>42322.044560185182</v>
      </c>
      <c r="T1369" s="16" t="str">
        <f t="shared" si="114"/>
        <v>2015</v>
      </c>
    </row>
    <row r="1370" spans="1:20" ht="49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>
        <f t="shared" si="110"/>
        <v>111</v>
      </c>
      <c r="O1370" s="10">
        <f t="shared" si="111"/>
        <v>63.62</v>
      </c>
      <c r="P1370" s="12" t="s">
        <v>8281</v>
      </c>
      <c r="Q1370" t="s">
        <v>8282</v>
      </c>
      <c r="R1370" s="17">
        <f t="shared" si="112"/>
        <v>42146.190902777773</v>
      </c>
      <c r="S1370" s="17">
        <f t="shared" si="113"/>
        <v>42170.190902777773</v>
      </c>
      <c r="T1370" s="16" t="str">
        <f t="shared" si="114"/>
        <v>2015</v>
      </c>
    </row>
    <row r="1371" spans="1:20" ht="49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>
        <f t="shared" si="110"/>
        <v>105</v>
      </c>
      <c r="O1371" s="10">
        <f t="shared" si="111"/>
        <v>83.97</v>
      </c>
      <c r="P1371" s="12" t="s">
        <v>8281</v>
      </c>
      <c r="Q1371" t="s">
        <v>8282</v>
      </c>
      <c r="R1371" s="17">
        <f t="shared" si="112"/>
        <v>41710.594282407408</v>
      </c>
      <c r="S1371" s="17">
        <f t="shared" si="113"/>
        <v>41740.594282407408</v>
      </c>
      <c r="T1371" s="16" t="str">
        <f t="shared" si="114"/>
        <v>2014</v>
      </c>
    </row>
    <row r="1372" spans="1:20" ht="33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>
        <f t="shared" si="110"/>
        <v>104</v>
      </c>
      <c r="O1372" s="10">
        <f t="shared" si="111"/>
        <v>77.75</v>
      </c>
      <c r="P1372" s="12" t="s">
        <v>8281</v>
      </c>
      <c r="Q1372" t="s">
        <v>8282</v>
      </c>
      <c r="R1372" s="17">
        <f t="shared" si="112"/>
        <v>41548.00335648148</v>
      </c>
      <c r="S1372" s="17">
        <f t="shared" si="113"/>
        <v>41563.00335648148</v>
      </c>
      <c r="T1372" s="16" t="str">
        <f t="shared" si="114"/>
        <v>2013</v>
      </c>
    </row>
    <row r="1373" spans="1:20" ht="49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>
        <f t="shared" si="110"/>
        <v>107</v>
      </c>
      <c r="O1373" s="10">
        <f t="shared" si="111"/>
        <v>107.07</v>
      </c>
      <c r="P1373" s="12" t="s">
        <v>8281</v>
      </c>
      <c r="Q1373" t="s">
        <v>8282</v>
      </c>
      <c r="R1373" s="17">
        <f t="shared" si="112"/>
        <v>42101.758587962962</v>
      </c>
      <c r="S1373" s="17">
        <f t="shared" si="113"/>
        <v>42131.758587962962</v>
      </c>
      <c r="T1373" s="16" t="str">
        <f t="shared" si="114"/>
        <v>2015</v>
      </c>
    </row>
    <row r="1374" spans="1:20" ht="2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>
        <f t="shared" si="110"/>
        <v>124</v>
      </c>
      <c r="O1374" s="10">
        <f t="shared" si="111"/>
        <v>38.75</v>
      </c>
      <c r="P1374" s="12" t="s">
        <v>8281</v>
      </c>
      <c r="Q1374" t="s">
        <v>8282</v>
      </c>
      <c r="R1374" s="17">
        <f t="shared" si="112"/>
        <v>41072.739953703705</v>
      </c>
      <c r="S1374" s="17">
        <f t="shared" si="113"/>
        <v>41102.739953703705</v>
      </c>
      <c r="T1374" s="16" t="str">
        <f t="shared" si="114"/>
        <v>2012</v>
      </c>
    </row>
    <row r="1375" spans="1:20" ht="33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>
        <f t="shared" si="110"/>
        <v>105</v>
      </c>
      <c r="O1375" s="10">
        <f t="shared" si="111"/>
        <v>201.94</v>
      </c>
      <c r="P1375" s="12" t="s">
        <v>8281</v>
      </c>
      <c r="Q1375" t="s">
        <v>8282</v>
      </c>
      <c r="R1375" s="17">
        <f t="shared" si="112"/>
        <v>42704.95177083333</v>
      </c>
      <c r="S1375" s="17">
        <f t="shared" si="113"/>
        <v>42734.95177083333</v>
      </c>
      <c r="T1375" s="16" t="str">
        <f t="shared" si="114"/>
        <v>2016</v>
      </c>
    </row>
    <row r="1376" spans="1:20" ht="49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>
        <f t="shared" si="110"/>
        <v>189</v>
      </c>
      <c r="O1376" s="10">
        <f t="shared" si="111"/>
        <v>43.06</v>
      </c>
      <c r="P1376" s="12" t="s">
        <v>8281</v>
      </c>
      <c r="Q1376" t="s">
        <v>8282</v>
      </c>
      <c r="R1376" s="17">
        <f t="shared" si="112"/>
        <v>42424.161898148144</v>
      </c>
      <c r="S1376" s="17">
        <f t="shared" si="113"/>
        <v>42454.12023148148</v>
      </c>
      <c r="T1376" s="16" t="str">
        <f t="shared" si="114"/>
        <v>2016</v>
      </c>
    </row>
    <row r="1377" spans="1:20" ht="49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>
        <f t="shared" si="110"/>
        <v>171</v>
      </c>
      <c r="O1377" s="10">
        <f t="shared" si="111"/>
        <v>62.87</v>
      </c>
      <c r="P1377" s="12" t="s">
        <v>8281</v>
      </c>
      <c r="Q1377" t="s">
        <v>8282</v>
      </c>
      <c r="R1377" s="17">
        <f t="shared" si="112"/>
        <v>42720.066192129627</v>
      </c>
      <c r="S1377" s="17">
        <f t="shared" si="113"/>
        <v>42750.066192129627</v>
      </c>
      <c r="T1377" s="16" t="str">
        <f t="shared" si="114"/>
        <v>2016</v>
      </c>
    </row>
    <row r="1378" spans="1:20" ht="33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>
        <f t="shared" si="110"/>
        <v>252</v>
      </c>
      <c r="O1378" s="10">
        <f t="shared" si="111"/>
        <v>55.61</v>
      </c>
      <c r="P1378" s="12" t="s">
        <v>8281</v>
      </c>
      <c r="Q1378" t="s">
        <v>8282</v>
      </c>
      <c r="R1378" s="17">
        <f t="shared" si="112"/>
        <v>42677.669050925921</v>
      </c>
      <c r="S1378" s="17">
        <f t="shared" si="113"/>
        <v>42707.710717592592</v>
      </c>
      <c r="T1378" s="16" t="str">
        <f t="shared" si="114"/>
        <v>2016</v>
      </c>
    </row>
    <row r="1379" spans="1:20" ht="49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>
        <f t="shared" si="110"/>
        <v>116</v>
      </c>
      <c r="O1379" s="10">
        <f t="shared" si="111"/>
        <v>48.71</v>
      </c>
      <c r="P1379" s="12" t="s">
        <v>8281</v>
      </c>
      <c r="Q1379" t="s">
        <v>8282</v>
      </c>
      <c r="R1379" s="17">
        <f t="shared" si="112"/>
        <v>42747.219560185185</v>
      </c>
      <c r="S1379" s="17">
        <f t="shared" si="113"/>
        <v>42769.174305555556</v>
      </c>
      <c r="T1379" s="16" t="str">
        <f t="shared" si="114"/>
        <v>2017</v>
      </c>
    </row>
    <row r="1380" spans="1:20" ht="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>
        <f t="shared" si="110"/>
        <v>203</v>
      </c>
      <c r="O1380" s="10">
        <f t="shared" si="111"/>
        <v>30.58</v>
      </c>
      <c r="P1380" s="12" t="s">
        <v>8281</v>
      </c>
      <c r="Q1380" t="s">
        <v>8282</v>
      </c>
      <c r="R1380" s="17">
        <f t="shared" si="112"/>
        <v>42568.759374999994</v>
      </c>
      <c r="S1380" s="17">
        <f t="shared" si="113"/>
        <v>42583.759374999994</v>
      </c>
      <c r="T1380" s="16" t="str">
        <f t="shared" si="114"/>
        <v>2016</v>
      </c>
    </row>
    <row r="1381" spans="1:20" ht="33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>
        <f t="shared" si="110"/>
        <v>112</v>
      </c>
      <c r="O1381" s="10">
        <f t="shared" si="111"/>
        <v>73.91</v>
      </c>
      <c r="P1381" s="12" t="s">
        <v>8281</v>
      </c>
      <c r="Q1381" t="s">
        <v>8282</v>
      </c>
      <c r="R1381" s="17">
        <f t="shared" si="112"/>
        <v>42130.491620370376</v>
      </c>
      <c r="S1381" s="17">
        <f t="shared" si="113"/>
        <v>42160.491620370376</v>
      </c>
      <c r="T1381" s="16" t="str">
        <f t="shared" si="114"/>
        <v>2015</v>
      </c>
    </row>
    <row r="1382" spans="1:20" ht="33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>
        <f t="shared" si="110"/>
        <v>424</v>
      </c>
      <c r="O1382" s="10">
        <f t="shared" si="111"/>
        <v>21.2</v>
      </c>
      <c r="P1382" s="12" t="s">
        <v>8281</v>
      </c>
      <c r="Q1382" t="s">
        <v>8282</v>
      </c>
      <c r="R1382" s="17">
        <f t="shared" si="112"/>
        <v>42141.762800925921</v>
      </c>
      <c r="S1382" s="17">
        <f t="shared" si="113"/>
        <v>42164.083333333328</v>
      </c>
      <c r="T1382" s="16" t="str">
        <f t="shared" si="114"/>
        <v>2015</v>
      </c>
    </row>
    <row r="1383" spans="1:20" ht="49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>
        <f t="shared" si="110"/>
        <v>107</v>
      </c>
      <c r="O1383" s="10">
        <f t="shared" si="111"/>
        <v>73.36</v>
      </c>
      <c r="P1383" s="12" t="s">
        <v>8281</v>
      </c>
      <c r="Q1383" t="s">
        <v>8282</v>
      </c>
      <c r="R1383" s="17">
        <f t="shared" si="112"/>
        <v>42703.214409722219</v>
      </c>
      <c r="S1383" s="17">
        <f t="shared" si="113"/>
        <v>42733.214409722219</v>
      </c>
      <c r="T1383" s="16" t="str">
        <f t="shared" si="114"/>
        <v>2016</v>
      </c>
    </row>
    <row r="1384" spans="1:20" ht="49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>
        <f t="shared" si="110"/>
        <v>104</v>
      </c>
      <c r="O1384" s="10">
        <f t="shared" si="111"/>
        <v>56.41</v>
      </c>
      <c r="P1384" s="12" t="s">
        <v>8281</v>
      </c>
      <c r="Q1384" t="s">
        <v>8282</v>
      </c>
      <c r="R1384" s="17">
        <f t="shared" si="112"/>
        <v>41370.800185185188</v>
      </c>
      <c r="S1384" s="17">
        <f t="shared" si="113"/>
        <v>41400.800185185188</v>
      </c>
      <c r="T1384" s="16" t="str">
        <f t="shared" si="114"/>
        <v>2013</v>
      </c>
    </row>
    <row r="1385" spans="1:20" ht="49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>
        <f t="shared" si="110"/>
        <v>212</v>
      </c>
      <c r="O1385" s="10">
        <f t="shared" si="111"/>
        <v>50.25</v>
      </c>
      <c r="P1385" s="12" t="s">
        <v>8281</v>
      </c>
      <c r="Q1385" t="s">
        <v>8282</v>
      </c>
      <c r="R1385" s="17">
        <f t="shared" si="112"/>
        <v>42707.074976851851</v>
      </c>
      <c r="S1385" s="17">
        <f t="shared" si="113"/>
        <v>42727.074976851851</v>
      </c>
      <c r="T1385" s="16" t="str">
        <f t="shared" si="114"/>
        <v>2016</v>
      </c>
    </row>
    <row r="1386" spans="1:20" ht="49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>
        <f t="shared" si="110"/>
        <v>124</v>
      </c>
      <c r="O1386" s="10">
        <f t="shared" si="111"/>
        <v>68.94</v>
      </c>
      <c r="P1386" s="12" t="s">
        <v>8281</v>
      </c>
      <c r="Q1386" t="s">
        <v>8282</v>
      </c>
      <c r="R1386" s="17">
        <f t="shared" si="112"/>
        <v>42160.735208333332</v>
      </c>
      <c r="S1386" s="17">
        <f t="shared" si="113"/>
        <v>42190.735208333332</v>
      </c>
      <c r="T1386" s="16" t="str">
        <f t="shared" si="114"/>
        <v>2015</v>
      </c>
    </row>
    <row r="1387" spans="1:20" ht="49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>
        <f t="shared" si="110"/>
        <v>110</v>
      </c>
      <c r="O1387" s="10">
        <f t="shared" si="111"/>
        <v>65.91</v>
      </c>
      <c r="P1387" s="12" t="s">
        <v>8281</v>
      </c>
      <c r="Q1387" t="s">
        <v>8282</v>
      </c>
      <c r="R1387" s="17">
        <f t="shared" si="112"/>
        <v>42433.688900462963</v>
      </c>
      <c r="S1387" s="17">
        <f t="shared" si="113"/>
        <v>42489.507638888885</v>
      </c>
      <c r="T1387" s="16" t="str">
        <f t="shared" si="114"/>
        <v>2016</v>
      </c>
    </row>
    <row r="1388" spans="1:20" ht="33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>
        <f t="shared" si="110"/>
        <v>219</v>
      </c>
      <c r="O1388" s="10">
        <f t="shared" si="111"/>
        <v>62.5</v>
      </c>
      <c r="P1388" s="12" t="s">
        <v>8281</v>
      </c>
      <c r="Q1388" t="s">
        <v>8282</v>
      </c>
      <c r="R1388" s="17">
        <f t="shared" si="112"/>
        <v>42184.646863425922</v>
      </c>
      <c r="S1388" s="17">
        <f t="shared" si="113"/>
        <v>42214.646863425922</v>
      </c>
      <c r="T1388" s="16" t="str">
        <f t="shared" si="114"/>
        <v>2015</v>
      </c>
    </row>
    <row r="1389" spans="1:20" ht="49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>
        <f t="shared" si="110"/>
        <v>137</v>
      </c>
      <c r="O1389" s="10">
        <f t="shared" si="111"/>
        <v>70.06</v>
      </c>
      <c r="P1389" s="12" t="s">
        <v>8281</v>
      </c>
      <c r="Q1389" t="s">
        <v>8282</v>
      </c>
      <c r="R1389" s="17">
        <f t="shared" si="112"/>
        <v>42126.92123842593</v>
      </c>
      <c r="S1389" s="17">
        <f t="shared" si="113"/>
        <v>42158.1875</v>
      </c>
      <c r="T1389" s="16" t="str">
        <f t="shared" si="114"/>
        <v>2015</v>
      </c>
    </row>
    <row r="1390" spans="1:20" ht="49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>
        <f t="shared" si="110"/>
        <v>135</v>
      </c>
      <c r="O1390" s="10">
        <f t="shared" si="111"/>
        <v>60.18</v>
      </c>
      <c r="P1390" s="12" t="s">
        <v>8281</v>
      </c>
      <c r="Q1390" t="s">
        <v>8282</v>
      </c>
      <c r="R1390" s="17">
        <f t="shared" si="112"/>
        <v>42634.614780092597</v>
      </c>
      <c r="S1390" s="17">
        <f t="shared" si="113"/>
        <v>42660.676388888889</v>
      </c>
      <c r="T1390" s="16" t="str">
        <f t="shared" si="114"/>
        <v>2016</v>
      </c>
    </row>
    <row r="1391" spans="1:20" ht="33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>
        <f t="shared" si="110"/>
        <v>145</v>
      </c>
      <c r="O1391" s="10">
        <f t="shared" si="111"/>
        <v>21.38</v>
      </c>
      <c r="P1391" s="12" t="s">
        <v>8281</v>
      </c>
      <c r="Q1391" t="s">
        <v>8282</v>
      </c>
      <c r="R1391" s="17">
        <f t="shared" si="112"/>
        <v>42565.480983796297</v>
      </c>
      <c r="S1391" s="17">
        <f t="shared" si="113"/>
        <v>42595.480983796297</v>
      </c>
      <c r="T1391" s="16" t="str">
        <f t="shared" si="114"/>
        <v>2016</v>
      </c>
    </row>
    <row r="1392" spans="1:20" ht="33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>
        <f t="shared" si="110"/>
        <v>109</v>
      </c>
      <c r="O1392" s="10">
        <f t="shared" si="111"/>
        <v>160.79</v>
      </c>
      <c r="P1392" s="12" t="s">
        <v>8281</v>
      </c>
      <c r="Q1392" t="s">
        <v>8282</v>
      </c>
      <c r="R1392" s="17">
        <f t="shared" si="112"/>
        <v>42087.803310185183</v>
      </c>
      <c r="S1392" s="17">
        <f t="shared" si="113"/>
        <v>42121.716666666667</v>
      </c>
      <c r="T1392" s="16" t="str">
        <f t="shared" si="114"/>
        <v>2015</v>
      </c>
    </row>
    <row r="1393" spans="1:20" ht="49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>
        <f t="shared" si="110"/>
        <v>110</v>
      </c>
      <c r="O1393" s="10">
        <f t="shared" si="111"/>
        <v>42.38</v>
      </c>
      <c r="P1393" s="12" t="s">
        <v>8281</v>
      </c>
      <c r="Q1393" t="s">
        <v>8282</v>
      </c>
      <c r="R1393" s="17">
        <f t="shared" si="112"/>
        <v>42193.650671296295</v>
      </c>
      <c r="S1393" s="17">
        <f t="shared" si="113"/>
        <v>42238.207638888889</v>
      </c>
      <c r="T1393" s="16" t="str">
        <f t="shared" si="114"/>
        <v>2015</v>
      </c>
    </row>
    <row r="1394" spans="1:20" ht="33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>
        <f t="shared" si="110"/>
        <v>114</v>
      </c>
      <c r="O1394" s="10">
        <f t="shared" si="111"/>
        <v>27.32</v>
      </c>
      <c r="P1394" s="12" t="s">
        <v>8281</v>
      </c>
      <c r="Q1394" t="s">
        <v>8282</v>
      </c>
      <c r="R1394" s="17">
        <f t="shared" si="112"/>
        <v>42401.154930555553</v>
      </c>
      <c r="S1394" s="17">
        <f t="shared" si="113"/>
        <v>42432.154930555553</v>
      </c>
      <c r="T1394" s="16" t="str">
        <f t="shared" si="114"/>
        <v>2016</v>
      </c>
    </row>
    <row r="1395" spans="1:20" ht="2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>
        <f t="shared" si="110"/>
        <v>102</v>
      </c>
      <c r="O1395" s="10">
        <f t="shared" si="111"/>
        <v>196.83</v>
      </c>
      <c r="P1395" s="12" t="s">
        <v>8281</v>
      </c>
      <c r="Q1395" t="s">
        <v>8282</v>
      </c>
      <c r="R1395" s="17">
        <f t="shared" si="112"/>
        <v>42553.681979166664</v>
      </c>
      <c r="S1395" s="17">
        <f t="shared" si="113"/>
        <v>42583.681979166664</v>
      </c>
      <c r="T1395" s="16" t="str">
        <f t="shared" si="114"/>
        <v>2016</v>
      </c>
    </row>
    <row r="1396" spans="1:20" ht="49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>
        <f t="shared" si="110"/>
        <v>122</v>
      </c>
      <c r="O1396" s="10">
        <f t="shared" si="111"/>
        <v>53.88</v>
      </c>
      <c r="P1396" s="12" t="s">
        <v>8281</v>
      </c>
      <c r="Q1396" t="s">
        <v>8282</v>
      </c>
      <c r="R1396" s="17">
        <f t="shared" si="112"/>
        <v>42752.144976851851</v>
      </c>
      <c r="S1396" s="17">
        <f t="shared" si="113"/>
        <v>42795.125</v>
      </c>
      <c r="T1396" s="16" t="str">
        <f t="shared" si="114"/>
        <v>2017</v>
      </c>
    </row>
    <row r="1397" spans="1:20" ht="2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>
        <f t="shared" si="110"/>
        <v>112</v>
      </c>
      <c r="O1397" s="10">
        <f t="shared" si="111"/>
        <v>47.76</v>
      </c>
      <c r="P1397" s="12" t="s">
        <v>8281</v>
      </c>
      <c r="Q1397" t="s">
        <v>8282</v>
      </c>
      <c r="R1397" s="17">
        <f t="shared" si="112"/>
        <v>42719.90834490741</v>
      </c>
      <c r="S1397" s="17">
        <f t="shared" si="113"/>
        <v>42749.90834490741</v>
      </c>
      <c r="T1397" s="16" t="str">
        <f t="shared" si="114"/>
        <v>2016</v>
      </c>
    </row>
    <row r="1398" spans="1:20" ht="49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>
        <f t="shared" si="110"/>
        <v>107</v>
      </c>
      <c r="O1398" s="10">
        <f t="shared" si="111"/>
        <v>88.19</v>
      </c>
      <c r="P1398" s="12" t="s">
        <v>8281</v>
      </c>
      <c r="Q1398" t="s">
        <v>8282</v>
      </c>
      <c r="R1398" s="17">
        <f t="shared" si="112"/>
        <v>42018.99863425926</v>
      </c>
      <c r="S1398" s="17">
        <f t="shared" si="113"/>
        <v>42048.99863425926</v>
      </c>
      <c r="T1398" s="16" t="str">
        <f t="shared" si="114"/>
        <v>2015</v>
      </c>
    </row>
    <row r="1399" spans="1:20" ht="49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>
        <f t="shared" si="110"/>
        <v>114</v>
      </c>
      <c r="O1399" s="10">
        <f t="shared" si="111"/>
        <v>72.06</v>
      </c>
      <c r="P1399" s="12" t="s">
        <v>8281</v>
      </c>
      <c r="Q1399" t="s">
        <v>8282</v>
      </c>
      <c r="R1399" s="17">
        <f t="shared" si="112"/>
        <v>42640.917939814812</v>
      </c>
      <c r="S1399" s="17">
        <f t="shared" si="113"/>
        <v>42670.888194444444</v>
      </c>
      <c r="T1399" s="16" t="str">
        <f t="shared" si="114"/>
        <v>2016</v>
      </c>
    </row>
    <row r="1400" spans="1:20" ht="49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>
        <f t="shared" si="110"/>
        <v>110</v>
      </c>
      <c r="O1400" s="10">
        <f t="shared" si="111"/>
        <v>74.25</v>
      </c>
      <c r="P1400" s="12" t="s">
        <v>8281</v>
      </c>
      <c r="Q1400" t="s">
        <v>8282</v>
      </c>
      <c r="R1400" s="17">
        <f t="shared" si="112"/>
        <v>42526.874236111107</v>
      </c>
      <c r="S1400" s="17">
        <f t="shared" si="113"/>
        <v>42556.874236111107</v>
      </c>
      <c r="T1400" s="16" t="str">
        <f t="shared" si="114"/>
        <v>2016</v>
      </c>
    </row>
    <row r="1401" spans="1:20" ht="49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>
        <f t="shared" si="110"/>
        <v>126</v>
      </c>
      <c r="O1401" s="10">
        <f t="shared" si="111"/>
        <v>61.7</v>
      </c>
      <c r="P1401" s="12" t="s">
        <v>8281</v>
      </c>
      <c r="Q1401" t="s">
        <v>8282</v>
      </c>
      <c r="R1401" s="17">
        <f t="shared" si="112"/>
        <v>41889.004317129627</v>
      </c>
      <c r="S1401" s="17">
        <f t="shared" si="113"/>
        <v>41919.004317129627</v>
      </c>
      <c r="T1401" s="16" t="str">
        <f t="shared" si="114"/>
        <v>2014</v>
      </c>
    </row>
    <row r="1402" spans="1:20" ht="49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>
        <f t="shared" si="110"/>
        <v>167</v>
      </c>
      <c r="O1402" s="10">
        <f t="shared" si="111"/>
        <v>17.239999999999998</v>
      </c>
      <c r="P1402" s="12" t="s">
        <v>8281</v>
      </c>
      <c r="Q1402" t="s">
        <v>8282</v>
      </c>
      <c r="R1402" s="17">
        <f t="shared" si="112"/>
        <v>42498.341122685189</v>
      </c>
      <c r="S1402" s="17">
        <f t="shared" si="113"/>
        <v>42533.229166666672</v>
      </c>
      <c r="T1402" s="16" t="str">
        <f t="shared" si="114"/>
        <v>2016</v>
      </c>
    </row>
    <row r="1403" spans="1:20" ht="49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>
        <f t="shared" si="110"/>
        <v>497</v>
      </c>
      <c r="O1403" s="10">
        <f t="shared" si="111"/>
        <v>51.72</v>
      </c>
      <c r="P1403" s="12" t="s">
        <v>8281</v>
      </c>
      <c r="Q1403" t="s">
        <v>8282</v>
      </c>
      <c r="R1403" s="17">
        <f t="shared" si="112"/>
        <v>41399.99622685185</v>
      </c>
      <c r="S1403" s="17">
        <f t="shared" si="113"/>
        <v>41420.99622685185</v>
      </c>
      <c r="T1403" s="16" t="str">
        <f t="shared" si="114"/>
        <v>2013</v>
      </c>
    </row>
    <row r="1404" spans="1:20" ht="49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>
        <f t="shared" si="110"/>
        <v>109</v>
      </c>
      <c r="O1404" s="10">
        <f t="shared" si="111"/>
        <v>24.15</v>
      </c>
      <c r="P1404" s="12" t="s">
        <v>8281</v>
      </c>
      <c r="Q1404" t="s">
        <v>8282</v>
      </c>
      <c r="R1404" s="17">
        <f t="shared" si="112"/>
        <v>42065.053368055553</v>
      </c>
      <c r="S1404" s="17">
        <f t="shared" si="113"/>
        <v>42125.011701388896</v>
      </c>
      <c r="T1404" s="16" t="str">
        <f t="shared" si="114"/>
        <v>2015</v>
      </c>
    </row>
    <row r="1405" spans="1:20" ht="49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>
        <f t="shared" si="110"/>
        <v>103</v>
      </c>
      <c r="O1405" s="10">
        <f t="shared" si="111"/>
        <v>62.17</v>
      </c>
      <c r="P1405" s="12" t="s">
        <v>8281</v>
      </c>
      <c r="Q1405" t="s">
        <v>8282</v>
      </c>
      <c r="R1405" s="17">
        <f t="shared" si="112"/>
        <v>41451.062905092593</v>
      </c>
      <c r="S1405" s="17">
        <f t="shared" si="113"/>
        <v>41481.062905092593</v>
      </c>
      <c r="T1405" s="16" t="str">
        <f t="shared" si="114"/>
        <v>2013</v>
      </c>
    </row>
    <row r="1406" spans="1:20" ht="49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>
        <f t="shared" si="110"/>
        <v>2</v>
      </c>
      <c r="O1406" s="10">
        <f t="shared" si="111"/>
        <v>48.2</v>
      </c>
      <c r="P1406" s="12" t="s">
        <v>8278</v>
      </c>
      <c r="Q1406" t="s">
        <v>8297</v>
      </c>
      <c r="R1406" s="17">
        <f t="shared" si="112"/>
        <v>42032.510243055556</v>
      </c>
      <c r="S1406" s="17">
        <f t="shared" si="113"/>
        <v>42057.510243055556</v>
      </c>
      <c r="T1406" s="16" t="str">
        <f t="shared" si="114"/>
        <v>2015</v>
      </c>
    </row>
    <row r="1407" spans="1:20" ht="33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>
        <f t="shared" si="110"/>
        <v>0</v>
      </c>
      <c r="O1407" s="10">
        <f t="shared" si="111"/>
        <v>6.18</v>
      </c>
      <c r="P1407" s="12" t="s">
        <v>8278</v>
      </c>
      <c r="Q1407" t="s">
        <v>8297</v>
      </c>
      <c r="R1407" s="17">
        <f t="shared" si="112"/>
        <v>41941.680567129632</v>
      </c>
      <c r="S1407" s="17">
        <f t="shared" si="113"/>
        <v>41971.722233796296</v>
      </c>
      <c r="T1407" s="16" t="str">
        <f t="shared" si="114"/>
        <v>2014</v>
      </c>
    </row>
    <row r="1408" spans="1:20" ht="2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>
        <f t="shared" si="110"/>
        <v>0</v>
      </c>
      <c r="O1408" s="10">
        <f t="shared" si="111"/>
        <v>5</v>
      </c>
      <c r="P1408" s="12" t="s">
        <v>8278</v>
      </c>
      <c r="Q1408" t="s">
        <v>8297</v>
      </c>
      <c r="R1408" s="17">
        <f t="shared" si="112"/>
        <v>42297.432951388888</v>
      </c>
      <c r="S1408" s="17">
        <f t="shared" si="113"/>
        <v>42350.416666666672</v>
      </c>
      <c r="T1408" s="16" t="str">
        <f t="shared" si="114"/>
        <v>2015</v>
      </c>
    </row>
    <row r="1409" spans="1:20" ht="49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>
        <f t="shared" si="110"/>
        <v>1</v>
      </c>
      <c r="O1409" s="10">
        <f t="shared" si="111"/>
        <v>7.5</v>
      </c>
      <c r="P1409" s="12" t="s">
        <v>8278</v>
      </c>
      <c r="Q1409" t="s">
        <v>8297</v>
      </c>
      <c r="R1409" s="17">
        <f t="shared" si="112"/>
        <v>41838.536782407406</v>
      </c>
      <c r="S1409" s="17">
        <f t="shared" si="113"/>
        <v>41863.536782407406</v>
      </c>
      <c r="T1409" s="16" t="str">
        <f t="shared" si="114"/>
        <v>2014</v>
      </c>
    </row>
    <row r="1410" spans="1:20" ht="49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>
        <f t="shared" si="110"/>
        <v>7</v>
      </c>
      <c r="O1410" s="10">
        <f t="shared" si="111"/>
        <v>12</v>
      </c>
      <c r="P1410" s="12" t="s">
        <v>8278</v>
      </c>
      <c r="Q1410" t="s">
        <v>8297</v>
      </c>
      <c r="R1410" s="17">
        <f t="shared" si="112"/>
        <v>42291.872175925921</v>
      </c>
      <c r="S1410" s="17">
        <f t="shared" si="113"/>
        <v>42321.913842592592</v>
      </c>
      <c r="T1410" s="16" t="str">
        <f t="shared" si="114"/>
        <v>2015</v>
      </c>
    </row>
    <row r="1411" spans="1:20" ht="49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>
        <f t="shared" si="110"/>
        <v>0</v>
      </c>
      <c r="O1411" s="10">
        <f t="shared" si="111"/>
        <v>0</v>
      </c>
      <c r="P1411" s="12" t="s">
        <v>8278</v>
      </c>
      <c r="Q1411" t="s">
        <v>8297</v>
      </c>
      <c r="R1411" s="17">
        <f t="shared" si="112"/>
        <v>41945.133506944447</v>
      </c>
      <c r="S1411" s="17">
        <f t="shared" si="113"/>
        <v>42005.175173611111</v>
      </c>
      <c r="T1411" s="16" t="str">
        <f t="shared" si="114"/>
        <v>2014</v>
      </c>
    </row>
    <row r="1412" spans="1:20" ht="49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>
        <f t="shared" si="110"/>
        <v>0</v>
      </c>
      <c r="O1412" s="10">
        <f t="shared" si="111"/>
        <v>1</v>
      </c>
      <c r="P1412" s="12" t="s">
        <v>8278</v>
      </c>
      <c r="Q1412" t="s">
        <v>8297</v>
      </c>
      <c r="R1412" s="17">
        <f t="shared" si="112"/>
        <v>42479.318518518514</v>
      </c>
      <c r="S1412" s="17">
        <f t="shared" si="113"/>
        <v>42524.318518518514</v>
      </c>
      <c r="T1412" s="16" t="str">
        <f t="shared" si="114"/>
        <v>2016</v>
      </c>
    </row>
    <row r="1413" spans="1:20" ht="49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>
        <f t="shared" si="110"/>
        <v>0</v>
      </c>
      <c r="O1413" s="10">
        <f t="shared" si="111"/>
        <v>2.33</v>
      </c>
      <c r="P1413" s="12" t="s">
        <v>8278</v>
      </c>
      <c r="Q1413" t="s">
        <v>8297</v>
      </c>
      <c r="R1413" s="17">
        <f t="shared" si="112"/>
        <v>42013.059027777781</v>
      </c>
      <c r="S1413" s="17">
        <f t="shared" si="113"/>
        <v>42041.059027777781</v>
      </c>
      <c r="T1413" s="16" t="str">
        <f t="shared" si="114"/>
        <v>2015</v>
      </c>
    </row>
    <row r="1414" spans="1:20" ht="33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>
        <f t="shared" si="110"/>
        <v>5</v>
      </c>
      <c r="O1414" s="10">
        <f t="shared" si="111"/>
        <v>24.62</v>
      </c>
      <c r="P1414" s="12" t="s">
        <v>8278</v>
      </c>
      <c r="Q1414" t="s">
        <v>8297</v>
      </c>
      <c r="R1414" s="17">
        <f t="shared" si="112"/>
        <v>41947.063645833332</v>
      </c>
      <c r="S1414" s="17">
        <f t="shared" si="113"/>
        <v>41977.063645833332</v>
      </c>
      <c r="T1414" s="16" t="str">
        <f t="shared" si="114"/>
        <v>2014</v>
      </c>
    </row>
    <row r="1415" spans="1:20" ht="49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>
        <f t="shared" si="110"/>
        <v>5</v>
      </c>
      <c r="O1415" s="10">
        <f t="shared" si="111"/>
        <v>100</v>
      </c>
      <c r="P1415" s="12" t="s">
        <v>8278</v>
      </c>
      <c r="Q1415" t="s">
        <v>8297</v>
      </c>
      <c r="R1415" s="17">
        <f t="shared" si="112"/>
        <v>42360.437152777777</v>
      </c>
      <c r="S1415" s="17">
        <f t="shared" si="113"/>
        <v>42420.437152777777</v>
      </c>
      <c r="T1415" s="16" t="str">
        <f t="shared" si="114"/>
        <v>2015</v>
      </c>
    </row>
    <row r="1416" spans="1:20" ht="49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>
        <f t="shared" si="110"/>
        <v>0</v>
      </c>
      <c r="O1416" s="10">
        <f t="shared" si="111"/>
        <v>1</v>
      </c>
      <c r="P1416" s="12" t="s">
        <v>8278</v>
      </c>
      <c r="Q1416" t="s">
        <v>8297</v>
      </c>
      <c r="R1416" s="17">
        <f t="shared" si="112"/>
        <v>42708.25309027778</v>
      </c>
      <c r="S1416" s="17">
        <f t="shared" si="113"/>
        <v>42738.25309027778</v>
      </c>
      <c r="T1416" s="16" t="str">
        <f t="shared" si="114"/>
        <v>2016</v>
      </c>
    </row>
    <row r="1417" spans="1:20" ht="49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>
        <f t="shared" si="110"/>
        <v>18</v>
      </c>
      <c r="O1417" s="10">
        <f t="shared" si="111"/>
        <v>88.89</v>
      </c>
      <c r="P1417" s="12" t="s">
        <v>8278</v>
      </c>
      <c r="Q1417" t="s">
        <v>8297</v>
      </c>
      <c r="R1417" s="17">
        <f t="shared" si="112"/>
        <v>42192.675821759258</v>
      </c>
      <c r="S1417" s="17">
        <f t="shared" si="113"/>
        <v>42232.675821759258</v>
      </c>
      <c r="T1417" s="16" t="str">
        <f t="shared" si="114"/>
        <v>2015</v>
      </c>
    </row>
    <row r="1418" spans="1:20" ht="49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>
        <f t="shared" ref="N1418:N1481" si="115">ROUND(E1418/D1418*100,0)</f>
        <v>0</v>
      </c>
      <c r="O1418" s="10">
        <f t="shared" ref="O1418:O1481" si="116">IFERROR(ROUND(E1418/L1418,2),0)</f>
        <v>0</v>
      </c>
      <c r="P1418" s="12" t="s">
        <v>8278</v>
      </c>
      <c r="Q1418" t="s">
        <v>8297</v>
      </c>
      <c r="R1418" s="17">
        <f t="shared" ref="R1418:R1481" si="117">(((J1418/60)/60)/24)+DATE(1970,1,1)</f>
        <v>42299.926145833335</v>
      </c>
      <c r="S1418" s="17">
        <f t="shared" ref="S1418:S1481" si="118">(((I1418/60)/60)/24)+DATE(1970,1,1)</f>
        <v>42329.967812499999</v>
      </c>
      <c r="T1418" s="16" t="str">
        <f t="shared" ref="T1418:T1481" si="119">TEXT(R1418, "yyyy")</f>
        <v>2015</v>
      </c>
    </row>
    <row r="1419" spans="1:20" ht="49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>
        <f t="shared" si="115"/>
        <v>1</v>
      </c>
      <c r="O1419" s="10">
        <f t="shared" si="116"/>
        <v>27.5</v>
      </c>
      <c r="P1419" s="12" t="s">
        <v>8278</v>
      </c>
      <c r="Q1419" t="s">
        <v>8297</v>
      </c>
      <c r="R1419" s="17">
        <f t="shared" si="117"/>
        <v>42232.15016203704</v>
      </c>
      <c r="S1419" s="17">
        <f t="shared" si="118"/>
        <v>42262.465972222228</v>
      </c>
      <c r="T1419" s="16" t="str">
        <f t="shared" si="119"/>
        <v>2015</v>
      </c>
    </row>
    <row r="1420" spans="1:20" ht="65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>
        <f t="shared" si="115"/>
        <v>0</v>
      </c>
      <c r="O1420" s="10">
        <f t="shared" si="116"/>
        <v>6</v>
      </c>
      <c r="P1420" s="12" t="s">
        <v>8278</v>
      </c>
      <c r="Q1420" t="s">
        <v>8297</v>
      </c>
      <c r="R1420" s="17">
        <f t="shared" si="117"/>
        <v>42395.456412037034</v>
      </c>
      <c r="S1420" s="17">
        <f t="shared" si="118"/>
        <v>42425.456412037034</v>
      </c>
      <c r="T1420" s="16" t="str">
        <f t="shared" si="119"/>
        <v>2016</v>
      </c>
    </row>
    <row r="1421" spans="1:20" ht="49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>
        <f t="shared" si="115"/>
        <v>7</v>
      </c>
      <c r="O1421" s="10">
        <f t="shared" si="116"/>
        <v>44.5</v>
      </c>
      <c r="P1421" s="12" t="s">
        <v>8278</v>
      </c>
      <c r="Q1421" t="s">
        <v>8297</v>
      </c>
      <c r="R1421" s="17">
        <f t="shared" si="117"/>
        <v>42622.456238425926</v>
      </c>
      <c r="S1421" s="17">
        <f t="shared" si="118"/>
        <v>42652.456238425926</v>
      </c>
      <c r="T1421" s="16" t="str">
        <f t="shared" si="119"/>
        <v>2016</v>
      </c>
    </row>
    <row r="1422" spans="1:20" ht="2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>
        <f t="shared" si="115"/>
        <v>3</v>
      </c>
      <c r="O1422" s="10">
        <f t="shared" si="116"/>
        <v>1</v>
      </c>
      <c r="P1422" s="12" t="s">
        <v>8278</v>
      </c>
      <c r="Q1422" t="s">
        <v>8297</v>
      </c>
      <c r="R1422" s="17">
        <f t="shared" si="117"/>
        <v>42524.667662037042</v>
      </c>
      <c r="S1422" s="17">
        <f t="shared" si="118"/>
        <v>42549.667662037042</v>
      </c>
      <c r="T1422" s="16" t="str">
        <f t="shared" si="119"/>
        <v>2016</v>
      </c>
    </row>
    <row r="1423" spans="1:20" ht="49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>
        <f t="shared" si="115"/>
        <v>0</v>
      </c>
      <c r="O1423" s="10">
        <f t="shared" si="116"/>
        <v>100</v>
      </c>
      <c r="P1423" s="12" t="s">
        <v>8278</v>
      </c>
      <c r="Q1423" t="s">
        <v>8297</v>
      </c>
      <c r="R1423" s="17">
        <f t="shared" si="117"/>
        <v>42013.915613425925</v>
      </c>
      <c r="S1423" s="17">
        <f t="shared" si="118"/>
        <v>42043.915613425925</v>
      </c>
      <c r="T1423" s="16" t="str">
        <f t="shared" si="119"/>
        <v>2015</v>
      </c>
    </row>
    <row r="1424" spans="1:20" ht="49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>
        <f t="shared" si="115"/>
        <v>0</v>
      </c>
      <c r="O1424" s="10">
        <f t="shared" si="116"/>
        <v>13</v>
      </c>
      <c r="P1424" s="12" t="s">
        <v>8278</v>
      </c>
      <c r="Q1424" t="s">
        <v>8297</v>
      </c>
      <c r="R1424" s="17">
        <f t="shared" si="117"/>
        <v>42604.239629629628</v>
      </c>
      <c r="S1424" s="17">
        <f t="shared" si="118"/>
        <v>42634.239629629628</v>
      </c>
      <c r="T1424" s="16" t="str">
        <f t="shared" si="119"/>
        <v>2016</v>
      </c>
    </row>
    <row r="1425" spans="1:20" ht="49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>
        <f t="shared" si="115"/>
        <v>0</v>
      </c>
      <c r="O1425" s="10">
        <f t="shared" si="116"/>
        <v>100</v>
      </c>
      <c r="P1425" s="12" t="s">
        <v>8278</v>
      </c>
      <c r="Q1425" t="s">
        <v>8297</v>
      </c>
      <c r="R1425" s="17">
        <f t="shared" si="117"/>
        <v>42340.360312500001</v>
      </c>
      <c r="S1425" s="17">
        <f t="shared" si="118"/>
        <v>42370.360312500001</v>
      </c>
      <c r="T1425" s="16" t="str">
        <f t="shared" si="119"/>
        <v>2015</v>
      </c>
    </row>
    <row r="1426" spans="1:20" ht="49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>
        <f t="shared" si="115"/>
        <v>20</v>
      </c>
      <c r="O1426" s="10">
        <f t="shared" si="116"/>
        <v>109.07</v>
      </c>
      <c r="P1426" s="12" t="s">
        <v>8278</v>
      </c>
      <c r="Q1426" t="s">
        <v>8297</v>
      </c>
      <c r="R1426" s="17">
        <f t="shared" si="117"/>
        <v>42676.717615740738</v>
      </c>
      <c r="S1426" s="17">
        <f t="shared" si="118"/>
        <v>42689.759282407409</v>
      </c>
      <c r="T1426" s="16" t="str">
        <f t="shared" si="119"/>
        <v>2016</v>
      </c>
    </row>
    <row r="1427" spans="1:20" ht="49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>
        <f t="shared" si="115"/>
        <v>0</v>
      </c>
      <c r="O1427" s="10">
        <f t="shared" si="116"/>
        <v>0</v>
      </c>
      <c r="P1427" s="12" t="s">
        <v>8278</v>
      </c>
      <c r="Q1427" t="s">
        <v>8297</v>
      </c>
      <c r="R1427" s="17">
        <f t="shared" si="117"/>
        <v>42093.131469907406</v>
      </c>
      <c r="S1427" s="17">
        <f t="shared" si="118"/>
        <v>42123.131469907406</v>
      </c>
      <c r="T1427" s="16" t="str">
        <f t="shared" si="119"/>
        <v>2015</v>
      </c>
    </row>
    <row r="1428" spans="1:20" ht="49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>
        <f t="shared" si="115"/>
        <v>0</v>
      </c>
      <c r="O1428" s="10">
        <f t="shared" si="116"/>
        <v>0</v>
      </c>
      <c r="P1428" s="12" t="s">
        <v>8278</v>
      </c>
      <c r="Q1428" t="s">
        <v>8297</v>
      </c>
      <c r="R1428" s="17">
        <f t="shared" si="117"/>
        <v>42180.390277777777</v>
      </c>
      <c r="S1428" s="17">
        <f t="shared" si="118"/>
        <v>42240.390277777777</v>
      </c>
      <c r="T1428" s="16" t="str">
        <f t="shared" si="119"/>
        <v>2015</v>
      </c>
    </row>
    <row r="1429" spans="1:20" ht="49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>
        <f t="shared" si="115"/>
        <v>8</v>
      </c>
      <c r="O1429" s="10">
        <f t="shared" si="116"/>
        <v>104.75</v>
      </c>
      <c r="P1429" s="12" t="s">
        <v>8278</v>
      </c>
      <c r="Q1429" t="s">
        <v>8297</v>
      </c>
      <c r="R1429" s="17">
        <f t="shared" si="117"/>
        <v>42601.851678240739</v>
      </c>
      <c r="S1429" s="17">
        <f t="shared" si="118"/>
        <v>42631.851678240739</v>
      </c>
      <c r="T1429" s="16" t="str">
        <f t="shared" si="119"/>
        <v>2016</v>
      </c>
    </row>
    <row r="1430" spans="1:20" ht="49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>
        <f t="shared" si="115"/>
        <v>5</v>
      </c>
      <c r="O1430" s="10">
        <f t="shared" si="116"/>
        <v>15</v>
      </c>
      <c r="P1430" s="12" t="s">
        <v>8278</v>
      </c>
      <c r="Q1430" t="s">
        <v>8297</v>
      </c>
      <c r="R1430" s="17">
        <f t="shared" si="117"/>
        <v>42432.379826388889</v>
      </c>
      <c r="S1430" s="17">
        <f t="shared" si="118"/>
        <v>42462.338159722218</v>
      </c>
      <c r="T1430" s="16" t="str">
        <f t="shared" si="119"/>
        <v>2016</v>
      </c>
    </row>
    <row r="1431" spans="1:20" ht="33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>
        <f t="shared" si="115"/>
        <v>0</v>
      </c>
      <c r="O1431" s="10">
        <f t="shared" si="116"/>
        <v>0</v>
      </c>
      <c r="P1431" s="12" t="s">
        <v>8278</v>
      </c>
      <c r="Q1431" t="s">
        <v>8297</v>
      </c>
      <c r="R1431" s="17">
        <f t="shared" si="117"/>
        <v>42074.060671296291</v>
      </c>
      <c r="S1431" s="17">
        <f t="shared" si="118"/>
        <v>42104.060671296291</v>
      </c>
      <c r="T1431" s="16" t="str">
        <f t="shared" si="119"/>
        <v>2015</v>
      </c>
    </row>
    <row r="1432" spans="1:20" ht="49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>
        <f t="shared" si="115"/>
        <v>8</v>
      </c>
      <c r="O1432" s="10">
        <f t="shared" si="116"/>
        <v>80.599999999999994</v>
      </c>
      <c r="P1432" s="12" t="s">
        <v>8278</v>
      </c>
      <c r="Q1432" t="s">
        <v>8297</v>
      </c>
      <c r="R1432" s="17">
        <f t="shared" si="117"/>
        <v>41961.813518518517</v>
      </c>
      <c r="S1432" s="17">
        <f t="shared" si="118"/>
        <v>41992.813518518517</v>
      </c>
      <c r="T1432" s="16" t="str">
        <f t="shared" si="119"/>
        <v>2014</v>
      </c>
    </row>
    <row r="1433" spans="1:20" ht="49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>
        <f t="shared" si="115"/>
        <v>32</v>
      </c>
      <c r="O1433" s="10">
        <f t="shared" si="116"/>
        <v>115.55</v>
      </c>
      <c r="P1433" s="12" t="s">
        <v>8278</v>
      </c>
      <c r="Q1433" t="s">
        <v>8297</v>
      </c>
      <c r="R1433" s="17">
        <f t="shared" si="117"/>
        <v>42304.210833333331</v>
      </c>
      <c r="S1433" s="17">
        <f t="shared" si="118"/>
        <v>42334.252500000002</v>
      </c>
      <c r="T1433" s="16" t="str">
        <f t="shared" si="119"/>
        <v>2015</v>
      </c>
    </row>
    <row r="1434" spans="1:20" ht="49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>
        <f t="shared" si="115"/>
        <v>0</v>
      </c>
      <c r="O1434" s="10">
        <f t="shared" si="116"/>
        <v>0</v>
      </c>
      <c r="P1434" s="12" t="s">
        <v>8278</v>
      </c>
      <c r="Q1434" t="s">
        <v>8297</v>
      </c>
      <c r="R1434" s="17">
        <f t="shared" si="117"/>
        <v>42175.780416666668</v>
      </c>
      <c r="S1434" s="17">
        <f t="shared" si="118"/>
        <v>42205.780416666668</v>
      </c>
      <c r="T1434" s="16" t="str">
        <f t="shared" si="119"/>
        <v>2015</v>
      </c>
    </row>
    <row r="1435" spans="1:20" ht="49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>
        <f t="shared" si="115"/>
        <v>7</v>
      </c>
      <c r="O1435" s="10">
        <f t="shared" si="116"/>
        <v>80.5</v>
      </c>
      <c r="P1435" s="12" t="s">
        <v>8278</v>
      </c>
      <c r="Q1435" t="s">
        <v>8297</v>
      </c>
      <c r="R1435" s="17">
        <f t="shared" si="117"/>
        <v>42673.625868055555</v>
      </c>
      <c r="S1435" s="17">
        <f t="shared" si="118"/>
        <v>42714.458333333328</v>
      </c>
      <c r="T1435" s="16" t="str">
        <f t="shared" si="119"/>
        <v>2016</v>
      </c>
    </row>
    <row r="1436" spans="1:20" ht="49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>
        <f t="shared" si="115"/>
        <v>10</v>
      </c>
      <c r="O1436" s="10">
        <f t="shared" si="116"/>
        <v>744.55</v>
      </c>
      <c r="P1436" s="12" t="s">
        <v>8278</v>
      </c>
      <c r="Q1436" t="s">
        <v>8297</v>
      </c>
      <c r="R1436" s="17">
        <f t="shared" si="117"/>
        <v>42142.767106481479</v>
      </c>
      <c r="S1436" s="17">
        <f t="shared" si="118"/>
        <v>42163.625</v>
      </c>
      <c r="T1436" s="16" t="str">
        <f t="shared" si="119"/>
        <v>2015</v>
      </c>
    </row>
    <row r="1437" spans="1:20" ht="33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>
        <f t="shared" si="115"/>
        <v>0</v>
      </c>
      <c r="O1437" s="10">
        <f t="shared" si="116"/>
        <v>7.5</v>
      </c>
      <c r="P1437" s="12" t="s">
        <v>8278</v>
      </c>
      <c r="Q1437" t="s">
        <v>8297</v>
      </c>
      <c r="R1437" s="17">
        <f t="shared" si="117"/>
        <v>42258.780324074076</v>
      </c>
      <c r="S1437" s="17">
        <f t="shared" si="118"/>
        <v>42288.780324074076</v>
      </c>
      <c r="T1437" s="16" t="str">
        <f t="shared" si="119"/>
        <v>2015</v>
      </c>
    </row>
    <row r="1438" spans="1:20" ht="49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>
        <f t="shared" si="115"/>
        <v>1</v>
      </c>
      <c r="O1438" s="10">
        <f t="shared" si="116"/>
        <v>38.5</v>
      </c>
      <c r="P1438" s="12" t="s">
        <v>8278</v>
      </c>
      <c r="Q1438" t="s">
        <v>8297</v>
      </c>
      <c r="R1438" s="17">
        <f t="shared" si="117"/>
        <v>42391.35019675926</v>
      </c>
      <c r="S1438" s="17">
        <f t="shared" si="118"/>
        <v>42421.35019675926</v>
      </c>
      <c r="T1438" s="16" t="str">
        <f t="shared" si="119"/>
        <v>2016</v>
      </c>
    </row>
    <row r="1439" spans="1:20" ht="49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>
        <f t="shared" si="115"/>
        <v>27</v>
      </c>
      <c r="O1439" s="10">
        <f t="shared" si="116"/>
        <v>36.68</v>
      </c>
      <c r="P1439" s="12" t="s">
        <v>8278</v>
      </c>
      <c r="Q1439" t="s">
        <v>8297</v>
      </c>
      <c r="R1439" s="17">
        <f t="shared" si="117"/>
        <v>41796.531701388885</v>
      </c>
      <c r="S1439" s="17">
        <f t="shared" si="118"/>
        <v>41833.207638888889</v>
      </c>
      <c r="T1439" s="16" t="str">
        <f t="shared" si="119"/>
        <v>2014</v>
      </c>
    </row>
    <row r="1440" spans="1:20" ht="49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>
        <f t="shared" si="115"/>
        <v>3</v>
      </c>
      <c r="O1440" s="10">
        <f t="shared" si="116"/>
        <v>75</v>
      </c>
      <c r="P1440" s="12" t="s">
        <v>8278</v>
      </c>
      <c r="Q1440" t="s">
        <v>8297</v>
      </c>
      <c r="R1440" s="17">
        <f t="shared" si="117"/>
        <v>42457.871516203704</v>
      </c>
      <c r="S1440" s="17">
        <f t="shared" si="118"/>
        <v>42487.579861111109</v>
      </c>
      <c r="T1440" s="16" t="str">
        <f t="shared" si="119"/>
        <v>2016</v>
      </c>
    </row>
    <row r="1441" spans="1:20" ht="49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>
        <f t="shared" si="115"/>
        <v>7</v>
      </c>
      <c r="O1441" s="10">
        <f t="shared" si="116"/>
        <v>30</v>
      </c>
      <c r="P1441" s="12" t="s">
        <v>8278</v>
      </c>
      <c r="Q1441" t="s">
        <v>8297</v>
      </c>
      <c r="R1441" s="17">
        <f t="shared" si="117"/>
        <v>42040.829872685179</v>
      </c>
      <c r="S1441" s="17">
        <f t="shared" si="118"/>
        <v>42070.829872685179</v>
      </c>
      <c r="T1441" s="16" t="str">
        <f t="shared" si="119"/>
        <v>2015</v>
      </c>
    </row>
    <row r="1442" spans="1:20" ht="49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>
        <f t="shared" si="115"/>
        <v>0</v>
      </c>
      <c r="O1442" s="10">
        <f t="shared" si="116"/>
        <v>1</v>
      </c>
      <c r="P1442" s="12" t="s">
        <v>8278</v>
      </c>
      <c r="Q1442" t="s">
        <v>8297</v>
      </c>
      <c r="R1442" s="17">
        <f t="shared" si="117"/>
        <v>42486.748414351852</v>
      </c>
      <c r="S1442" s="17">
        <f t="shared" si="118"/>
        <v>42516.748414351852</v>
      </c>
      <c r="T1442" s="16" t="str">
        <f t="shared" si="119"/>
        <v>2016</v>
      </c>
    </row>
    <row r="1443" spans="1:20" ht="49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>
        <f t="shared" si="115"/>
        <v>1</v>
      </c>
      <c r="O1443" s="10">
        <f t="shared" si="116"/>
        <v>673.33</v>
      </c>
      <c r="P1443" s="12" t="s">
        <v>8278</v>
      </c>
      <c r="Q1443" t="s">
        <v>8297</v>
      </c>
      <c r="R1443" s="17">
        <f t="shared" si="117"/>
        <v>42198.765844907408</v>
      </c>
      <c r="S1443" s="17">
        <f t="shared" si="118"/>
        <v>42258.765844907408</v>
      </c>
      <c r="T1443" s="16" t="str">
        <f t="shared" si="119"/>
        <v>2015</v>
      </c>
    </row>
    <row r="1444" spans="1:20" ht="49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>
        <f t="shared" si="115"/>
        <v>0</v>
      </c>
      <c r="O1444" s="10">
        <f t="shared" si="116"/>
        <v>0</v>
      </c>
      <c r="P1444" s="12" t="s">
        <v>8278</v>
      </c>
      <c r="Q1444" t="s">
        <v>8297</v>
      </c>
      <c r="R1444" s="17">
        <f t="shared" si="117"/>
        <v>42485.64534722222</v>
      </c>
      <c r="S1444" s="17">
        <f t="shared" si="118"/>
        <v>42515.64534722222</v>
      </c>
      <c r="T1444" s="16" t="str">
        <f t="shared" si="119"/>
        <v>2016</v>
      </c>
    </row>
    <row r="1445" spans="1:20" ht="49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>
        <f t="shared" si="115"/>
        <v>0</v>
      </c>
      <c r="O1445" s="10">
        <f t="shared" si="116"/>
        <v>0</v>
      </c>
      <c r="P1445" s="12" t="s">
        <v>8278</v>
      </c>
      <c r="Q1445" t="s">
        <v>8297</v>
      </c>
      <c r="R1445" s="17">
        <f t="shared" si="117"/>
        <v>42707.926030092596</v>
      </c>
      <c r="S1445" s="17">
        <f t="shared" si="118"/>
        <v>42737.926030092596</v>
      </c>
      <c r="T1445" s="16" t="str">
        <f t="shared" si="119"/>
        <v>2016</v>
      </c>
    </row>
    <row r="1446" spans="1:20" ht="33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>
        <f t="shared" si="115"/>
        <v>0</v>
      </c>
      <c r="O1446" s="10">
        <f t="shared" si="116"/>
        <v>0</v>
      </c>
      <c r="P1446" s="12" t="s">
        <v>8278</v>
      </c>
      <c r="Q1446" t="s">
        <v>8297</v>
      </c>
      <c r="R1446" s="17">
        <f t="shared" si="117"/>
        <v>42199.873402777783</v>
      </c>
      <c r="S1446" s="17">
        <f t="shared" si="118"/>
        <v>42259.873402777783</v>
      </c>
      <c r="T1446" s="16" t="str">
        <f t="shared" si="119"/>
        <v>2015</v>
      </c>
    </row>
    <row r="1447" spans="1:20" ht="49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>
        <f t="shared" si="115"/>
        <v>0</v>
      </c>
      <c r="O1447" s="10">
        <f t="shared" si="116"/>
        <v>0</v>
      </c>
      <c r="P1447" s="12" t="s">
        <v>8278</v>
      </c>
      <c r="Q1447" t="s">
        <v>8297</v>
      </c>
      <c r="R1447" s="17">
        <f t="shared" si="117"/>
        <v>42139.542303240742</v>
      </c>
      <c r="S1447" s="17">
        <f t="shared" si="118"/>
        <v>42169.542303240742</v>
      </c>
      <c r="T1447" s="16" t="str">
        <f t="shared" si="119"/>
        <v>2015</v>
      </c>
    </row>
    <row r="1448" spans="1:20" ht="49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>
        <f t="shared" si="115"/>
        <v>0</v>
      </c>
      <c r="O1448" s="10">
        <f t="shared" si="116"/>
        <v>0</v>
      </c>
      <c r="P1448" s="12" t="s">
        <v>8278</v>
      </c>
      <c r="Q1448" t="s">
        <v>8297</v>
      </c>
      <c r="R1448" s="17">
        <f t="shared" si="117"/>
        <v>42461.447662037041</v>
      </c>
      <c r="S1448" s="17">
        <f t="shared" si="118"/>
        <v>42481.447662037041</v>
      </c>
      <c r="T1448" s="16" t="str">
        <f t="shared" si="119"/>
        <v>2016</v>
      </c>
    </row>
    <row r="1449" spans="1:20" ht="33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>
        <f t="shared" si="115"/>
        <v>0</v>
      </c>
      <c r="O1449" s="10">
        <f t="shared" si="116"/>
        <v>25</v>
      </c>
      <c r="P1449" s="12" t="s">
        <v>8278</v>
      </c>
      <c r="Q1449" t="s">
        <v>8297</v>
      </c>
      <c r="R1449" s="17">
        <f t="shared" si="117"/>
        <v>42529.730717592596</v>
      </c>
      <c r="S1449" s="17">
        <f t="shared" si="118"/>
        <v>42559.730717592596</v>
      </c>
      <c r="T1449" s="16" t="str">
        <f t="shared" si="119"/>
        <v>2016</v>
      </c>
    </row>
    <row r="1450" spans="1:20" ht="49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>
        <f t="shared" si="115"/>
        <v>0</v>
      </c>
      <c r="O1450" s="10">
        <f t="shared" si="116"/>
        <v>0</v>
      </c>
      <c r="P1450" s="12" t="s">
        <v>8278</v>
      </c>
      <c r="Q1450" t="s">
        <v>8297</v>
      </c>
      <c r="R1450" s="17">
        <f t="shared" si="117"/>
        <v>42115.936550925922</v>
      </c>
      <c r="S1450" s="17">
        <f t="shared" si="118"/>
        <v>42146.225694444445</v>
      </c>
      <c r="T1450" s="16" t="str">
        <f t="shared" si="119"/>
        <v>2015</v>
      </c>
    </row>
    <row r="1451" spans="1:20" ht="49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>
        <f t="shared" si="115"/>
        <v>0</v>
      </c>
      <c r="O1451" s="10">
        <f t="shared" si="116"/>
        <v>0</v>
      </c>
      <c r="P1451" s="12" t="s">
        <v>8278</v>
      </c>
      <c r="Q1451" t="s">
        <v>8297</v>
      </c>
      <c r="R1451" s="17">
        <f t="shared" si="117"/>
        <v>42086.811400462961</v>
      </c>
      <c r="S1451" s="17">
        <f t="shared" si="118"/>
        <v>42134.811400462961</v>
      </c>
      <c r="T1451" s="16" t="str">
        <f t="shared" si="119"/>
        <v>2015</v>
      </c>
    </row>
    <row r="1452" spans="1:20" ht="49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>
        <f t="shared" si="115"/>
        <v>0</v>
      </c>
      <c r="O1452" s="10">
        <f t="shared" si="116"/>
        <v>1</v>
      </c>
      <c r="P1452" s="12" t="s">
        <v>8278</v>
      </c>
      <c r="Q1452" t="s">
        <v>8297</v>
      </c>
      <c r="R1452" s="17">
        <f t="shared" si="117"/>
        <v>42390.171261574069</v>
      </c>
      <c r="S1452" s="17">
        <f t="shared" si="118"/>
        <v>42420.171261574069</v>
      </c>
      <c r="T1452" s="16" t="str">
        <f t="shared" si="119"/>
        <v>2016</v>
      </c>
    </row>
    <row r="1453" spans="1:20" ht="33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>
        <f t="shared" si="115"/>
        <v>0</v>
      </c>
      <c r="O1453" s="10">
        <f t="shared" si="116"/>
        <v>1</v>
      </c>
      <c r="P1453" s="12" t="s">
        <v>8278</v>
      </c>
      <c r="Q1453" t="s">
        <v>8297</v>
      </c>
      <c r="R1453" s="17">
        <f t="shared" si="117"/>
        <v>41931.959016203706</v>
      </c>
      <c r="S1453" s="17">
        <f t="shared" si="118"/>
        <v>41962.00068287037</v>
      </c>
      <c r="T1453" s="16" t="str">
        <f t="shared" si="119"/>
        <v>2014</v>
      </c>
    </row>
    <row r="1454" spans="1:20" ht="33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>
        <f t="shared" si="115"/>
        <v>0</v>
      </c>
      <c r="O1454" s="10">
        <f t="shared" si="116"/>
        <v>0</v>
      </c>
      <c r="P1454" s="12" t="s">
        <v>8278</v>
      </c>
      <c r="Q1454" t="s">
        <v>8297</v>
      </c>
      <c r="R1454" s="17">
        <f t="shared" si="117"/>
        <v>41818.703275462962</v>
      </c>
      <c r="S1454" s="17">
        <f t="shared" si="118"/>
        <v>41848.703275462962</v>
      </c>
      <c r="T1454" s="16" t="str">
        <f t="shared" si="119"/>
        <v>2014</v>
      </c>
    </row>
    <row r="1455" spans="1:20" ht="49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>
        <f t="shared" si="115"/>
        <v>0</v>
      </c>
      <c r="O1455" s="10">
        <f t="shared" si="116"/>
        <v>0</v>
      </c>
      <c r="P1455" s="12" t="s">
        <v>8278</v>
      </c>
      <c r="Q1455" t="s">
        <v>8297</v>
      </c>
      <c r="R1455" s="17">
        <f t="shared" si="117"/>
        <v>42795.696145833332</v>
      </c>
      <c r="S1455" s="17">
        <f t="shared" si="118"/>
        <v>42840.654479166667</v>
      </c>
      <c r="T1455" s="16" t="str">
        <f t="shared" si="119"/>
        <v>2017</v>
      </c>
    </row>
    <row r="1456" spans="1:20" ht="49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>
        <f t="shared" si="115"/>
        <v>1</v>
      </c>
      <c r="O1456" s="10">
        <f t="shared" si="116"/>
        <v>15</v>
      </c>
      <c r="P1456" s="12" t="s">
        <v>8278</v>
      </c>
      <c r="Q1456" t="s">
        <v>8297</v>
      </c>
      <c r="R1456" s="17">
        <f t="shared" si="117"/>
        <v>42463.866666666669</v>
      </c>
      <c r="S1456" s="17">
        <f t="shared" si="118"/>
        <v>42484.915972222225</v>
      </c>
      <c r="T1456" s="16" t="str">
        <f t="shared" si="119"/>
        <v>2016</v>
      </c>
    </row>
    <row r="1457" spans="1:20" ht="49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>
        <f t="shared" si="115"/>
        <v>11</v>
      </c>
      <c r="O1457" s="10">
        <f t="shared" si="116"/>
        <v>225</v>
      </c>
      <c r="P1457" s="12" t="s">
        <v>8278</v>
      </c>
      <c r="Q1457" t="s">
        <v>8297</v>
      </c>
      <c r="R1457" s="17">
        <f t="shared" si="117"/>
        <v>41832.672685185185</v>
      </c>
      <c r="S1457" s="17">
        <f t="shared" si="118"/>
        <v>41887.568749999999</v>
      </c>
      <c r="T1457" s="16" t="str">
        <f t="shared" si="119"/>
        <v>2014</v>
      </c>
    </row>
    <row r="1458" spans="1:20" ht="2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>
        <f t="shared" si="115"/>
        <v>3</v>
      </c>
      <c r="O1458" s="10">
        <f t="shared" si="116"/>
        <v>48.33</v>
      </c>
      <c r="P1458" s="12" t="s">
        <v>8278</v>
      </c>
      <c r="Q1458" t="s">
        <v>8297</v>
      </c>
      <c r="R1458" s="17">
        <f t="shared" si="117"/>
        <v>42708.668576388889</v>
      </c>
      <c r="S1458" s="17">
        <f t="shared" si="118"/>
        <v>42738.668576388889</v>
      </c>
      <c r="T1458" s="16" t="str">
        <f t="shared" si="119"/>
        <v>2016</v>
      </c>
    </row>
    <row r="1459" spans="1:20" ht="33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>
        <f t="shared" si="115"/>
        <v>0</v>
      </c>
      <c r="O1459" s="10">
        <f t="shared" si="116"/>
        <v>0</v>
      </c>
      <c r="P1459" s="12" t="s">
        <v>8278</v>
      </c>
      <c r="Q1459" t="s">
        <v>8297</v>
      </c>
      <c r="R1459" s="17">
        <f t="shared" si="117"/>
        <v>42289.89634259259</v>
      </c>
      <c r="S1459" s="17">
        <f t="shared" si="118"/>
        <v>42319.938009259262</v>
      </c>
      <c r="T1459" s="16" t="str">
        <f t="shared" si="119"/>
        <v>2015</v>
      </c>
    </row>
    <row r="1460" spans="1:20" ht="49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>
        <f t="shared" si="115"/>
        <v>0</v>
      </c>
      <c r="O1460" s="10">
        <f t="shared" si="116"/>
        <v>0</v>
      </c>
      <c r="P1460" s="12" t="s">
        <v>8278</v>
      </c>
      <c r="Q1460" t="s">
        <v>8297</v>
      </c>
      <c r="R1460" s="17">
        <f t="shared" si="117"/>
        <v>41831.705555555556</v>
      </c>
      <c r="S1460" s="17">
        <f t="shared" si="118"/>
        <v>41862.166666666664</v>
      </c>
      <c r="T1460" s="16" t="str">
        <f t="shared" si="119"/>
        <v>2014</v>
      </c>
    </row>
    <row r="1461" spans="1:20" ht="49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>
        <f t="shared" si="115"/>
        <v>0</v>
      </c>
      <c r="O1461" s="10">
        <f t="shared" si="116"/>
        <v>0</v>
      </c>
      <c r="P1461" s="12" t="s">
        <v>8278</v>
      </c>
      <c r="Q1461" t="s">
        <v>8297</v>
      </c>
      <c r="R1461" s="17">
        <f t="shared" si="117"/>
        <v>42312.204814814817</v>
      </c>
      <c r="S1461" s="17">
        <f t="shared" si="118"/>
        <v>42340.725694444445</v>
      </c>
      <c r="T1461" s="16" t="str">
        <f t="shared" si="119"/>
        <v>2015</v>
      </c>
    </row>
    <row r="1462" spans="1:20" ht="49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>
        <f t="shared" si="115"/>
        <v>0</v>
      </c>
      <c r="O1462" s="10">
        <f t="shared" si="116"/>
        <v>0</v>
      </c>
      <c r="P1462" s="12" t="s">
        <v>8278</v>
      </c>
      <c r="Q1462" t="s">
        <v>8297</v>
      </c>
      <c r="R1462" s="17">
        <f t="shared" si="117"/>
        <v>41915.896967592591</v>
      </c>
      <c r="S1462" s="17">
        <f t="shared" si="118"/>
        <v>41973.989583333328</v>
      </c>
      <c r="T1462" s="16" t="str">
        <f t="shared" si="119"/>
        <v>2014</v>
      </c>
    </row>
    <row r="1463" spans="1:20" ht="33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>
        <f t="shared" si="115"/>
        <v>101</v>
      </c>
      <c r="O1463" s="10">
        <f t="shared" si="116"/>
        <v>44.67</v>
      </c>
      <c r="P1463" s="12" t="s">
        <v>8278</v>
      </c>
      <c r="Q1463" t="s">
        <v>8298</v>
      </c>
      <c r="R1463" s="17">
        <f t="shared" si="117"/>
        <v>41899.645300925928</v>
      </c>
      <c r="S1463" s="17">
        <f t="shared" si="118"/>
        <v>41933</v>
      </c>
      <c r="T1463" s="16" t="str">
        <f t="shared" si="119"/>
        <v>2014</v>
      </c>
    </row>
    <row r="1464" spans="1:20" ht="33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>
        <f t="shared" si="115"/>
        <v>109</v>
      </c>
      <c r="O1464" s="10">
        <f t="shared" si="116"/>
        <v>28.94</v>
      </c>
      <c r="P1464" s="12" t="s">
        <v>8278</v>
      </c>
      <c r="Q1464" t="s">
        <v>8298</v>
      </c>
      <c r="R1464" s="17">
        <f t="shared" si="117"/>
        <v>41344.662858796299</v>
      </c>
      <c r="S1464" s="17">
        <f t="shared" si="118"/>
        <v>41374.662858796299</v>
      </c>
      <c r="T1464" s="16" t="str">
        <f t="shared" si="119"/>
        <v>2013</v>
      </c>
    </row>
    <row r="1465" spans="1:20" ht="49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>
        <f t="shared" si="115"/>
        <v>148</v>
      </c>
      <c r="O1465" s="10">
        <f t="shared" si="116"/>
        <v>35.44</v>
      </c>
      <c r="P1465" s="12" t="s">
        <v>8278</v>
      </c>
      <c r="Q1465" t="s">
        <v>8298</v>
      </c>
      <c r="R1465" s="17">
        <f t="shared" si="117"/>
        <v>41326.911319444444</v>
      </c>
      <c r="S1465" s="17">
        <f t="shared" si="118"/>
        <v>41371.869652777779</v>
      </c>
      <c r="T1465" s="16" t="str">
        <f t="shared" si="119"/>
        <v>2013</v>
      </c>
    </row>
    <row r="1466" spans="1:20" ht="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>
        <f t="shared" si="115"/>
        <v>163</v>
      </c>
      <c r="O1466" s="10">
        <f t="shared" si="116"/>
        <v>34.869999999999997</v>
      </c>
      <c r="P1466" s="12" t="s">
        <v>8278</v>
      </c>
      <c r="Q1466" t="s">
        <v>8298</v>
      </c>
      <c r="R1466" s="17">
        <f t="shared" si="117"/>
        <v>41291.661550925928</v>
      </c>
      <c r="S1466" s="17">
        <f t="shared" si="118"/>
        <v>41321.661550925928</v>
      </c>
      <c r="T1466" s="16" t="str">
        <f t="shared" si="119"/>
        <v>2013</v>
      </c>
    </row>
    <row r="1467" spans="1:20" ht="49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>
        <f t="shared" si="115"/>
        <v>456</v>
      </c>
      <c r="O1467" s="10">
        <f t="shared" si="116"/>
        <v>52.62</v>
      </c>
      <c r="P1467" s="12" t="s">
        <v>8278</v>
      </c>
      <c r="Q1467" t="s">
        <v>8298</v>
      </c>
      <c r="R1467" s="17">
        <f t="shared" si="117"/>
        <v>40959.734398148146</v>
      </c>
      <c r="S1467" s="17">
        <f t="shared" si="118"/>
        <v>40990.125</v>
      </c>
      <c r="T1467" s="16" t="str">
        <f t="shared" si="119"/>
        <v>2012</v>
      </c>
    </row>
    <row r="1468" spans="1:20" ht="49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>
        <f t="shared" si="115"/>
        <v>108</v>
      </c>
      <c r="O1468" s="10">
        <f t="shared" si="116"/>
        <v>69.599999999999994</v>
      </c>
      <c r="P1468" s="12" t="s">
        <v>8278</v>
      </c>
      <c r="Q1468" t="s">
        <v>8298</v>
      </c>
      <c r="R1468" s="17">
        <f t="shared" si="117"/>
        <v>42340.172060185185</v>
      </c>
      <c r="S1468" s="17">
        <f t="shared" si="118"/>
        <v>42381.208333333328</v>
      </c>
      <c r="T1468" s="16" t="str">
        <f t="shared" si="119"/>
        <v>2015</v>
      </c>
    </row>
    <row r="1469" spans="1:20" ht="33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>
        <f t="shared" si="115"/>
        <v>115</v>
      </c>
      <c r="O1469" s="10">
        <f t="shared" si="116"/>
        <v>76.72</v>
      </c>
      <c r="P1469" s="12" t="s">
        <v>8278</v>
      </c>
      <c r="Q1469" t="s">
        <v>8298</v>
      </c>
      <c r="R1469" s="17">
        <f t="shared" si="117"/>
        <v>40933.80190972222</v>
      </c>
      <c r="S1469" s="17">
        <f t="shared" si="118"/>
        <v>40993.760243055556</v>
      </c>
      <c r="T1469" s="16" t="str">
        <f t="shared" si="119"/>
        <v>2012</v>
      </c>
    </row>
    <row r="1470" spans="1:20" ht="49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>
        <f t="shared" si="115"/>
        <v>102</v>
      </c>
      <c r="O1470" s="10">
        <f t="shared" si="116"/>
        <v>33.19</v>
      </c>
      <c r="P1470" s="12" t="s">
        <v>8278</v>
      </c>
      <c r="Q1470" t="s">
        <v>8298</v>
      </c>
      <c r="R1470" s="17">
        <f t="shared" si="117"/>
        <v>40646.014456018522</v>
      </c>
      <c r="S1470" s="17">
        <f t="shared" si="118"/>
        <v>40706.014456018522</v>
      </c>
      <c r="T1470" s="16" t="str">
        <f t="shared" si="119"/>
        <v>2011</v>
      </c>
    </row>
    <row r="1471" spans="1:20" ht="33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>
        <f t="shared" si="115"/>
        <v>108</v>
      </c>
      <c r="O1471" s="10">
        <f t="shared" si="116"/>
        <v>149.46</v>
      </c>
      <c r="P1471" s="12" t="s">
        <v>8278</v>
      </c>
      <c r="Q1471" t="s">
        <v>8298</v>
      </c>
      <c r="R1471" s="17">
        <f t="shared" si="117"/>
        <v>41290.598483796297</v>
      </c>
      <c r="S1471" s="17">
        <f t="shared" si="118"/>
        <v>41320.598483796297</v>
      </c>
      <c r="T1471" s="16" t="str">
        <f t="shared" si="119"/>
        <v>2013</v>
      </c>
    </row>
    <row r="1472" spans="1:20" ht="49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>
        <f t="shared" si="115"/>
        <v>125</v>
      </c>
      <c r="O1472" s="10">
        <f t="shared" si="116"/>
        <v>23.17</v>
      </c>
      <c r="P1472" s="12" t="s">
        <v>8278</v>
      </c>
      <c r="Q1472" t="s">
        <v>8298</v>
      </c>
      <c r="R1472" s="17">
        <f t="shared" si="117"/>
        <v>41250.827118055553</v>
      </c>
      <c r="S1472" s="17">
        <f t="shared" si="118"/>
        <v>41271.827118055553</v>
      </c>
      <c r="T1472" s="16" t="str">
        <f t="shared" si="119"/>
        <v>2012</v>
      </c>
    </row>
    <row r="1473" spans="1:20" ht="49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>
        <f t="shared" si="115"/>
        <v>104</v>
      </c>
      <c r="O1473" s="10">
        <f t="shared" si="116"/>
        <v>96.88</v>
      </c>
      <c r="P1473" s="12" t="s">
        <v>8278</v>
      </c>
      <c r="Q1473" t="s">
        <v>8298</v>
      </c>
      <c r="R1473" s="17">
        <f t="shared" si="117"/>
        <v>42073.957569444443</v>
      </c>
      <c r="S1473" s="17">
        <f t="shared" si="118"/>
        <v>42103.957569444443</v>
      </c>
      <c r="T1473" s="16" t="str">
        <f t="shared" si="119"/>
        <v>2015</v>
      </c>
    </row>
    <row r="1474" spans="1:20" ht="49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>
        <f t="shared" si="115"/>
        <v>139</v>
      </c>
      <c r="O1474" s="10">
        <f t="shared" si="116"/>
        <v>103.2</v>
      </c>
      <c r="P1474" s="12" t="s">
        <v>8278</v>
      </c>
      <c r="Q1474" t="s">
        <v>8298</v>
      </c>
      <c r="R1474" s="17">
        <f t="shared" si="117"/>
        <v>41533.542858796296</v>
      </c>
      <c r="S1474" s="17">
        <f t="shared" si="118"/>
        <v>41563.542858796296</v>
      </c>
      <c r="T1474" s="16" t="str">
        <f t="shared" si="119"/>
        <v>2013</v>
      </c>
    </row>
    <row r="1475" spans="1:20" ht="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>
        <f t="shared" si="115"/>
        <v>121</v>
      </c>
      <c r="O1475" s="10">
        <f t="shared" si="116"/>
        <v>38.46</v>
      </c>
      <c r="P1475" s="12" t="s">
        <v>8278</v>
      </c>
      <c r="Q1475" t="s">
        <v>8298</v>
      </c>
      <c r="R1475" s="17">
        <f t="shared" si="117"/>
        <v>40939.979618055557</v>
      </c>
      <c r="S1475" s="17">
        <f t="shared" si="118"/>
        <v>40969.979618055557</v>
      </c>
      <c r="T1475" s="16" t="str">
        <f t="shared" si="119"/>
        <v>2012</v>
      </c>
    </row>
    <row r="1476" spans="1:20" ht="49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>
        <f t="shared" si="115"/>
        <v>112</v>
      </c>
      <c r="O1476" s="10">
        <f t="shared" si="116"/>
        <v>44.32</v>
      </c>
      <c r="P1476" s="12" t="s">
        <v>8278</v>
      </c>
      <c r="Q1476" t="s">
        <v>8298</v>
      </c>
      <c r="R1476" s="17">
        <f t="shared" si="117"/>
        <v>41500.727916666663</v>
      </c>
      <c r="S1476" s="17">
        <f t="shared" si="118"/>
        <v>41530.727916666663</v>
      </c>
      <c r="T1476" s="16" t="str">
        <f t="shared" si="119"/>
        <v>2013</v>
      </c>
    </row>
    <row r="1477" spans="1:20" ht="49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>
        <f t="shared" si="115"/>
        <v>189</v>
      </c>
      <c r="O1477" s="10">
        <f t="shared" si="116"/>
        <v>64.17</v>
      </c>
      <c r="P1477" s="12" t="s">
        <v>8278</v>
      </c>
      <c r="Q1477" t="s">
        <v>8298</v>
      </c>
      <c r="R1477" s="17">
        <f t="shared" si="117"/>
        <v>41960.722951388889</v>
      </c>
      <c r="S1477" s="17">
        <f t="shared" si="118"/>
        <v>41993.207638888889</v>
      </c>
      <c r="T1477" s="16" t="str">
        <f t="shared" si="119"/>
        <v>2014</v>
      </c>
    </row>
    <row r="1478" spans="1:20" ht="33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>
        <f t="shared" si="115"/>
        <v>662</v>
      </c>
      <c r="O1478" s="10">
        <f t="shared" si="116"/>
        <v>43.33</v>
      </c>
      <c r="P1478" s="12" t="s">
        <v>8278</v>
      </c>
      <c r="Q1478" t="s">
        <v>8298</v>
      </c>
      <c r="R1478" s="17">
        <f t="shared" si="117"/>
        <v>40766.041921296295</v>
      </c>
      <c r="S1478" s="17">
        <f t="shared" si="118"/>
        <v>40796.041921296295</v>
      </c>
      <c r="T1478" s="16" t="str">
        <f t="shared" si="119"/>
        <v>2011</v>
      </c>
    </row>
    <row r="1479" spans="1:20" ht="49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>
        <f t="shared" si="115"/>
        <v>111</v>
      </c>
      <c r="O1479" s="10">
        <f t="shared" si="116"/>
        <v>90.5</v>
      </c>
      <c r="P1479" s="12" t="s">
        <v>8278</v>
      </c>
      <c r="Q1479" t="s">
        <v>8298</v>
      </c>
      <c r="R1479" s="17">
        <f t="shared" si="117"/>
        <v>40840.615787037037</v>
      </c>
      <c r="S1479" s="17">
        <f t="shared" si="118"/>
        <v>40900.125</v>
      </c>
      <c r="T1479" s="16" t="str">
        <f t="shared" si="119"/>
        <v>2011</v>
      </c>
    </row>
    <row r="1480" spans="1:20" ht="49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>
        <f t="shared" si="115"/>
        <v>1182</v>
      </c>
      <c r="O1480" s="10">
        <f t="shared" si="116"/>
        <v>29.19</v>
      </c>
      <c r="P1480" s="12" t="s">
        <v>8278</v>
      </c>
      <c r="Q1480" t="s">
        <v>8298</v>
      </c>
      <c r="R1480" s="17">
        <f t="shared" si="117"/>
        <v>41394.871678240743</v>
      </c>
      <c r="S1480" s="17">
        <f t="shared" si="118"/>
        <v>41408.871678240743</v>
      </c>
      <c r="T1480" s="16" t="str">
        <f t="shared" si="119"/>
        <v>2013</v>
      </c>
    </row>
    <row r="1481" spans="1:20" ht="49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>
        <f t="shared" si="115"/>
        <v>137</v>
      </c>
      <c r="O1481" s="10">
        <f t="shared" si="116"/>
        <v>30.96</v>
      </c>
      <c r="P1481" s="12" t="s">
        <v>8278</v>
      </c>
      <c r="Q1481" t="s">
        <v>8298</v>
      </c>
      <c r="R1481" s="17">
        <f t="shared" si="117"/>
        <v>41754.745243055557</v>
      </c>
      <c r="S1481" s="17">
        <f t="shared" si="118"/>
        <v>41769.165972222225</v>
      </c>
      <c r="T1481" s="16" t="str">
        <f t="shared" si="119"/>
        <v>2014</v>
      </c>
    </row>
    <row r="1482" spans="1:20" ht="49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>
        <f t="shared" ref="N1482:N1545" si="120">ROUND(E1482/D1482*100,0)</f>
        <v>117</v>
      </c>
      <c r="O1482" s="10">
        <f t="shared" ref="O1482:O1545" si="121">IFERROR(ROUND(E1482/L1482,2),0)</f>
        <v>92.16</v>
      </c>
      <c r="P1482" s="12" t="s">
        <v>8278</v>
      </c>
      <c r="Q1482" t="s">
        <v>8298</v>
      </c>
      <c r="R1482" s="17">
        <f t="shared" ref="R1482:R1545" si="122">(((J1482/60)/60)/24)+DATE(1970,1,1)</f>
        <v>41464.934016203704</v>
      </c>
      <c r="S1482" s="17">
        <f t="shared" ref="S1482:S1545" si="123">(((I1482/60)/60)/24)+DATE(1970,1,1)</f>
        <v>41481.708333333336</v>
      </c>
      <c r="T1482" s="16" t="str">
        <f t="shared" ref="T1482:T1545" si="124">TEXT(R1482, "yyyy")</f>
        <v>2013</v>
      </c>
    </row>
    <row r="1483" spans="1:20" ht="49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>
        <f t="shared" si="120"/>
        <v>2</v>
      </c>
      <c r="O1483" s="10">
        <f t="shared" si="121"/>
        <v>17.5</v>
      </c>
      <c r="P1483" s="12" t="s">
        <v>8278</v>
      </c>
      <c r="Q1483" t="s">
        <v>8280</v>
      </c>
      <c r="R1483" s="17">
        <f t="shared" si="122"/>
        <v>41550.922974537039</v>
      </c>
      <c r="S1483" s="17">
        <f t="shared" si="123"/>
        <v>41580.922974537039</v>
      </c>
      <c r="T1483" s="16" t="str">
        <f t="shared" si="124"/>
        <v>2013</v>
      </c>
    </row>
    <row r="1484" spans="1:20" ht="49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>
        <f t="shared" si="120"/>
        <v>0</v>
      </c>
      <c r="O1484" s="10">
        <f t="shared" si="121"/>
        <v>5</v>
      </c>
      <c r="P1484" s="12" t="s">
        <v>8278</v>
      </c>
      <c r="Q1484" t="s">
        <v>8280</v>
      </c>
      <c r="R1484" s="17">
        <f t="shared" si="122"/>
        <v>41136.85805555556</v>
      </c>
      <c r="S1484" s="17">
        <f t="shared" si="123"/>
        <v>41159.32708333333</v>
      </c>
      <c r="T1484" s="16" t="str">
        <f t="shared" si="124"/>
        <v>2012</v>
      </c>
    </row>
    <row r="1485" spans="1:20" ht="49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>
        <f t="shared" si="120"/>
        <v>1</v>
      </c>
      <c r="O1485" s="10">
        <f t="shared" si="121"/>
        <v>25</v>
      </c>
      <c r="P1485" s="12" t="s">
        <v>8278</v>
      </c>
      <c r="Q1485" t="s">
        <v>8280</v>
      </c>
      <c r="R1485" s="17">
        <f t="shared" si="122"/>
        <v>42548.192997685182</v>
      </c>
      <c r="S1485" s="17">
        <f t="shared" si="123"/>
        <v>42573.192997685182</v>
      </c>
      <c r="T1485" s="16" t="str">
        <f t="shared" si="124"/>
        <v>2016</v>
      </c>
    </row>
    <row r="1486" spans="1:20" ht="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>
        <f t="shared" si="120"/>
        <v>0</v>
      </c>
      <c r="O1486" s="10">
        <f t="shared" si="121"/>
        <v>0</v>
      </c>
      <c r="P1486" s="12" t="s">
        <v>8278</v>
      </c>
      <c r="Q1486" t="s">
        <v>8280</v>
      </c>
      <c r="R1486" s="17">
        <f t="shared" si="122"/>
        <v>41053.200960648144</v>
      </c>
      <c r="S1486" s="17">
        <f t="shared" si="123"/>
        <v>41111.618750000001</v>
      </c>
      <c r="T1486" s="16" t="str">
        <f t="shared" si="124"/>
        <v>2012</v>
      </c>
    </row>
    <row r="1487" spans="1:20" ht="49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>
        <f t="shared" si="120"/>
        <v>2</v>
      </c>
      <c r="O1487" s="10">
        <f t="shared" si="121"/>
        <v>50</v>
      </c>
      <c r="P1487" s="12" t="s">
        <v>8278</v>
      </c>
      <c r="Q1487" t="s">
        <v>8280</v>
      </c>
      <c r="R1487" s="17">
        <f t="shared" si="122"/>
        <v>42130.795983796299</v>
      </c>
      <c r="S1487" s="17">
        <f t="shared" si="123"/>
        <v>42175.795983796299</v>
      </c>
      <c r="T1487" s="16" t="str">
        <f t="shared" si="124"/>
        <v>2015</v>
      </c>
    </row>
    <row r="1488" spans="1:20" ht="49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>
        <f t="shared" si="120"/>
        <v>0</v>
      </c>
      <c r="O1488" s="10">
        <f t="shared" si="121"/>
        <v>16</v>
      </c>
      <c r="P1488" s="12" t="s">
        <v>8278</v>
      </c>
      <c r="Q1488" t="s">
        <v>8280</v>
      </c>
      <c r="R1488" s="17">
        <f t="shared" si="122"/>
        <v>42032.168530092589</v>
      </c>
      <c r="S1488" s="17">
        <f t="shared" si="123"/>
        <v>42062.168530092589</v>
      </c>
      <c r="T1488" s="16" t="str">
        <f t="shared" si="124"/>
        <v>2015</v>
      </c>
    </row>
    <row r="1489" spans="1:20" ht="49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>
        <f t="shared" si="120"/>
        <v>0</v>
      </c>
      <c r="O1489" s="10">
        <f t="shared" si="121"/>
        <v>0</v>
      </c>
      <c r="P1489" s="12" t="s">
        <v>8278</v>
      </c>
      <c r="Q1489" t="s">
        <v>8280</v>
      </c>
      <c r="R1489" s="17">
        <f t="shared" si="122"/>
        <v>42554.917488425926</v>
      </c>
      <c r="S1489" s="17">
        <f t="shared" si="123"/>
        <v>42584.917488425926</v>
      </c>
      <c r="T1489" s="16" t="str">
        <f t="shared" si="124"/>
        <v>2016</v>
      </c>
    </row>
    <row r="1490" spans="1:20" ht="33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>
        <f t="shared" si="120"/>
        <v>2</v>
      </c>
      <c r="O1490" s="10">
        <f t="shared" si="121"/>
        <v>60</v>
      </c>
      <c r="P1490" s="12" t="s">
        <v>8278</v>
      </c>
      <c r="Q1490" t="s">
        <v>8280</v>
      </c>
      <c r="R1490" s="17">
        <f t="shared" si="122"/>
        <v>41614.563194444447</v>
      </c>
      <c r="S1490" s="17">
        <f t="shared" si="123"/>
        <v>41644.563194444447</v>
      </c>
      <c r="T1490" s="16" t="str">
        <f t="shared" si="124"/>
        <v>2013</v>
      </c>
    </row>
    <row r="1491" spans="1:20" ht="49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>
        <f t="shared" si="120"/>
        <v>0</v>
      </c>
      <c r="O1491" s="10">
        <f t="shared" si="121"/>
        <v>0</v>
      </c>
      <c r="P1491" s="12" t="s">
        <v>8278</v>
      </c>
      <c r="Q1491" t="s">
        <v>8280</v>
      </c>
      <c r="R1491" s="17">
        <f t="shared" si="122"/>
        <v>41198.611712962964</v>
      </c>
      <c r="S1491" s="17">
        <f t="shared" si="123"/>
        <v>41228.653379629628</v>
      </c>
      <c r="T1491" s="16" t="str">
        <f t="shared" si="124"/>
        <v>2012</v>
      </c>
    </row>
    <row r="1492" spans="1:20" ht="49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>
        <f t="shared" si="120"/>
        <v>31</v>
      </c>
      <c r="O1492" s="10">
        <f t="shared" si="121"/>
        <v>47.11</v>
      </c>
      <c r="P1492" s="12" t="s">
        <v>8278</v>
      </c>
      <c r="Q1492" t="s">
        <v>8280</v>
      </c>
      <c r="R1492" s="17">
        <f t="shared" si="122"/>
        <v>41520.561041666668</v>
      </c>
      <c r="S1492" s="17">
        <f t="shared" si="123"/>
        <v>41549.561041666668</v>
      </c>
      <c r="T1492" s="16" t="str">
        <f t="shared" si="124"/>
        <v>2013</v>
      </c>
    </row>
    <row r="1493" spans="1:20" ht="33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>
        <f t="shared" si="120"/>
        <v>8</v>
      </c>
      <c r="O1493" s="10">
        <f t="shared" si="121"/>
        <v>100</v>
      </c>
      <c r="P1493" s="12" t="s">
        <v>8278</v>
      </c>
      <c r="Q1493" t="s">
        <v>8280</v>
      </c>
      <c r="R1493" s="17">
        <f t="shared" si="122"/>
        <v>41991.713460648149</v>
      </c>
      <c r="S1493" s="17">
        <f t="shared" si="123"/>
        <v>42050.651388888888</v>
      </c>
      <c r="T1493" s="16" t="str">
        <f t="shared" si="124"/>
        <v>2014</v>
      </c>
    </row>
    <row r="1494" spans="1:20" ht="49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>
        <f t="shared" si="120"/>
        <v>1</v>
      </c>
      <c r="O1494" s="10">
        <f t="shared" si="121"/>
        <v>15</v>
      </c>
      <c r="P1494" s="12" t="s">
        <v>8278</v>
      </c>
      <c r="Q1494" t="s">
        <v>8280</v>
      </c>
      <c r="R1494" s="17">
        <f t="shared" si="122"/>
        <v>40682.884791666671</v>
      </c>
      <c r="S1494" s="17">
        <f t="shared" si="123"/>
        <v>40712.884791666671</v>
      </c>
      <c r="T1494" s="16" t="str">
        <f t="shared" si="124"/>
        <v>2011</v>
      </c>
    </row>
    <row r="1495" spans="1:20" ht="33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>
        <f t="shared" si="120"/>
        <v>0</v>
      </c>
      <c r="O1495" s="10">
        <f t="shared" si="121"/>
        <v>0</v>
      </c>
      <c r="P1495" s="12" t="s">
        <v>8278</v>
      </c>
      <c r="Q1495" t="s">
        <v>8280</v>
      </c>
      <c r="R1495" s="17">
        <f t="shared" si="122"/>
        <v>41411.866608796299</v>
      </c>
      <c r="S1495" s="17">
        <f t="shared" si="123"/>
        <v>41441.866608796299</v>
      </c>
      <c r="T1495" s="16" t="str">
        <f t="shared" si="124"/>
        <v>2013</v>
      </c>
    </row>
    <row r="1496" spans="1:20" ht="49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>
        <f t="shared" si="120"/>
        <v>9</v>
      </c>
      <c r="O1496" s="10">
        <f t="shared" si="121"/>
        <v>40.450000000000003</v>
      </c>
      <c r="P1496" s="12" t="s">
        <v>8278</v>
      </c>
      <c r="Q1496" t="s">
        <v>8280</v>
      </c>
      <c r="R1496" s="17">
        <f t="shared" si="122"/>
        <v>42067.722372685181</v>
      </c>
      <c r="S1496" s="17">
        <f t="shared" si="123"/>
        <v>42097.651388888888</v>
      </c>
      <c r="T1496" s="16" t="str">
        <f t="shared" si="124"/>
        <v>2015</v>
      </c>
    </row>
    <row r="1497" spans="1:20" ht="33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>
        <f t="shared" si="120"/>
        <v>0</v>
      </c>
      <c r="O1497" s="10">
        <f t="shared" si="121"/>
        <v>0</v>
      </c>
      <c r="P1497" s="12" t="s">
        <v>8278</v>
      </c>
      <c r="Q1497" t="s">
        <v>8280</v>
      </c>
      <c r="R1497" s="17">
        <f t="shared" si="122"/>
        <v>40752.789710648147</v>
      </c>
      <c r="S1497" s="17">
        <f t="shared" si="123"/>
        <v>40782.789710648147</v>
      </c>
      <c r="T1497" s="16" t="str">
        <f t="shared" si="124"/>
        <v>2011</v>
      </c>
    </row>
    <row r="1498" spans="1:20" ht="49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>
        <f t="shared" si="120"/>
        <v>0</v>
      </c>
      <c r="O1498" s="10">
        <f t="shared" si="121"/>
        <v>0</v>
      </c>
      <c r="P1498" s="12" t="s">
        <v>8278</v>
      </c>
      <c r="Q1498" t="s">
        <v>8280</v>
      </c>
      <c r="R1498" s="17">
        <f t="shared" si="122"/>
        <v>41838.475219907406</v>
      </c>
      <c r="S1498" s="17">
        <f t="shared" si="123"/>
        <v>41898.475219907406</v>
      </c>
      <c r="T1498" s="16" t="str">
        <f t="shared" si="124"/>
        <v>2014</v>
      </c>
    </row>
    <row r="1499" spans="1:20" ht="49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>
        <f t="shared" si="120"/>
        <v>0</v>
      </c>
      <c r="O1499" s="10">
        <f t="shared" si="121"/>
        <v>1</v>
      </c>
      <c r="P1499" s="12" t="s">
        <v>8278</v>
      </c>
      <c r="Q1499" t="s">
        <v>8280</v>
      </c>
      <c r="R1499" s="17">
        <f t="shared" si="122"/>
        <v>41444.64261574074</v>
      </c>
      <c r="S1499" s="17">
        <f t="shared" si="123"/>
        <v>41486.821527777778</v>
      </c>
      <c r="T1499" s="16" t="str">
        <f t="shared" si="124"/>
        <v>2013</v>
      </c>
    </row>
    <row r="1500" spans="1:20" ht="49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>
        <f t="shared" si="120"/>
        <v>2</v>
      </c>
      <c r="O1500" s="10">
        <f t="shared" si="121"/>
        <v>19</v>
      </c>
      <c r="P1500" s="12" t="s">
        <v>8278</v>
      </c>
      <c r="Q1500" t="s">
        <v>8280</v>
      </c>
      <c r="R1500" s="17">
        <f t="shared" si="122"/>
        <v>41840.983541666668</v>
      </c>
      <c r="S1500" s="17">
        <f t="shared" si="123"/>
        <v>41885.983541666668</v>
      </c>
      <c r="T1500" s="16" t="str">
        <f t="shared" si="124"/>
        <v>2014</v>
      </c>
    </row>
    <row r="1501" spans="1:20" ht="49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>
        <f t="shared" si="120"/>
        <v>0</v>
      </c>
      <c r="O1501" s="10">
        <f t="shared" si="121"/>
        <v>5</v>
      </c>
      <c r="P1501" s="12" t="s">
        <v>8278</v>
      </c>
      <c r="Q1501" t="s">
        <v>8280</v>
      </c>
      <c r="R1501" s="17">
        <f t="shared" si="122"/>
        <v>42527.007326388892</v>
      </c>
      <c r="S1501" s="17">
        <f t="shared" si="123"/>
        <v>42587.007326388892</v>
      </c>
      <c r="T1501" s="16" t="str">
        <f t="shared" si="124"/>
        <v>2016</v>
      </c>
    </row>
    <row r="1502" spans="1:20" ht="49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>
        <f t="shared" si="120"/>
        <v>25</v>
      </c>
      <c r="O1502" s="10">
        <f t="shared" si="121"/>
        <v>46.73</v>
      </c>
      <c r="P1502" s="12" t="s">
        <v>8278</v>
      </c>
      <c r="Q1502" t="s">
        <v>8280</v>
      </c>
      <c r="R1502" s="17">
        <f t="shared" si="122"/>
        <v>41365.904594907406</v>
      </c>
      <c r="S1502" s="17">
        <f t="shared" si="123"/>
        <v>41395.904594907406</v>
      </c>
      <c r="T1502" s="16" t="str">
        <f t="shared" si="124"/>
        <v>2013</v>
      </c>
    </row>
    <row r="1503" spans="1:20" ht="33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>
        <f t="shared" si="120"/>
        <v>166</v>
      </c>
      <c r="O1503" s="10">
        <f t="shared" si="121"/>
        <v>97.73</v>
      </c>
      <c r="P1503" s="12" t="s">
        <v>8294</v>
      </c>
      <c r="Q1503" t="s">
        <v>8295</v>
      </c>
      <c r="R1503" s="17">
        <f t="shared" si="122"/>
        <v>42163.583599537036</v>
      </c>
      <c r="S1503" s="17">
        <f t="shared" si="123"/>
        <v>42193.583599537036</v>
      </c>
      <c r="T1503" s="16" t="str">
        <f t="shared" si="124"/>
        <v>2015</v>
      </c>
    </row>
    <row r="1504" spans="1:20" ht="49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>
        <f t="shared" si="120"/>
        <v>101</v>
      </c>
      <c r="O1504" s="10">
        <f t="shared" si="121"/>
        <v>67.84</v>
      </c>
      <c r="P1504" s="12" t="s">
        <v>8294</v>
      </c>
      <c r="Q1504" t="s">
        <v>8295</v>
      </c>
      <c r="R1504" s="17">
        <f t="shared" si="122"/>
        <v>42426.542592592596</v>
      </c>
      <c r="S1504" s="17">
        <f t="shared" si="123"/>
        <v>42454.916666666672</v>
      </c>
      <c r="T1504" s="16" t="str">
        <f t="shared" si="124"/>
        <v>2016</v>
      </c>
    </row>
    <row r="1505" spans="1:20" ht="49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>
        <f t="shared" si="120"/>
        <v>108</v>
      </c>
      <c r="O1505" s="10">
        <f t="shared" si="121"/>
        <v>56.98</v>
      </c>
      <c r="P1505" s="12" t="s">
        <v>8294</v>
      </c>
      <c r="Q1505" t="s">
        <v>8295</v>
      </c>
      <c r="R1505" s="17">
        <f t="shared" si="122"/>
        <v>42606.347233796296</v>
      </c>
      <c r="S1505" s="17">
        <f t="shared" si="123"/>
        <v>42666.347233796296</v>
      </c>
      <c r="T1505" s="16" t="str">
        <f t="shared" si="124"/>
        <v>2016</v>
      </c>
    </row>
    <row r="1506" spans="1:20" ht="33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>
        <f t="shared" si="120"/>
        <v>278</v>
      </c>
      <c r="O1506" s="10">
        <f t="shared" si="121"/>
        <v>67.16</v>
      </c>
      <c r="P1506" s="12" t="s">
        <v>8294</v>
      </c>
      <c r="Q1506" t="s">
        <v>8295</v>
      </c>
      <c r="R1506" s="17">
        <f t="shared" si="122"/>
        <v>41772.657685185186</v>
      </c>
      <c r="S1506" s="17">
        <f t="shared" si="123"/>
        <v>41800.356249999997</v>
      </c>
      <c r="T1506" s="16" t="str">
        <f t="shared" si="124"/>
        <v>2014</v>
      </c>
    </row>
    <row r="1507" spans="1:20" ht="49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>
        <f t="shared" si="120"/>
        <v>104</v>
      </c>
      <c r="O1507" s="10">
        <f t="shared" si="121"/>
        <v>48.04</v>
      </c>
      <c r="P1507" s="12" t="s">
        <v>8294</v>
      </c>
      <c r="Q1507" t="s">
        <v>8295</v>
      </c>
      <c r="R1507" s="17">
        <f t="shared" si="122"/>
        <v>42414.44332175926</v>
      </c>
      <c r="S1507" s="17">
        <f t="shared" si="123"/>
        <v>42451.834027777775</v>
      </c>
      <c r="T1507" s="16" t="str">
        <f t="shared" si="124"/>
        <v>2016</v>
      </c>
    </row>
    <row r="1508" spans="1:20" ht="49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>
        <f t="shared" si="120"/>
        <v>111</v>
      </c>
      <c r="O1508" s="10">
        <f t="shared" si="121"/>
        <v>38.86</v>
      </c>
      <c r="P1508" s="12" t="s">
        <v>8294</v>
      </c>
      <c r="Q1508" t="s">
        <v>8295</v>
      </c>
      <c r="R1508" s="17">
        <f t="shared" si="122"/>
        <v>41814.785925925928</v>
      </c>
      <c r="S1508" s="17">
        <f t="shared" si="123"/>
        <v>41844.785925925928</v>
      </c>
      <c r="T1508" s="16" t="str">
        <f t="shared" si="124"/>
        <v>2014</v>
      </c>
    </row>
    <row r="1509" spans="1:20" ht="49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>
        <f t="shared" si="120"/>
        <v>215</v>
      </c>
      <c r="O1509" s="10">
        <f t="shared" si="121"/>
        <v>78.180000000000007</v>
      </c>
      <c r="P1509" s="12" t="s">
        <v>8294</v>
      </c>
      <c r="Q1509" t="s">
        <v>8295</v>
      </c>
      <c r="R1509" s="17">
        <f t="shared" si="122"/>
        <v>40254.450335648151</v>
      </c>
      <c r="S1509" s="17">
        <f t="shared" si="123"/>
        <v>40313.340277777781</v>
      </c>
      <c r="T1509" s="16" t="str">
        <f t="shared" si="124"/>
        <v>2010</v>
      </c>
    </row>
    <row r="1510" spans="1:20" ht="49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>
        <f t="shared" si="120"/>
        <v>111</v>
      </c>
      <c r="O1510" s="10">
        <f t="shared" si="121"/>
        <v>97.11</v>
      </c>
      <c r="P1510" s="12" t="s">
        <v>8294</v>
      </c>
      <c r="Q1510" t="s">
        <v>8295</v>
      </c>
      <c r="R1510" s="17">
        <f t="shared" si="122"/>
        <v>41786.614363425928</v>
      </c>
      <c r="S1510" s="17">
        <f t="shared" si="123"/>
        <v>41817.614363425928</v>
      </c>
      <c r="T1510" s="16" t="str">
        <f t="shared" si="124"/>
        <v>2014</v>
      </c>
    </row>
    <row r="1511" spans="1:20" ht="49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>
        <f t="shared" si="120"/>
        <v>124</v>
      </c>
      <c r="O1511" s="10">
        <f t="shared" si="121"/>
        <v>110.39</v>
      </c>
      <c r="P1511" s="12" t="s">
        <v>8294</v>
      </c>
      <c r="Q1511" t="s">
        <v>8295</v>
      </c>
      <c r="R1511" s="17">
        <f t="shared" si="122"/>
        <v>42751.533391203702</v>
      </c>
      <c r="S1511" s="17">
        <f t="shared" si="123"/>
        <v>42780.957638888889</v>
      </c>
      <c r="T1511" s="16" t="str">
        <f t="shared" si="124"/>
        <v>2017</v>
      </c>
    </row>
    <row r="1512" spans="1:20" ht="49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>
        <f t="shared" si="120"/>
        <v>101</v>
      </c>
      <c r="O1512" s="10">
        <f t="shared" si="121"/>
        <v>39.92</v>
      </c>
      <c r="P1512" s="12" t="s">
        <v>8294</v>
      </c>
      <c r="Q1512" t="s">
        <v>8295</v>
      </c>
      <c r="R1512" s="17">
        <f t="shared" si="122"/>
        <v>41809.385162037033</v>
      </c>
      <c r="S1512" s="17">
        <f t="shared" si="123"/>
        <v>41839.385162037033</v>
      </c>
      <c r="T1512" s="16" t="str">
        <f t="shared" si="124"/>
        <v>2014</v>
      </c>
    </row>
    <row r="1513" spans="1:20" ht="49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>
        <f t="shared" si="120"/>
        <v>112</v>
      </c>
      <c r="O1513" s="10">
        <f t="shared" si="121"/>
        <v>75.98</v>
      </c>
      <c r="P1513" s="12" t="s">
        <v>8294</v>
      </c>
      <c r="Q1513" t="s">
        <v>8295</v>
      </c>
      <c r="R1513" s="17">
        <f t="shared" si="122"/>
        <v>42296.583379629628</v>
      </c>
      <c r="S1513" s="17">
        <f t="shared" si="123"/>
        <v>42326.625046296293</v>
      </c>
      <c r="T1513" s="16" t="str">
        <f t="shared" si="124"/>
        <v>2015</v>
      </c>
    </row>
    <row r="1514" spans="1:20" ht="49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>
        <f t="shared" si="120"/>
        <v>559</v>
      </c>
      <c r="O1514" s="10">
        <f t="shared" si="121"/>
        <v>58.38</v>
      </c>
      <c r="P1514" s="12" t="s">
        <v>8294</v>
      </c>
      <c r="Q1514" t="s">
        <v>8295</v>
      </c>
      <c r="R1514" s="17">
        <f t="shared" si="122"/>
        <v>42741.684479166666</v>
      </c>
      <c r="S1514" s="17">
        <f t="shared" si="123"/>
        <v>42771.684479166666</v>
      </c>
      <c r="T1514" s="16" t="str">
        <f t="shared" si="124"/>
        <v>2017</v>
      </c>
    </row>
    <row r="1515" spans="1:20" ht="49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>
        <f t="shared" si="120"/>
        <v>150</v>
      </c>
      <c r="O1515" s="10">
        <f t="shared" si="121"/>
        <v>55.82</v>
      </c>
      <c r="P1515" s="12" t="s">
        <v>8294</v>
      </c>
      <c r="Q1515" t="s">
        <v>8295</v>
      </c>
      <c r="R1515" s="17">
        <f t="shared" si="122"/>
        <v>41806.637337962966</v>
      </c>
      <c r="S1515" s="17">
        <f t="shared" si="123"/>
        <v>41836.637337962966</v>
      </c>
      <c r="T1515" s="16" t="str">
        <f t="shared" si="124"/>
        <v>2014</v>
      </c>
    </row>
    <row r="1516" spans="1:20" ht="49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>
        <f t="shared" si="120"/>
        <v>106</v>
      </c>
      <c r="O1516" s="10">
        <f t="shared" si="121"/>
        <v>151.24</v>
      </c>
      <c r="P1516" s="12" t="s">
        <v>8294</v>
      </c>
      <c r="Q1516" t="s">
        <v>8295</v>
      </c>
      <c r="R1516" s="17">
        <f t="shared" si="122"/>
        <v>42234.597685185188</v>
      </c>
      <c r="S1516" s="17">
        <f t="shared" si="123"/>
        <v>42274.597685185188</v>
      </c>
      <c r="T1516" s="16" t="str">
        <f t="shared" si="124"/>
        <v>2015</v>
      </c>
    </row>
    <row r="1517" spans="1:20" ht="49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>
        <f t="shared" si="120"/>
        <v>157</v>
      </c>
      <c r="O1517" s="10">
        <f t="shared" si="121"/>
        <v>849.67</v>
      </c>
      <c r="P1517" s="12" t="s">
        <v>8294</v>
      </c>
      <c r="Q1517" t="s">
        <v>8295</v>
      </c>
      <c r="R1517" s="17">
        <f t="shared" si="122"/>
        <v>42415.253437499996</v>
      </c>
      <c r="S1517" s="17">
        <f t="shared" si="123"/>
        <v>42445.211770833332</v>
      </c>
      <c r="T1517" s="16" t="str">
        <f t="shared" si="124"/>
        <v>2016</v>
      </c>
    </row>
    <row r="1518" spans="1:20" ht="49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>
        <f t="shared" si="120"/>
        <v>109</v>
      </c>
      <c r="O1518" s="10">
        <f t="shared" si="121"/>
        <v>159.24</v>
      </c>
      <c r="P1518" s="12" t="s">
        <v>8294</v>
      </c>
      <c r="Q1518" t="s">
        <v>8295</v>
      </c>
      <c r="R1518" s="17">
        <f t="shared" si="122"/>
        <v>42619.466342592597</v>
      </c>
      <c r="S1518" s="17">
        <f t="shared" si="123"/>
        <v>42649.583333333328</v>
      </c>
      <c r="T1518" s="16" t="str">
        <f t="shared" si="124"/>
        <v>2016</v>
      </c>
    </row>
    <row r="1519" spans="1:20" ht="49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>
        <f t="shared" si="120"/>
        <v>162</v>
      </c>
      <c r="O1519" s="10">
        <f t="shared" si="121"/>
        <v>39.51</v>
      </c>
      <c r="P1519" s="12" t="s">
        <v>8294</v>
      </c>
      <c r="Q1519" t="s">
        <v>8295</v>
      </c>
      <c r="R1519" s="17">
        <f t="shared" si="122"/>
        <v>41948.56658564815</v>
      </c>
      <c r="S1519" s="17">
        <f t="shared" si="123"/>
        <v>41979.25</v>
      </c>
      <c r="T1519" s="16" t="str">
        <f t="shared" si="124"/>
        <v>2014</v>
      </c>
    </row>
    <row r="1520" spans="1:20" ht="33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>
        <f t="shared" si="120"/>
        <v>205</v>
      </c>
      <c r="O1520" s="10">
        <f t="shared" si="121"/>
        <v>130.53</v>
      </c>
      <c r="P1520" s="12" t="s">
        <v>8294</v>
      </c>
      <c r="Q1520" t="s">
        <v>8295</v>
      </c>
      <c r="R1520" s="17">
        <f t="shared" si="122"/>
        <v>41760.8200462963</v>
      </c>
      <c r="S1520" s="17">
        <f t="shared" si="123"/>
        <v>41790.8200462963</v>
      </c>
      <c r="T1520" s="16" t="str">
        <f t="shared" si="124"/>
        <v>2014</v>
      </c>
    </row>
    <row r="1521" spans="1:20" ht="49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>
        <f t="shared" si="120"/>
        <v>103</v>
      </c>
      <c r="O1521" s="10">
        <f t="shared" si="121"/>
        <v>64.16</v>
      </c>
      <c r="P1521" s="12" t="s">
        <v>8294</v>
      </c>
      <c r="Q1521" t="s">
        <v>8295</v>
      </c>
      <c r="R1521" s="17">
        <f t="shared" si="122"/>
        <v>41782.741701388892</v>
      </c>
      <c r="S1521" s="17">
        <f t="shared" si="123"/>
        <v>41810.915972222225</v>
      </c>
      <c r="T1521" s="16" t="str">
        <f t="shared" si="124"/>
        <v>2014</v>
      </c>
    </row>
    <row r="1522" spans="1:20" ht="33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>
        <f t="shared" si="120"/>
        <v>103</v>
      </c>
      <c r="O1522" s="10">
        <f t="shared" si="121"/>
        <v>111.53</v>
      </c>
      <c r="P1522" s="12" t="s">
        <v>8294</v>
      </c>
      <c r="Q1522" t="s">
        <v>8295</v>
      </c>
      <c r="R1522" s="17">
        <f t="shared" si="122"/>
        <v>41955.857789351852</v>
      </c>
      <c r="S1522" s="17">
        <f t="shared" si="123"/>
        <v>41992.166666666672</v>
      </c>
      <c r="T1522" s="16" t="str">
        <f t="shared" si="124"/>
        <v>2014</v>
      </c>
    </row>
    <row r="1523" spans="1:20" ht="49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>
        <f t="shared" si="120"/>
        <v>107</v>
      </c>
      <c r="O1523" s="10">
        <f t="shared" si="121"/>
        <v>170.45</v>
      </c>
      <c r="P1523" s="12" t="s">
        <v>8294</v>
      </c>
      <c r="Q1523" t="s">
        <v>8295</v>
      </c>
      <c r="R1523" s="17">
        <f t="shared" si="122"/>
        <v>42493.167719907404</v>
      </c>
      <c r="S1523" s="17">
        <f t="shared" si="123"/>
        <v>42528.167719907404</v>
      </c>
      <c r="T1523" s="16" t="str">
        <f t="shared" si="124"/>
        <v>2016</v>
      </c>
    </row>
    <row r="1524" spans="1:20" ht="49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>
        <f t="shared" si="120"/>
        <v>139</v>
      </c>
      <c r="O1524" s="10">
        <f t="shared" si="121"/>
        <v>133.74</v>
      </c>
      <c r="P1524" s="12" t="s">
        <v>8294</v>
      </c>
      <c r="Q1524" t="s">
        <v>8295</v>
      </c>
      <c r="R1524" s="17">
        <f t="shared" si="122"/>
        <v>41899.830312500002</v>
      </c>
      <c r="S1524" s="17">
        <f t="shared" si="123"/>
        <v>41929.830312500002</v>
      </c>
      <c r="T1524" s="16" t="str">
        <f t="shared" si="124"/>
        <v>2014</v>
      </c>
    </row>
    <row r="1525" spans="1:20" ht="49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>
        <f t="shared" si="120"/>
        <v>125</v>
      </c>
      <c r="O1525" s="10">
        <f t="shared" si="121"/>
        <v>95.83</v>
      </c>
      <c r="P1525" s="12" t="s">
        <v>8294</v>
      </c>
      <c r="Q1525" t="s">
        <v>8295</v>
      </c>
      <c r="R1525" s="17">
        <f t="shared" si="122"/>
        <v>41964.751342592594</v>
      </c>
      <c r="S1525" s="17">
        <f t="shared" si="123"/>
        <v>41996</v>
      </c>
      <c r="T1525" s="16" t="str">
        <f t="shared" si="124"/>
        <v>2014</v>
      </c>
    </row>
    <row r="1526" spans="1:20" ht="33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>
        <f t="shared" si="120"/>
        <v>207</v>
      </c>
      <c r="O1526" s="10">
        <f t="shared" si="121"/>
        <v>221.79</v>
      </c>
      <c r="P1526" s="12" t="s">
        <v>8294</v>
      </c>
      <c r="Q1526" t="s">
        <v>8295</v>
      </c>
      <c r="R1526" s="17">
        <f t="shared" si="122"/>
        <v>42756.501041666663</v>
      </c>
      <c r="S1526" s="17">
        <f t="shared" si="123"/>
        <v>42786.501041666663</v>
      </c>
      <c r="T1526" s="16" t="str">
        <f t="shared" si="124"/>
        <v>2017</v>
      </c>
    </row>
    <row r="1527" spans="1:20" ht="49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>
        <f t="shared" si="120"/>
        <v>174</v>
      </c>
      <c r="O1527" s="10">
        <f t="shared" si="121"/>
        <v>32.32</v>
      </c>
      <c r="P1527" s="12" t="s">
        <v>8294</v>
      </c>
      <c r="Q1527" t="s">
        <v>8295</v>
      </c>
      <c r="R1527" s="17">
        <f t="shared" si="122"/>
        <v>42570.702986111108</v>
      </c>
      <c r="S1527" s="17">
        <f t="shared" si="123"/>
        <v>42600.702986111108</v>
      </c>
      <c r="T1527" s="16" t="str">
        <f t="shared" si="124"/>
        <v>2016</v>
      </c>
    </row>
    <row r="1528" spans="1:20" ht="49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>
        <f t="shared" si="120"/>
        <v>120</v>
      </c>
      <c r="O1528" s="10">
        <f t="shared" si="121"/>
        <v>98.84</v>
      </c>
      <c r="P1528" s="12" t="s">
        <v>8294</v>
      </c>
      <c r="Q1528" t="s">
        <v>8295</v>
      </c>
      <c r="R1528" s="17">
        <f t="shared" si="122"/>
        <v>42339.276006944448</v>
      </c>
      <c r="S1528" s="17">
        <f t="shared" si="123"/>
        <v>42388.276006944448</v>
      </c>
      <c r="T1528" s="16" t="str">
        <f t="shared" si="124"/>
        <v>2015</v>
      </c>
    </row>
    <row r="1529" spans="1:20" ht="33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>
        <f t="shared" si="120"/>
        <v>110</v>
      </c>
      <c r="O1529" s="10">
        <f t="shared" si="121"/>
        <v>55.22</v>
      </c>
      <c r="P1529" s="12" t="s">
        <v>8294</v>
      </c>
      <c r="Q1529" t="s">
        <v>8295</v>
      </c>
      <c r="R1529" s="17">
        <f t="shared" si="122"/>
        <v>42780.600532407407</v>
      </c>
      <c r="S1529" s="17">
        <f t="shared" si="123"/>
        <v>42808.558865740735</v>
      </c>
      <c r="T1529" s="16" t="str">
        <f t="shared" si="124"/>
        <v>2017</v>
      </c>
    </row>
    <row r="1530" spans="1:20" ht="33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>
        <f t="shared" si="120"/>
        <v>282</v>
      </c>
      <c r="O1530" s="10">
        <f t="shared" si="121"/>
        <v>52.79</v>
      </c>
      <c r="P1530" s="12" t="s">
        <v>8294</v>
      </c>
      <c r="Q1530" t="s">
        <v>8295</v>
      </c>
      <c r="R1530" s="17">
        <f t="shared" si="122"/>
        <v>42736.732893518521</v>
      </c>
      <c r="S1530" s="17">
        <f t="shared" si="123"/>
        <v>42767</v>
      </c>
      <c r="T1530" s="16" t="str">
        <f t="shared" si="124"/>
        <v>2017</v>
      </c>
    </row>
    <row r="1531" spans="1:20" ht="33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>
        <f t="shared" si="120"/>
        <v>101</v>
      </c>
      <c r="O1531" s="10">
        <f t="shared" si="121"/>
        <v>135.66999999999999</v>
      </c>
      <c r="P1531" s="12" t="s">
        <v>8294</v>
      </c>
      <c r="Q1531" t="s">
        <v>8295</v>
      </c>
      <c r="R1531" s="17">
        <f t="shared" si="122"/>
        <v>42052.628703703704</v>
      </c>
      <c r="S1531" s="17">
        <f t="shared" si="123"/>
        <v>42082.587037037039</v>
      </c>
      <c r="T1531" s="16" t="str">
        <f t="shared" si="124"/>
        <v>2015</v>
      </c>
    </row>
    <row r="1532" spans="1:20" ht="49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>
        <f t="shared" si="120"/>
        <v>135</v>
      </c>
      <c r="O1532" s="10">
        <f t="shared" si="121"/>
        <v>53.99</v>
      </c>
      <c r="P1532" s="12" t="s">
        <v>8294</v>
      </c>
      <c r="Q1532" t="s">
        <v>8295</v>
      </c>
      <c r="R1532" s="17">
        <f t="shared" si="122"/>
        <v>42275.767303240747</v>
      </c>
      <c r="S1532" s="17">
        <f t="shared" si="123"/>
        <v>42300.767303240747</v>
      </c>
      <c r="T1532" s="16" t="str">
        <f t="shared" si="124"/>
        <v>2015</v>
      </c>
    </row>
    <row r="1533" spans="1:20" ht="49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>
        <f t="shared" si="120"/>
        <v>176</v>
      </c>
      <c r="O1533" s="10">
        <f t="shared" si="121"/>
        <v>56.64</v>
      </c>
      <c r="P1533" s="12" t="s">
        <v>8294</v>
      </c>
      <c r="Q1533" t="s">
        <v>8295</v>
      </c>
      <c r="R1533" s="17">
        <f t="shared" si="122"/>
        <v>41941.802384259259</v>
      </c>
      <c r="S1533" s="17">
        <f t="shared" si="123"/>
        <v>41974.125</v>
      </c>
      <c r="T1533" s="16" t="str">
        <f t="shared" si="124"/>
        <v>2014</v>
      </c>
    </row>
    <row r="1534" spans="1:20" ht="49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>
        <f t="shared" si="120"/>
        <v>484</v>
      </c>
      <c r="O1534" s="10">
        <f t="shared" si="121"/>
        <v>82.32</v>
      </c>
      <c r="P1534" s="12" t="s">
        <v>8294</v>
      </c>
      <c r="Q1534" t="s">
        <v>8295</v>
      </c>
      <c r="R1534" s="17">
        <f t="shared" si="122"/>
        <v>42391.475289351853</v>
      </c>
      <c r="S1534" s="17">
        <f t="shared" si="123"/>
        <v>42415.625</v>
      </c>
      <c r="T1534" s="16" t="str">
        <f t="shared" si="124"/>
        <v>2016</v>
      </c>
    </row>
    <row r="1535" spans="1:20" ht="33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>
        <f t="shared" si="120"/>
        <v>145</v>
      </c>
      <c r="O1535" s="10">
        <f t="shared" si="121"/>
        <v>88.26</v>
      </c>
      <c r="P1535" s="12" t="s">
        <v>8294</v>
      </c>
      <c r="Q1535" t="s">
        <v>8295</v>
      </c>
      <c r="R1535" s="17">
        <f t="shared" si="122"/>
        <v>42443.00204861111</v>
      </c>
      <c r="S1535" s="17">
        <f t="shared" si="123"/>
        <v>42492.165972222225</v>
      </c>
      <c r="T1535" s="16" t="str">
        <f t="shared" si="124"/>
        <v>2016</v>
      </c>
    </row>
    <row r="1536" spans="1:20" ht="49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>
        <f t="shared" si="120"/>
        <v>418</v>
      </c>
      <c r="O1536" s="10">
        <f t="shared" si="121"/>
        <v>84.91</v>
      </c>
      <c r="P1536" s="12" t="s">
        <v>8294</v>
      </c>
      <c r="Q1536" t="s">
        <v>8295</v>
      </c>
      <c r="R1536" s="17">
        <f t="shared" si="122"/>
        <v>42221.67432870371</v>
      </c>
      <c r="S1536" s="17">
        <f t="shared" si="123"/>
        <v>42251.67432870371</v>
      </c>
      <c r="T1536" s="16" t="str">
        <f t="shared" si="124"/>
        <v>2015</v>
      </c>
    </row>
    <row r="1537" spans="1:20" ht="49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>
        <f t="shared" si="120"/>
        <v>132</v>
      </c>
      <c r="O1537" s="10">
        <f t="shared" si="121"/>
        <v>48.15</v>
      </c>
      <c r="P1537" s="12" t="s">
        <v>8294</v>
      </c>
      <c r="Q1537" t="s">
        <v>8295</v>
      </c>
      <c r="R1537" s="17">
        <f t="shared" si="122"/>
        <v>42484.829062500001</v>
      </c>
      <c r="S1537" s="17">
        <f t="shared" si="123"/>
        <v>42513.916666666672</v>
      </c>
      <c r="T1537" s="16" t="str">
        <f t="shared" si="124"/>
        <v>2016</v>
      </c>
    </row>
    <row r="1538" spans="1:20" ht="49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>
        <f t="shared" si="120"/>
        <v>250</v>
      </c>
      <c r="O1538" s="10">
        <f t="shared" si="121"/>
        <v>66.02</v>
      </c>
      <c r="P1538" s="12" t="s">
        <v>8294</v>
      </c>
      <c r="Q1538" t="s">
        <v>8295</v>
      </c>
      <c r="R1538" s="17">
        <f t="shared" si="122"/>
        <v>42213.802199074074</v>
      </c>
      <c r="S1538" s="17">
        <f t="shared" si="123"/>
        <v>42243.802199074074</v>
      </c>
      <c r="T1538" s="16" t="str">
        <f t="shared" si="124"/>
        <v>2015</v>
      </c>
    </row>
    <row r="1539" spans="1:20" ht="33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>
        <f t="shared" si="120"/>
        <v>180</v>
      </c>
      <c r="O1539" s="10">
        <f t="shared" si="121"/>
        <v>96.38</v>
      </c>
      <c r="P1539" s="12" t="s">
        <v>8294</v>
      </c>
      <c r="Q1539" t="s">
        <v>8295</v>
      </c>
      <c r="R1539" s="17">
        <f t="shared" si="122"/>
        <v>42552.315127314811</v>
      </c>
      <c r="S1539" s="17">
        <f t="shared" si="123"/>
        <v>42588.75</v>
      </c>
      <c r="T1539" s="16" t="str">
        <f t="shared" si="124"/>
        <v>2016</v>
      </c>
    </row>
    <row r="1540" spans="1:20" ht="49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>
        <f t="shared" si="120"/>
        <v>103</v>
      </c>
      <c r="O1540" s="10">
        <f t="shared" si="121"/>
        <v>156.16999999999999</v>
      </c>
      <c r="P1540" s="12" t="s">
        <v>8294</v>
      </c>
      <c r="Q1540" t="s">
        <v>8295</v>
      </c>
      <c r="R1540" s="17">
        <f t="shared" si="122"/>
        <v>41981.782060185185</v>
      </c>
      <c r="S1540" s="17">
        <f t="shared" si="123"/>
        <v>42026.782060185185</v>
      </c>
      <c r="T1540" s="16" t="str">
        <f t="shared" si="124"/>
        <v>2014</v>
      </c>
    </row>
    <row r="1541" spans="1:20" ht="49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>
        <f t="shared" si="120"/>
        <v>136</v>
      </c>
      <c r="O1541" s="10">
        <f t="shared" si="121"/>
        <v>95.76</v>
      </c>
      <c r="P1541" s="12" t="s">
        <v>8294</v>
      </c>
      <c r="Q1541" t="s">
        <v>8295</v>
      </c>
      <c r="R1541" s="17">
        <f t="shared" si="122"/>
        <v>42705.919201388882</v>
      </c>
      <c r="S1541" s="17">
        <f t="shared" si="123"/>
        <v>42738.919201388882</v>
      </c>
      <c r="T1541" s="16" t="str">
        <f t="shared" si="124"/>
        <v>2016</v>
      </c>
    </row>
    <row r="1542" spans="1:20" ht="49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>
        <f t="shared" si="120"/>
        <v>118</v>
      </c>
      <c r="O1542" s="10">
        <f t="shared" si="121"/>
        <v>180.41</v>
      </c>
      <c r="P1542" s="12" t="s">
        <v>8294</v>
      </c>
      <c r="Q1542" t="s">
        <v>8295</v>
      </c>
      <c r="R1542" s="17">
        <f t="shared" si="122"/>
        <v>41939.00712962963</v>
      </c>
      <c r="S1542" s="17">
        <f t="shared" si="123"/>
        <v>41969.052083333328</v>
      </c>
      <c r="T1542" s="16" t="str">
        <f t="shared" si="124"/>
        <v>2014</v>
      </c>
    </row>
    <row r="1543" spans="1:20" ht="49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>
        <f t="shared" si="120"/>
        <v>0</v>
      </c>
      <c r="O1543" s="10">
        <f t="shared" si="121"/>
        <v>3</v>
      </c>
      <c r="P1543" s="12" t="s">
        <v>8294</v>
      </c>
      <c r="Q1543" t="s">
        <v>8299</v>
      </c>
      <c r="R1543" s="17">
        <f t="shared" si="122"/>
        <v>41974.712245370371</v>
      </c>
      <c r="S1543" s="17">
        <f t="shared" si="123"/>
        <v>42004.712245370371</v>
      </c>
      <c r="T1543" s="16" t="str">
        <f t="shared" si="124"/>
        <v>2014</v>
      </c>
    </row>
    <row r="1544" spans="1:20" ht="49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>
        <f t="shared" si="120"/>
        <v>4</v>
      </c>
      <c r="O1544" s="10">
        <f t="shared" si="121"/>
        <v>20</v>
      </c>
      <c r="P1544" s="12" t="s">
        <v>8294</v>
      </c>
      <c r="Q1544" t="s">
        <v>8299</v>
      </c>
      <c r="R1544" s="17">
        <f t="shared" si="122"/>
        <v>42170.996527777781</v>
      </c>
      <c r="S1544" s="17">
        <f t="shared" si="123"/>
        <v>42185.996527777781</v>
      </c>
      <c r="T1544" s="16" t="str">
        <f t="shared" si="124"/>
        <v>2015</v>
      </c>
    </row>
    <row r="1545" spans="1:20" ht="49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>
        <f t="shared" si="120"/>
        <v>0</v>
      </c>
      <c r="O1545" s="10">
        <f t="shared" si="121"/>
        <v>10</v>
      </c>
      <c r="P1545" s="12" t="s">
        <v>8294</v>
      </c>
      <c r="Q1545" t="s">
        <v>8299</v>
      </c>
      <c r="R1545" s="17">
        <f t="shared" si="122"/>
        <v>41935.509652777779</v>
      </c>
      <c r="S1545" s="17">
        <f t="shared" si="123"/>
        <v>41965.551319444443</v>
      </c>
      <c r="T1545" s="16" t="str">
        <f t="shared" si="124"/>
        <v>2014</v>
      </c>
    </row>
    <row r="1546" spans="1:20" ht="49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>
        <f t="shared" ref="N1546:N1609" si="125">ROUND(E1546/D1546*100,0)</f>
        <v>0</v>
      </c>
      <c r="O1546" s="10">
        <f t="shared" ref="O1546:O1609" si="126">IFERROR(ROUND(E1546/L1546,2),0)</f>
        <v>0</v>
      </c>
      <c r="P1546" s="12" t="s">
        <v>8294</v>
      </c>
      <c r="Q1546" t="s">
        <v>8299</v>
      </c>
      <c r="R1546" s="17">
        <f t="shared" ref="R1546:R1609" si="127">(((J1546/60)/60)/24)+DATE(1970,1,1)</f>
        <v>42053.051203703704</v>
      </c>
      <c r="S1546" s="17">
        <f t="shared" ref="S1546:S1609" si="128">(((I1546/60)/60)/24)+DATE(1970,1,1)</f>
        <v>42095.012499999997</v>
      </c>
      <c r="T1546" s="16" t="str">
        <f t="shared" ref="T1546:T1609" si="129">TEXT(R1546, "yyyy")</f>
        <v>2015</v>
      </c>
    </row>
    <row r="1547" spans="1:20" ht="49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>
        <f t="shared" si="125"/>
        <v>0</v>
      </c>
      <c r="O1547" s="10">
        <f t="shared" si="126"/>
        <v>1</v>
      </c>
      <c r="P1547" s="12" t="s">
        <v>8294</v>
      </c>
      <c r="Q1547" t="s">
        <v>8299</v>
      </c>
      <c r="R1547" s="17">
        <f t="shared" si="127"/>
        <v>42031.884652777779</v>
      </c>
      <c r="S1547" s="17">
        <f t="shared" si="128"/>
        <v>42065.886111111111</v>
      </c>
      <c r="T1547" s="16" t="str">
        <f t="shared" si="129"/>
        <v>2015</v>
      </c>
    </row>
    <row r="1548" spans="1:20" ht="49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>
        <f t="shared" si="125"/>
        <v>29</v>
      </c>
      <c r="O1548" s="10">
        <f t="shared" si="126"/>
        <v>26.27</v>
      </c>
      <c r="P1548" s="12" t="s">
        <v>8294</v>
      </c>
      <c r="Q1548" t="s">
        <v>8299</v>
      </c>
      <c r="R1548" s="17">
        <f t="shared" si="127"/>
        <v>41839.212951388887</v>
      </c>
      <c r="S1548" s="17">
        <f t="shared" si="128"/>
        <v>41899.212951388887</v>
      </c>
      <c r="T1548" s="16" t="str">
        <f t="shared" si="129"/>
        <v>2014</v>
      </c>
    </row>
    <row r="1549" spans="1:20" ht="49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>
        <f t="shared" si="125"/>
        <v>0</v>
      </c>
      <c r="O1549" s="10">
        <f t="shared" si="126"/>
        <v>0</v>
      </c>
      <c r="P1549" s="12" t="s">
        <v>8294</v>
      </c>
      <c r="Q1549" t="s">
        <v>8299</v>
      </c>
      <c r="R1549" s="17">
        <f t="shared" si="127"/>
        <v>42782.426875000005</v>
      </c>
      <c r="S1549" s="17">
        <f t="shared" si="128"/>
        <v>42789.426875000005</v>
      </c>
      <c r="T1549" s="16" t="str">
        <f t="shared" si="129"/>
        <v>2017</v>
      </c>
    </row>
    <row r="1550" spans="1:20" ht="33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>
        <f t="shared" si="125"/>
        <v>9</v>
      </c>
      <c r="O1550" s="10">
        <f t="shared" si="126"/>
        <v>60</v>
      </c>
      <c r="P1550" s="12" t="s">
        <v>8294</v>
      </c>
      <c r="Q1550" t="s">
        <v>8299</v>
      </c>
      <c r="R1550" s="17">
        <f t="shared" si="127"/>
        <v>42286.88217592593</v>
      </c>
      <c r="S1550" s="17">
        <f t="shared" si="128"/>
        <v>42316.923842592587</v>
      </c>
      <c r="T1550" s="16" t="str">
        <f t="shared" si="129"/>
        <v>2015</v>
      </c>
    </row>
    <row r="1551" spans="1:20" ht="49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>
        <f t="shared" si="125"/>
        <v>34</v>
      </c>
      <c r="O1551" s="10">
        <f t="shared" si="126"/>
        <v>28.33</v>
      </c>
      <c r="P1551" s="12" t="s">
        <v>8294</v>
      </c>
      <c r="Q1551" t="s">
        <v>8299</v>
      </c>
      <c r="R1551" s="17">
        <f t="shared" si="127"/>
        <v>42281.136099537034</v>
      </c>
      <c r="S1551" s="17">
        <f t="shared" si="128"/>
        <v>42311.177766203706</v>
      </c>
      <c r="T1551" s="16" t="str">
        <f t="shared" si="129"/>
        <v>2015</v>
      </c>
    </row>
    <row r="1552" spans="1:20" ht="49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>
        <f t="shared" si="125"/>
        <v>13</v>
      </c>
      <c r="O1552" s="10">
        <f t="shared" si="126"/>
        <v>14.43</v>
      </c>
      <c r="P1552" s="12" t="s">
        <v>8294</v>
      </c>
      <c r="Q1552" t="s">
        <v>8299</v>
      </c>
      <c r="R1552" s="17">
        <f t="shared" si="127"/>
        <v>42472.449467592596</v>
      </c>
      <c r="S1552" s="17">
        <f t="shared" si="128"/>
        <v>42502.449467592596</v>
      </c>
      <c r="T1552" s="16" t="str">
        <f t="shared" si="129"/>
        <v>2016</v>
      </c>
    </row>
    <row r="1553" spans="1:20" ht="49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>
        <f t="shared" si="125"/>
        <v>0</v>
      </c>
      <c r="O1553" s="10">
        <f t="shared" si="126"/>
        <v>0</v>
      </c>
      <c r="P1553" s="12" t="s">
        <v>8294</v>
      </c>
      <c r="Q1553" t="s">
        <v>8299</v>
      </c>
      <c r="R1553" s="17">
        <f t="shared" si="127"/>
        <v>42121.824525462958</v>
      </c>
      <c r="S1553" s="17">
        <f t="shared" si="128"/>
        <v>42151.824525462958</v>
      </c>
      <c r="T1553" s="16" t="str">
        <f t="shared" si="129"/>
        <v>2015</v>
      </c>
    </row>
    <row r="1554" spans="1:20" ht="49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>
        <f t="shared" si="125"/>
        <v>49</v>
      </c>
      <c r="O1554" s="10">
        <f t="shared" si="126"/>
        <v>132.19</v>
      </c>
      <c r="P1554" s="12" t="s">
        <v>8294</v>
      </c>
      <c r="Q1554" t="s">
        <v>8299</v>
      </c>
      <c r="R1554" s="17">
        <f t="shared" si="127"/>
        <v>41892.688750000001</v>
      </c>
      <c r="S1554" s="17">
        <f t="shared" si="128"/>
        <v>41913.165972222225</v>
      </c>
      <c r="T1554" s="16" t="str">
        <f t="shared" si="129"/>
        <v>2014</v>
      </c>
    </row>
    <row r="1555" spans="1:20" ht="49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>
        <f t="shared" si="125"/>
        <v>0</v>
      </c>
      <c r="O1555" s="10">
        <f t="shared" si="126"/>
        <v>0</v>
      </c>
      <c r="P1555" s="12" t="s">
        <v>8294</v>
      </c>
      <c r="Q1555" t="s">
        <v>8299</v>
      </c>
      <c r="R1555" s="17">
        <f t="shared" si="127"/>
        <v>42219.282951388886</v>
      </c>
      <c r="S1555" s="17">
        <f t="shared" si="128"/>
        <v>42249.282951388886</v>
      </c>
      <c r="T1555" s="16" t="str">
        <f t="shared" si="129"/>
        <v>2015</v>
      </c>
    </row>
    <row r="1556" spans="1:20" ht="49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>
        <f t="shared" si="125"/>
        <v>0</v>
      </c>
      <c r="O1556" s="10">
        <f t="shared" si="126"/>
        <v>0</v>
      </c>
      <c r="P1556" s="12" t="s">
        <v>8294</v>
      </c>
      <c r="Q1556" t="s">
        <v>8299</v>
      </c>
      <c r="R1556" s="17">
        <f t="shared" si="127"/>
        <v>42188.252199074079</v>
      </c>
      <c r="S1556" s="17">
        <f t="shared" si="128"/>
        <v>42218.252199074079</v>
      </c>
      <c r="T1556" s="16" t="str">
        <f t="shared" si="129"/>
        <v>2015</v>
      </c>
    </row>
    <row r="1557" spans="1:20" ht="49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>
        <f t="shared" si="125"/>
        <v>0</v>
      </c>
      <c r="O1557" s="10">
        <f t="shared" si="126"/>
        <v>0</v>
      </c>
      <c r="P1557" s="12" t="s">
        <v>8294</v>
      </c>
      <c r="Q1557" t="s">
        <v>8299</v>
      </c>
      <c r="R1557" s="17">
        <f t="shared" si="127"/>
        <v>42241.613796296297</v>
      </c>
      <c r="S1557" s="17">
        <f t="shared" si="128"/>
        <v>42264.708333333328</v>
      </c>
      <c r="T1557" s="16" t="str">
        <f t="shared" si="129"/>
        <v>2015</v>
      </c>
    </row>
    <row r="1558" spans="1:20" ht="33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>
        <f t="shared" si="125"/>
        <v>45</v>
      </c>
      <c r="O1558" s="10">
        <f t="shared" si="126"/>
        <v>56.42</v>
      </c>
      <c r="P1558" s="12" t="s">
        <v>8294</v>
      </c>
      <c r="Q1558" t="s">
        <v>8299</v>
      </c>
      <c r="R1558" s="17">
        <f t="shared" si="127"/>
        <v>42525.153055555551</v>
      </c>
      <c r="S1558" s="17">
        <f t="shared" si="128"/>
        <v>42555.153055555551</v>
      </c>
      <c r="T1558" s="16" t="str">
        <f t="shared" si="129"/>
        <v>2016</v>
      </c>
    </row>
    <row r="1559" spans="1:20" ht="49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>
        <f t="shared" si="125"/>
        <v>4</v>
      </c>
      <c r="O1559" s="10">
        <f t="shared" si="126"/>
        <v>100</v>
      </c>
      <c r="P1559" s="12" t="s">
        <v>8294</v>
      </c>
      <c r="Q1559" t="s">
        <v>8299</v>
      </c>
      <c r="R1559" s="17">
        <f t="shared" si="127"/>
        <v>41871.65315972222</v>
      </c>
      <c r="S1559" s="17">
        <f t="shared" si="128"/>
        <v>41902.65315972222</v>
      </c>
      <c r="T1559" s="16" t="str">
        <f t="shared" si="129"/>
        <v>2014</v>
      </c>
    </row>
    <row r="1560" spans="1:20" ht="33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>
        <f t="shared" si="125"/>
        <v>5</v>
      </c>
      <c r="O1560" s="10">
        <f t="shared" si="126"/>
        <v>11.67</v>
      </c>
      <c r="P1560" s="12" t="s">
        <v>8294</v>
      </c>
      <c r="Q1560" t="s">
        <v>8299</v>
      </c>
      <c r="R1560" s="17">
        <f t="shared" si="127"/>
        <v>42185.397673611107</v>
      </c>
      <c r="S1560" s="17">
        <f t="shared" si="128"/>
        <v>42244.508333333331</v>
      </c>
      <c r="T1560" s="16" t="str">
        <f t="shared" si="129"/>
        <v>2015</v>
      </c>
    </row>
    <row r="1561" spans="1:20" ht="33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>
        <f t="shared" si="125"/>
        <v>0</v>
      </c>
      <c r="O1561" s="10">
        <f t="shared" si="126"/>
        <v>50</v>
      </c>
      <c r="P1561" s="12" t="s">
        <v>8294</v>
      </c>
      <c r="Q1561" t="s">
        <v>8299</v>
      </c>
      <c r="R1561" s="17">
        <f t="shared" si="127"/>
        <v>42108.05322916666</v>
      </c>
      <c r="S1561" s="17">
        <f t="shared" si="128"/>
        <v>42123.05322916666</v>
      </c>
      <c r="T1561" s="16" t="str">
        <f t="shared" si="129"/>
        <v>2015</v>
      </c>
    </row>
    <row r="1562" spans="1:20" ht="49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>
        <f t="shared" si="125"/>
        <v>4</v>
      </c>
      <c r="O1562" s="10">
        <f t="shared" si="126"/>
        <v>23.5</v>
      </c>
      <c r="P1562" s="12" t="s">
        <v>8294</v>
      </c>
      <c r="Q1562" t="s">
        <v>8299</v>
      </c>
      <c r="R1562" s="17">
        <f t="shared" si="127"/>
        <v>41936.020752314813</v>
      </c>
      <c r="S1562" s="17">
        <f t="shared" si="128"/>
        <v>41956.062418981484</v>
      </c>
      <c r="T1562" s="16" t="str">
        <f t="shared" si="129"/>
        <v>2014</v>
      </c>
    </row>
    <row r="1563" spans="1:20" ht="49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>
        <f t="shared" si="125"/>
        <v>1</v>
      </c>
      <c r="O1563" s="10">
        <f t="shared" si="126"/>
        <v>67</v>
      </c>
      <c r="P1563" s="12" t="s">
        <v>8278</v>
      </c>
      <c r="Q1563" t="s">
        <v>8300</v>
      </c>
      <c r="R1563" s="17">
        <f t="shared" si="127"/>
        <v>41555.041701388887</v>
      </c>
      <c r="S1563" s="17">
        <f t="shared" si="128"/>
        <v>41585.083368055559</v>
      </c>
      <c r="T1563" s="16" t="str">
        <f t="shared" si="129"/>
        <v>2013</v>
      </c>
    </row>
    <row r="1564" spans="1:20" ht="49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>
        <f t="shared" si="125"/>
        <v>0</v>
      </c>
      <c r="O1564" s="10">
        <f t="shared" si="126"/>
        <v>0</v>
      </c>
      <c r="P1564" s="12" t="s">
        <v>8278</v>
      </c>
      <c r="Q1564" t="s">
        <v>8300</v>
      </c>
      <c r="R1564" s="17">
        <f t="shared" si="127"/>
        <v>40079.566157407404</v>
      </c>
      <c r="S1564" s="17">
        <f t="shared" si="128"/>
        <v>40149.034722222219</v>
      </c>
      <c r="T1564" s="16" t="str">
        <f t="shared" si="129"/>
        <v>2009</v>
      </c>
    </row>
    <row r="1565" spans="1:20" ht="49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>
        <f t="shared" si="125"/>
        <v>1</v>
      </c>
      <c r="O1565" s="10">
        <f t="shared" si="126"/>
        <v>42.5</v>
      </c>
      <c r="P1565" s="12" t="s">
        <v>8278</v>
      </c>
      <c r="Q1565" t="s">
        <v>8300</v>
      </c>
      <c r="R1565" s="17">
        <f t="shared" si="127"/>
        <v>41652.742488425924</v>
      </c>
      <c r="S1565" s="17">
        <f t="shared" si="128"/>
        <v>41712.700821759259</v>
      </c>
      <c r="T1565" s="16" t="str">
        <f t="shared" si="129"/>
        <v>2014</v>
      </c>
    </row>
    <row r="1566" spans="1:20" ht="49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>
        <f t="shared" si="125"/>
        <v>0</v>
      </c>
      <c r="O1566" s="10">
        <f t="shared" si="126"/>
        <v>10</v>
      </c>
      <c r="P1566" s="12" t="s">
        <v>8278</v>
      </c>
      <c r="Q1566" t="s">
        <v>8300</v>
      </c>
      <c r="R1566" s="17">
        <f t="shared" si="127"/>
        <v>42121.367002314815</v>
      </c>
      <c r="S1566" s="17">
        <f t="shared" si="128"/>
        <v>42152.836805555555</v>
      </c>
      <c r="T1566" s="16" t="str">
        <f t="shared" si="129"/>
        <v>2015</v>
      </c>
    </row>
    <row r="1567" spans="1:20" ht="49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>
        <f t="shared" si="125"/>
        <v>3</v>
      </c>
      <c r="O1567" s="10">
        <f t="shared" si="126"/>
        <v>100</v>
      </c>
      <c r="P1567" s="12" t="s">
        <v>8278</v>
      </c>
      <c r="Q1567" t="s">
        <v>8300</v>
      </c>
      <c r="R1567" s="17">
        <f t="shared" si="127"/>
        <v>40672.729872685188</v>
      </c>
      <c r="S1567" s="17">
        <f t="shared" si="128"/>
        <v>40702.729872685188</v>
      </c>
      <c r="T1567" s="16" t="str">
        <f t="shared" si="129"/>
        <v>2011</v>
      </c>
    </row>
    <row r="1568" spans="1:20" ht="49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>
        <f t="shared" si="125"/>
        <v>21</v>
      </c>
      <c r="O1568" s="10">
        <f t="shared" si="126"/>
        <v>108.05</v>
      </c>
      <c r="P1568" s="12" t="s">
        <v>8278</v>
      </c>
      <c r="Q1568" t="s">
        <v>8300</v>
      </c>
      <c r="R1568" s="17">
        <f t="shared" si="127"/>
        <v>42549.916712962964</v>
      </c>
      <c r="S1568" s="17">
        <f t="shared" si="128"/>
        <v>42578.916666666672</v>
      </c>
      <c r="T1568" s="16" t="str">
        <f t="shared" si="129"/>
        <v>2016</v>
      </c>
    </row>
    <row r="1569" spans="1:20" ht="49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>
        <f t="shared" si="125"/>
        <v>4</v>
      </c>
      <c r="O1569" s="10">
        <f t="shared" si="126"/>
        <v>26.92</v>
      </c>
      <c r="P1569" s="12" t="s">
        <v>8278</v>
      </c>
      <c r="Q1569" t="s">
        <v>8300</v>
      </c>
      <c r="R1569" s="17">
        <f t="shared" si="127"/>
        <v>41671.936863425923</v>
      </c>
      <c r="S1569" s="17">
        <f t="shared" si="128"/>
        <v>41687</v>
      </c>
      <c r="T1569" s="16" t="str">
        <f t="shared" si="129"/>
        <v>2014</v>
      </c>
    </row>
    <row r="1570" spans="1:20" ht="49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>
        <f t="shared" si="125"/>
        <v>14</v>
      </c>
      <c r="O1570" s="10">
        <f t="shared" si="126"/>
        <v>155</v>
      </c>
      <c r="P1570" s="12" t="s">
        <v>8278</v>
      </c>
      <c r="Q1570" t="s">
        <v>8300</v>
      </c>
      <c r="R1570" s="17">
        <f t="shared" si="127"/>
        <v>41962.062326388885</v>
      </c>
      <c r="S1570" s="17">
        <f t="shared" si="128"/>
        <v>41997.062326388885</v>
      </c>
      <c r="T1570" s="16" t="str">
        <f t="shared" si="129"/>
        <v>2014</v>
      </c>
    </row>
    <row r="1571" spans="1:20" ht="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>
        <f t="shared" si="125"/>
        <v>0</v>
      </c>
      <c r="O1571" s="10">
        <f t="shared" si="126"/>
        <v>0</v>
      </c>
      <c r="P1571" s="12" t="s">
        <v>8278</v>
      </c>
      <c r="Q1571" t="s">
        <v>8300</v>
      </c>
      <c r="R1571" s="17">
        <f t="shared" si="127"/>
        <v>41389.679560185185</v>
      </c>
      <c r="S1571" s="17">
        <f t="shared" si="128"/>
        <v>41419.679560185185</v>
      </c>
      <c r="T1571" s="16" t="str">
        <f t="shared" si="129"/>
        <v>2013</v>
      </c>
    </row>
    <row r="1572" spans="1:20" ht="33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>
        <f t="shared" si="125"/>
        <v>41</v>
      </c>
      <c r="O1572" s="10">
        <f t="shared" si="126"/>
        <v>47.77</v>
      </c>
      <c r="P1572" s="12" t="s">
        <v>8278</v>
      </c>
      <c r="Q1572" t="s">
        <v>8300</v>
      </c>
      <c r="R1572" s="17">
        <f t="shared" si="127"/>
        <v>42438.813449074078</v>
      </c>
      <c r="S1572" s="17">
        <f t="shared" si="128"/>
        <v>42468.771782407406</v>
      </c>
      <c r="T1572" s="16" t="str">
        <f t="shared" si="129"/>
        <v>2016</v>
      </c>
    </row>
    <row r="1573" spans="1:20" ht="49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>
        <f t="shared" si="125"/>
        <v>1</v>
      </c>
      <c r="O1573" s="10">
        <f t="shared" si="126"/>
        <v>20</v>
      </c>
      <c r="P1573" s="12" t="s">
        <v>8278</v>
      </c>
      <c r="Q1573" t="s">
        <v>8300</v>
      </c>
      <c r="R1573" s="17">
        <f t="shared" si="127"/>
        <v>42144.769479166673</v>
      </c>
      <c r="S1573" s="17">
        <f t="shared" si="128"/>
        <v>42174.769479166673</v>
      </c>
      <c r="T1573" s="16" t="str">
        <f t="shared" si="129"/>
        <v>2015</v>
      </c>
    </row>
    <row r="1574" spans="1:20" ht="49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>
        <f t="shared" si="125"/>
        <v>5</v>
      </c>
      <c r="O1574" s="10">
        <f t="shared" si="126"/>
        <v>41.67</v>
      </c>
      <c r="P1574" s="12" t="s">
        <v>8278</v>
      </c>
      <c r="Q1574" t="s">
        <v>8300</v>
      </c>
      <c r="R1574" s="17">
        <f t="shared" si="127"/>
        <v>42404.033090277779</v>
      </c>
      <c r="S1574" s="17">
        <f t="shared" si="128"/>
        <v>42428.999305555553</v>
      </c>
      <c r="T1574" s="16" t="str">
        <f t="shared" si="129"/>
        <v>2016</v>
      </c>
    </row>
    <row r="1575" spans="1:20" ht="49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>
        <f t="shared" si="125"/>
        <v>2</v>
      </c>
      <c r="O1575" s="10">
        <f t="shared" si="126"/>
        <v>74.33</v>
      </c>
      <c r="P1575" s="12" t="s">
        <v>8278</v>
      </c>
      <c r="Q1575" t="s">
        <v>8300</v>
      </c>
      <c r="R1575" s="17">
        <f t="shared" si="127"/>
        <v>42786.000023148154</v>
      </c>
      <c r="S1575" s="17">
        <f t="shared" si="128"/>
        <v>42826.165972222225</v>
      </c>
      <c r="T1575" s="16" t="str">
        <f t="shared" si="129"/>
        <v>2017</v>
      </c>
    </row>
    <row r="1576" spans="1:20" ht="49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>
        <f t="shared" si="125"/>
        <v>5</v>
      </c>
      <c r="O1576" s="10">
        <f t="shared" si="126"/>
        <v>84.33</v>
      </c>
      <c r="P1576" s="12" t="s">
        <v>8278</v>
      </c>
      <c r="Q1576" t="s">
        <v>8300</v>
      </c>
      <c r="R1576" s="17">
        <f t="shared" si="127"/>
        <v>42017.927418981482</v>
      </c>
      <c r="S1576" s="17">
        <f t="shared" si="128"/>
        <v>42052.927418981482</v>
      </c>
      <c r="T1576" s="16" t="str">
        <f t="shared" si="129"/>
        <v>2015</v>
      </c>
    </row>
    <row r="1577" spans="1:20" ht="49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>
        <f t="shared" si="125"/>
        <v>23</v>
      </c>
      <c r="O1577" s="10">
        <f t="shared" si="126"/>
        <v>65.459999999999994</v>
      </c>
      <c r="P1577" s="12" t="s">
        <v>8278</v>
      </c>
      <c r="Q1577" t="s">
        <v>8300</v>
      </c>
      <c r="R1577" s="17">
        <f t="shared" si="127"/>
        <v>41799.524259259262</v>
      </c>
      <c r="S1577" s="17">
        <f t="shared" si="128"/>
        <v>41829.524259259262</v>
      </c>
      <c r="T1577" s="16" t="str">
        <f t="shared" si="129"/>
        <v>2014</v>
      </c>
    </row>
    <row r="1578" spans="1:20" ht="33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>
        <f t="shared" si="125"/>
        <v>13</v>
      </c>
      <c r="O1578" s="10">
        <f t="shared" si="126"/>
        <v>65</v>
      </c>
      <c r="P1578" s="12" t="s">
        <v>8278</v>
      </c>
      <c r="Q1578" t="s">
        <v>8300</v>
      </c>
      <c r="R1578" s="17">
        <f t="shared" si="127"/>
        <v>42140.879259259258</v>
      </c>
      <c r="S1578" s="17">
        <f t="shared" si="128"/>
        <v>42185.879259259258</v>
      </c>
      <c r="T1578" s="16" t="str">
        <f t="shared" si="129"/>
        <v>2015</v>
      </c>
    </row>
    <row r="1579" spans="1:20" ht="49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>
        <f t="shared" si="125"/>
        <v>1</v>
      </c>
      <c r="O1579" s="10">
        <f t="shared" si="126"/>
        <v>27.5</v>
      </c>
      <c r="P1579" s="12" t="s">
        <v>8278</v>
      </c>
      <c r="Q1579" t="s">
        <v>8300</v>
      </c>
      <c r="R1579" s="17">
        <f t="shared" si="127"/>
        <v>41054.847777777781</v>
      </c>
      <c r="S1579" s="17">
        <f t="shared" si="128"/>
        <v>41114.847777777781</v>
      </c>
      <c r="T1579" s="16" t="str">
        <f t="shared" si="129"/>
        <v>2012</v>
      </c>
    </row>
    <row r="1580" spans="1:20" ht="49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>
        <f t="shared" si="125"/>
        <v>11</v>
      </c>
      <c r="O1580" s="10">
        <f t="shared" si="126"/>
        <v>51.25</v>
      </c>
      <c r="P1580" s="12" t="s">
        <v>8278</v>
      </c>
      <c r="Q1580" t="s">
        <v>8300</v>
      </c>
      <c r="R1580" s="17">
        <f t="shared" si="127"/>
        <v>40399.065868055557</v>
      </c>
      <c r="S1580" s="17">
        <f t="shared" si="128"/>
        <v>40423.083333333336</v>
      </c>
      <c r="T1580" s="16" t="str">
        <f t="shared" si="129"/>
        <v>2010</v>
      </c>
    </row>
    <row r="1581" spans="1:20" ht="33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>
        <f t="shared" si="125"/>
        <v>1</v>
      </c>
      <c r="O1581" s="10">
        <f t="shared" si="126"/>
        <v>14</v>
      </c>
      <c r="P1581" s="12" t="s">
        <v>8278</v>
      </c>
      <c r="Q1581" t="s">
        <v>8300</v>
      </c>
      <c r="R1581" s="17">
        <f t="shared" si="127"/>
        <v>41481.996423611112</v>
      </c>
      <c r="S1581" s="17">
        <f t="shared" si="128"/>
        <v>41514.996423611112</v>
      </c>
      <c r="T1581" s="16" t="str">
        <f t="shared" si="129"/>
        <v>2013</v>
      </c>
    </row>
    <row r="1582" spans="1:20" ht="49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>
        <f t="shared" si="125"/>
        <v>0</v>
      </c>
      <c r="O1582" s="10">
        <f t="shared" si="126"/>
        <v>0</v>
      </c>
      <c r="P1582" s="12" t="s">
        <v>8278</v>
      </c>
      <c r="Q1582" t="s">
        <v>8300</v>
      </c>
      <c r="R1582" s="17">
        <f t="shared" si="127"/>
        <v>40990.050069444449</v>
      </c>
      <c r="S1582" s="17">
        <f t="shared" si="128"/>
        <v>41050.050069444449</v>
      </c>
      <c r="T1582" s="16" t="str">
        <f t="shared" si="129"/>
        <v>2012</v>
      </c>
    </row>
    <row r="1583" spans="1:20" ht="49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>
        <f t="shared" si="125"/>
        <v>1</v>
      </c>
      <c r="O1583" s="10">
        <f t="shared" si="126"/>
        <v>5</v>
      </c>
      <c r="P1583" s="12" t="s">
        <v>8294</v>
      </c>
      <c r="Q1583" t="s">
        <v>8301</v>
      </c>
      <c r="R1583" s="17">
        <f t="shared" si="127"/>
        <v>42325.448958333334</v>
      </c>
      <c r="S1583" s="17">
        <f t="shared" si="128"/>
        <v>42357.448958333334</v>
      </c>
      <c r="T1583" s="16" t="str">
        <f t="shared" si="129"/>
        <v>2015</v>
      </c>
    </row>
    <row r="1584" spans="1:20" ht="33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>
        <f t="shared" si="125"/>
        <v>9</v>
      </c>
      <c r="O1584" s="10">
        <f t="shared" si="126"/>
        <v>31</v>
      </c>
      <c r="P1584" s="12" t="s">
        <v>8294</v>
      </c>
      <c r="Q1584" t="s">
        <v>8301</v>
      </c>
      <c r="R1584" s="17">
        <f t="shared" si="127"/>
        <v>42246.789965277778</v>
      </c>
      <c r="S1584" s="17">
        <f t="shared" si="128"/>
        <v>42303.888888888891</v>
      </c>
      <c r="T1584" s="16" t="str">
        <f t="shared" si="129"/>
        <v>2015</v>
      </c>
    </row>
    <row r="1585" spans="1:20" ht="49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>
        <f t="shared" si="125"/>
        <v>0</v>
      </c>
      <c r="O1585" s="10">
        <f t="shared" si="126"/>
        <v>15</v>
      </c>
      <c r="P1585" s="12" t="s">
        <v>8294</v>
      </c>
      <c r="Q1585" t="s">
        <v>8301</v>
      </c>
      <c r="R1585" s="17">
        <f t="shared" si="127"/>
        <v>41877.904988425929</v>
      </c>
      <c r="S1585" s="17">
        <f t="shared" si="128"/>
        <v>41907.904988425929</v>
      </c>
      <c r="T1585" s="16" t="str">
        <f t="shared" si="129"/>
        <v>2014</v>
      </c>
    </row>
    <row r="1586" spans="1:20" ht="49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>
        <f t="shared" si="125"/>
        <v>0</v>
      </c>
      <c r="O1586" s="10">
        <f t="shared" si="126"/>
        <v>0</v>
      </c>
      <c r="P1586" s="12" t="s">
        <v>8294</v>
      </c>
      <c r="Q1586" t="s">
        <v>8301</v>
      </c>
      <c r="R1586" s="17">
        <f t="shared" si="127"/>
        <v>41779.649317129632</v>
      </c>
      <c r="S1586" s="17">
        <f t="shared" si="128"/>
        <v>41789.649317129632</v>
      </c>
      <c r="T1586" s="16" t="str">
        <f t="shared" si="129"/>
        <v>2014</v>
      </c>
    </row>
    <row r="1587" spans="1:20" ht="49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>
        <f t="shared" si="125"/>
        <v>79</v>
      </c>
      <c r="O1587" s="10">
        <f t="shared" si="126"/>
        <v>131.66999999999999</v>
      </c>
      <c r="P1587" s="12" t="s">
        <v>8294</v>
      </c>
      <c r="Q1587" t="s">
        <v>8301</v>
      </c>
      <c r="R1587" s="17">
        <f t="shared" si="127"/>
        <v>42707.895462962959</v>
      </c>
      <c r="S1587" s="17">
        <f t="shared" si="128"/>
        <v>42729.458333333328</v>
      </c>
      <c r="T1587" s="16" t="str">
        <f t="shared" si="129"/>
        <v>2016</v>
      </c>
    </row>
    <row r="1588" spans="1:20" ht="33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>
        <f t="shared" si="125"/>
        <v>0</v>
      </c>
      <c r="O1588" s="10">
        <f t="shared" si="126"/>
        <v>0</v>
      </c>
      <c r="P1588" s="12" t="s">
        <v>8294</v>
      </c>
      <c r="Q1588" t="s">
        <v>8301</v>
      </c>
      <c r="R1588" s="17">
        <f t="shared" si="127"/>
        <v>42069.104421296302</v>
      </c>
      <c r="S1588" s="17">
        <f t="shared" si="128"/>
        <v>42099.062754629631</v>
      </c>
      <c r="T1588" s="16" t="str">
        <f t="shared" si="129"/>
        <v>2015</v>
      </c>
    </row>
    <row r="1589" spans="1:20" ht="49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>
        <f t="shared" si="125"/>
        <v>0</v>
      </c>
      <c r="O1589" s="10">
        <f t="shared" si="126"/>
        <v>1</v>
      </c>
      <c r="P1589" s="12" t="s">
        <v>8294</v>
      </c>
      <c r="Q1589" t="s">
        <v>8301</v>
      </c>
      <c r="R1589" s="17">
        <f t="shared" si="127"/>
        <v>41956.950983796298</v>
      </c>
      <c r="S1589" s="17">
        <f t="shared" si="128"/>
        <v>41986.950983796298</v>
      </c>
      <c r="T1589" s="16" t="str">
        <f t="shared" si="129"/>
        <v>2014</v>
      </c>
    </row>
    <row r="1590" spans="1:20" ht="33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>
        <f t="shared" si="125"/>
        <v>0</v>
      </c>
      <c r="O1590" s="10">
        <f t="shared" si="126"/>
        <v>0</v>
      </c>
      <c r="P1590" s="12" t="s">
        <v>8294</v>
      </c>
      <c r="Q1590" t="s">
        <v>8301</v>
      </c>
      <c r="R1590" s="17">
        <f t="shared" si="127"/>
        <v>42005.24998842593</v>
      </c>
      <c r="S1590" s="17">
        <f t="shared" si="128"/>
        <v>42035.841666666667</v>
      </c>
      <c r="T1590" s="16" t="str">
        <f t="shared" si="129"/>
        <v>2015</v>
      </c>
    </row>
    <row r="1591" spans="1:20" ht="33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>
        <f t="shared" si="125"/>
        <v>0</v>
      </c>
      <c r="O1591" s="10">
        <f t="shared" si="126"/>
        <v>0</v>
      </c>
      <c r="P1591" s="12" t="s">
        <v>8294</v>
      </c>
      <c r="Q1591" t="s">
        <v>8301</v>
      </c>
      <c r="R1591" s="17">
        <f t="shared" si="127"/>
        <v>42256.984791666662</v>
      </c>
      <c r="S1591" s="17">
        <f t="shared" si="128"/>
        <v>42286.984791666662</v>
      </c>
      <c r="T1591" s="16" t="str">
        <f t="shared" si="129"/>
        <v>2015</v>
      </c>
    </row>
    <row r="1592" spans="1:20" ht="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>
        <f t="shared" si="125"/>
        <v>2</v>
      </c>
      <c r="O1592" s="10">
        <f t="shared" si="126"/>
        <v>510</v>
      </c>
      <c r="P1592" s="12" t="s">
        <v>8294</v>
      </c>
      <c r="Q1592" t="s">
        <v>8301</v>
      </c>
      <c r="R1592" s="17">
        <f t="shared" si="127"/>
        <v>42240.857222222221</v>
      </c>
      <c r="S1592" s="17">
        <f t="shared" si="128"/>
        <v>42270.857222222221</v>
      </c>
      <c r="T1592" s="16" t="str">
        <f t="shared" si="129"/>
        <v>2015</v>
      </c>
    </row>
    <row r="1593" spans="1:20" ht="49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>
        <f t="shared" si="125"/>
        <v>29</v>
      </c>
      <c r="O1593" s="10">
        <f t="shared" si="126"/>
        <v>44.48</v>
      </c>
      <c r="P1593" s="12" t="s">
        <v>8294</v>
      </c>
      <c r="Q1593" t="s">
        <v>8301</v>
      </c>
      <c r="R1593" s="17">
        <f t="shared" si="127"/>
        <v>42433.726168981477</v>
      </c>
      <c r="S1593" s="17">
        <f t="shared" si="128"/>
        <v>42463.68450231482</v>
      </c>
      <c r="T1593" s="16" t="str">
        <f t="shared" si="129"/>
        <v>2016</v>
      </c>
    </row>
    <row r="1594" spans="1:20" ht="33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>
        <f t="shared" si="125"/>
        <v>0</v>
      </c>
      <c r="O1594" s="10">
        <f t="shared" si="126"/>
        <v>0</v>
      </c>
      <c r="P1594" s="12" t="s">
        <v>8294</v>
      </c>
      <c r="Q1594" t="s">
        <v>8301</v>
      </c>
      <c r="R1594" s="17">
        <f t="shared" si="127"/>
        <v>42046.072743055556</v>
      </c>
      <c r="S1594" s="17">
        <f t="shared" si="128"/>
        <v>42091.031076388885</v>
      </c>
      <c r="T1594" s="16" t="str">
        <f t="shared" si="129"/>
        <v>2015</v>
      </c>
    </row>
    <row r="1595" spans="1:20" ht="33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>
        <f t="shared" si="125"/>
        <v>0</v>
      </c>
      <c r="O1595" s="10">
        <f t="shared" si="126"/>
        <v>1</v>
      </c>
      <c r="P1595" s="12" t="s">
        <v>8294</v>
      </c>
      <c r="Q1595" t="s">
        <v>8301</v>
      </c>
      <c r="R1595" s="17">
        <f t="shared" si="127"/>
        <v>42033.845543981486</v>
      </c>
      <c r="S1595" s="17">
        <f t="shared" si="128"/>
        <v>42063.845543981486</v>
      </c>
      <c r="T1595" s="16" t="str">
        <f t="shared" si="129"/>
        <v>2015</v>
      </c>
    </row>
    <row r="1596" spans="1:20" ht="33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>
        <f t="shared" si="125"/>
        <v>21</v>
      </c>
      <c r="O1596" s="10">
        <f t="shared" si="126"/>
        <v>20.5</v>
      </c>
      <c r="P1596" s="12" t="s">
        <v>8294</v>
      </c>
      <c r="Q1596" t="s">
        <v>8301</v>
      </c>
      <c r="R1596" s="17">
        <f t="shared" si="127"/>
        <v>42445.712754629625</v>
      </c>
      <c r="S1596" s="17">
        <f t="shared" si="128"/>
        <v>42505.681249999994</v>
      </c>
      <c r="T1596" s="16" t="str">
        <f t="shared" si="129"/>
        <v>2016</v>
      </c>
    </row>
    <row r="1597" spans="1:20" ht="49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>
        <f t="shared" si="125"/>
        <v>0</v>
      </c>
      <c r="O1597" s="10">
        <f t="shared" si="126"/>
        <v>40</v>
      </c>
      <c r="P1597" s="12" t="s">
        <v>8294</v>
      </c>
      <c r="Q1597" t="s">
        <v>8301</v>
      </c>
      <c r="R1597" s="17">
        <f t="shared" si="127"/>
        <v>41780.050092592595</v>
      </c>
      <c r="S1597" s="17">
        <f t="shared" si="128"/>
        <v>41808.842361111114</v>
      </c>
      <c r="T1597" s="16" t="str">
        <f t="shared" si="129"/>
        <v>2014</v>
      </c>
    </row>
    <row r="1598" spans="1:20" ht="33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>
        <f t="shared" si="125"/>
        <v>2</v>
      </c>
      <c r="O1598" s="10">
        <f t="shared" si="126"/>
        <v>25</v>
      </c>
      <c r="P1598" s="12" t="s">
        <v>8294</v>
      </c>
      <c r="Q1598" t="s">
        <v>8301</v>
      </c>
      <c r="R1598" s="17">
        <f t="shared" si="127"/>
        <v>41941.430196759262</v>
      </c>
      <c r="S1598" s="17">
        <f t="shared" si="128"/>
        <v>41986.471863425926</v>
      </c>
      <c r="T1598" s="16" t="str">
        <f t="shared" si="129"/>
        <v>2014</v>
      </c>
    </row>
    <row r="1599" spans="1:20" ht="49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>
        <f t="shared" si="125"/>
        <v>0</v>
      </c>
      <c r="O1599" s="10">
        <f t="shared" si="126"/>
        <v>0</v>
      </c>
      <c r="P1599" s="12" t="s">
        <v>8294</v>
      </c>
      <c r="Q1599" t="s">
        <v>8301</v>
      </c>
      <c r="R1599" s="17">
        <f t="shared" si="127"/>
        <v>42603.354131944448</v>
      </c>
      <c r="S1599" s="17">
        <f t="shared" si="128"/>
        <v>42633.354131944448</v>
      </c>
      <c r="T1599" s="16" t="str">
        <f t="shared" si="129"/>
        <v>2016</v>
      </c>
    </row>
    <row r="1600" spans="1:20" ht="49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>
        <f t="shared" si="125"/>
        <v>0</v>
      </c>
      <c r="O1600" s="10">
        <f t="shared" si="126"/>
        <v>1</v>
      </c>
      <c r="P1600" s="12" t="s">
        <v>8294</v>
      </c>
      <c r="Q1600" t="s">
        <v>8301</v>
      </c>
      <c r="R1600" s="17">
        <f t="shared" si="127"/>
        <v>42151.667337962965</v>
      </c>
      <c r="S1600" s="17">
        <f t="shared" si="128"/>
        <v>42211.667337962965</v>
      </c>
      <c r="T1600" s="16" t="str">
        <f t="shared" si="129"/>
        <v>2015</v>
      </c>
    </row>
    <row r="1601" spans="1:20" ht="33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>
        <f t="shared" si="125"/>
        <v>0</v>
      </c>
      <c r="O1601" s="10">
        <f t="shared" si="126"/>
        <v>0</v>
      </c>
      <c r="P1601" s="12" t="s">
        <v>8294</v>
      </c>
      <c r="Q1601" t="s">
        <v>8301</v>
      </c>
      <c r="R1601" s="17">
        <f t="shared" si="127"/>
        <v>42438.53907407407</v>
      </c>
      <c r="S1601" s="17">
        <f t="shared" si="128"/>
        <v>42468.497407407413</v>
      </c>
      <c r="T1601" s="16" t="str">
        <f t="shared" si="129"/>
        <v>2016</v>
      </c>
    </row>
    <row r="1602" spans="1:20" ht="49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>
        <f t="shared" si="125"/>
        <v>7</v>
      </c>
      <c r="O1602" s="10">
        <f t="shared" si="126"/>
        <v>40.78</v>
      </c>
      <c r="P1602" s="12" t="s">
        <v>8294</v>
      </c>
      <c r="Q1602" t="s">
        <v>8301</v>
      </c>
      <c r="R1602" s="17">
        <f t="shared" si="127"/>
        <v>41791.057314814818</v>
      </c>
      <c r="S1602" s="17">
        <f t="shared" si="128"/>
        <v>41835.21597222222</v>
      </c>
      <c r="T1602" s="16" t="str">
        <f t="shared" si="129"/>
        <v>2014</v>
      </c>
    </row>
    <row r="1603" spans="1:20" ht="33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>
        <f t="shared" si="125"/>
        <v>108</v>
      </c>
      <c r="O1603" s="10">
        <f t="shared" si="126"/>
        <v>48.33</v>
      </c>
      <c r="P1603" s="12" t="s">
        <v>8281</v>
      </c>
      <c r="Q1603" t="s">
        <v>8282</v>
      </c>
      <c r="R1603" s="17">
        <f t="shared" si="127"/>
        <v>40638.092974537038</v>
      </c>
      <c r="S1603" s="17">
        <f t="shared" si="128"/>
        <v>40668.092974537038</v>
      </c>
      <c r="T1603" s="16" t="str">
        <f t="shared" si="129"/>
        <v>2011</v>
      </c>
    </row>
    <row r="1604" spans="1:20" ht="33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>
        <f t="shared" si="125"/>
        <v>100</v>
      </c>
      <c r="O1604" s="10">
        <f t="shared" si="126"/>
        <v>46.95</v>
      </c>
      <c r="P1604" s="12" t="s">
        <v>8281</v>
      </c>
      <c r="Q1604" t="s">
        <v>8282</v>
      </c>
      <c r="R1604" s="17">
        <f t="shared" si="127"/>
        <v>40788.297650462962</v>
      </c>
      <c r="S1604" s="17">
        <f t="shared" si="128"/>
        <v>40830.958333333336</v>
      </c>
      <c r="T1604" s="16" t="str">
        <f t="shared" si="129"/>
        <v>2011</v>
      </c>
    </row>
    <row r="1605" spans="1:20" ht="33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>
        <f t="shared" si="125"/>
        <v>100</v>
      </c>
      <c r="O1605" s="10">
        <f t="shared" si="126"/>
        <v>66.69</v>
      </c>
      <c r="P1605" s="12" t="s">
        <v>8281</v>
      </c>
      <c r="Q1605" t="s">
        <v>8282</v>
      </c>
      <c r="R1605" s="17">
        <f t="shared" si="127"/>
        <v>40876.169664351852</v>
      </c>
      <c r="S1605" s="17">
        <f t="shared" si="128"/>
        <v>40936.169664351852</v>
      </c>
      <c r="T1605" s="16" t="str">
        <f t="shared" si="129"/>
        <v>2011</v>
      </c>
    </row>
    <row r="1606" spans="1:20" ht="49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>
        <f t="shared" si="125"/>
        <v>122</v>
      </c>
      <c r="O1606" s="10">
        <f t="shared" si="126"/>
        <v>48.84</v>
      </c>
      <c r="P1606" s="12" t="s">
        <v>8281</v>
      </c>
      <c r="Q1606" t="s">
        <v>8282</v>
      </c>
      <c r="R1606" s="17">
        <f t="shared" si="127"/>
        <v>40945.845312500001</v>
      </c>
      <c r="S1606" s="17">
        <f t="shared" si="128"/>
        <v>40985.80364583333</v>
      </c>
      <c r="T1606" s="16" t="str">
        <f t="shared" si="129"/>
        <v>2012</v>
      </c>
    </row>
    <row r="1607" spans="1:20" ht="49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>
        <f t="shared" si="125"/>
        <v>101</v>
      </c>
      <c r="O1607" s="10">
        <f t="shared" si="126"/>
        <v>137.31</v>
      </c>
      <c r="P1607" s="12" t="s">
        <v>8281</v>
      </c>
      <c r="Q1607" t="s">
        <v>8282</v>
      </c>
      <c r="R1607" s="17">
        <f t="shared" si="127"/>
        <v>40747.012881944444</v>
      </c>
      <c r="S1607" s="17">
        <f t="shared" si="128"/>
        <v>40756.291666666664</v>
      </c>
      <c r="T1607" s="16" t="str">
        <f t="shared" si="129"/>
        <v>2011</v>
      </c>
    </row>
    <row r="1608" spans="1:20" ht="49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>
        <f t="shared" si="125"/>
        <v>101</v>
      </c>
      <c r="O1608" s="10">
        <f t="shared" si="126"/>
        <v>87.83</v>
      </c>
      <c r="P1608" s="12" t="s">
        <v>8281</v>
      </c>
      <c r="Q1608" t="s">
        <v>8282</v>
      </c>
      <c r="R1608" s="17">
        <f t="shared" si="127"/>
        <v>40536.111550925925</v>
      </c>
      <c r="S1608" s="17">
        <f t="shared" si="128"/>
        <v>40626.069884259261</v>
      </c>
      <c r="T1608" s="16" t="str">
        <f t="shared" si="129"/>
        <v>2010</v>
      </c>
    </row>
    <row r="1609" spans="1:20" ht="49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>
        <f t="shared" si="125"/>
        <v>145</v>
      </c>
      <c r="O1609" s="10">
        <f t="shared" si="126"/>
        <v>70.790000000000006</v>
      </c>
      <c r="P1609" s="12" t="s">
        <v>8281</v>
      </c>
      <c r="Q1609" t="s">
        <v>8282</v>
      </c>
      <c r="R1609" s="17">
        <f t="shared" si="127"/>
        <v>41053.80846064815</v>
      </c>
      <c r="S1609" s="17">
        <f t="shared" si="128"/>
        <v>41074.80846064815</v>
      </c>
      <c r="T1609" s="16" t="str">
        <f t="shared" si="129"/>
        <v>2012</v>
      </c>
    </row>
    <row r="1610" spans="1:20" ht="33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>
        <f t="shared" ref="N1610:N1673" si="130">ROUND(E1610/D1610*100,0)</f>
        <v>101</v>
      </c>
      <c r="O1610" s="10">
        <f t="shared" ref="O1610:O1673" si="131">IFERROR(ROUND(E1610/L1610,2),0)</f>
        <v>52.83</v>
      </c>
      <c r="P1610" s="12" t="s">
        <v>8281</v>
      </c>
      <c r="Q1610" t="s">
        <v>8282</v>
      </c>
      <c r="R1610" s="17">
        <f t="shared" ref="R1610:R1673" si="132">(((J1610/60)/60)/24)+DATE(1970,1,1)</f>
        <v>41607.83085648148</v>
      </c>
      <c r="S1610" s="17">
        <f t="shared" ref="S1610:S1673" si="133">(((I1610/60)/60)/24)+DATE(1970,1,1)</f>
        <v>41640.226388888892</v>
      </c>
      <c r="T1610" s="16" t="str">
        <f t="shared" ref="T1610:T1673" si="134">TEXT(R1610, "yyyy")</f>
        <v>2013</v>
      </c>
    </row>
    <row r="1611" spans="1:20" ht="49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>
        <f t="shared" si="130"/>
        <v>118</v>
      </c>
      <c r="O1611" s="10">
        <f t="shared" si="131"/>
        <v>443.75</v>
      </c>
      <c r="P1611" s="12" t="s">
        <v>8281</v>
      </c>
      <c r="Q1611" t="s">
        <v>8282</v>
      </c>
      <c r="R1611" s="17">
        <f t="shared" si="132"/>
        <v>40796.001261574071</v>
      </c>
      <c r="S1611" s="17">
        <f t="shared" si="133"/>
        <v>40849.333333333336</v>
      </c>
      <c r="T1611" s="16" t="str">
        <f t="shared" si="134"/>
        <v>2011</v>
      </c>
    </row>
    <row r="1612" spans="1:20" ht="33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>
        <f t="shared" si="130"/>
        <v>272</v>
      </c>
      <c r="O1612" s="10">
        <f t="shared" si="131"/>
        <v>48.54</v>
      </c>
      <c r="P1612" s="12" t="s">
        <v>8281</v>
      </c>
      <c r="Q1612" t="s">
        <v>8282</v>
      </c>
      <c r="R1612" s="17">
        <f t="shared" si="132"/>
        <v>41228.924884259257</v>
      </c>
      <c r="S1612" s="17">
        <f t="shared" si="133"/>
        <v>41258.924884259257</v>
      </c>
      <c r="T1612" s="16" t="str">
        <f t="shared" si="134"/>
        <v>2012</v>
      </c>
    </row>
    <row r="1613" spans="1:20" ht="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>
        <f t="shared" si="130"/>
        <v>125</v>
      </c>
      <c r="O1613" s="10">
        <f t="shared" si="131"/>
        <v>37.07</v>
      </c>
      <c r="P1613" s="12" t="s">
        <v>8281</v>
      </c>
      <c r="Q1613" t="s">
        <v>8282</v>
      </c>
      <c r="R1613" s="17">
        <f t="shared" si="132"/>
        <v>41409.00037037037</v>
      </c>
      <c r="S1613" s="17">
        <f t="shared" si="133"/>
        <v>41430.00037037037</v>
      </c>
      <c r="T1613" s="16" t="str">
        <f t="shared" si="134"/>
        <v>2013</v>
      </c>
    </row>
    <row r="1614" spans="1:20" ht="33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>
        <f t="shared" si="130"/>
        <v>110</v>
      </c>
      <c r="O1614" s="10">
        <f t="shared" si="131"/>
        <v>50</v>
      </c>
      <c r="P1614" s="12" t="s">
        <v>8281</v>
      </c>
      <c r="Q1614" t="s">
        <v>8282</v>
      </c>
      <c r="R1614" s="17">
        <f t="shared" si="132"/>
        <v>41246.874814814815</v>
      </c>
      <c r="S1614" s="17">
        <f t="shared" si="133"/>
        <v>41276.874814814815</v>
      </c>
      <c r="T1614" s="16" t="str">
        <f t="shared" si="134"/>
        <v>2012</v>
      </c>
    </row>
    <row r="1615" spans="1:20" ht="49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>
        <f t="shared" si="130"/>
        <v>102</v>
      </c>
      <c r="O1615" s="10">
        <f t="shared" si="131"/>
        <v>39.04</v>
      </c>
      <c r="P1615" s="12" t="s">
        <v>8281</v>
      </c>
      <c r="Q1615" t="s">
        <v>8282</v>
      </c>
      <c r="R1615" s="17">
        <f t="shared" si="132"/>
        <v>41082.069467592592</v>
      </c>
      <c r="S1615" s="17">
        <f t="shared" si="133"/>
        <v>41112.069467592592</v>
      </c>
      <c r="T1615" s="16" t="str">
        <f t="shared" si="134"/>
        <v>2012</v>
      </c>
    </row>
    <row r="1616" spans="1:20" ht="49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>
        <f t="shared" si="130"/>
        <v>103</v>
      </c>
      <c r="O1616" s="10">
        <f t="shared" si="131"/>
        <v>66.69</v>
      </c>
      <c r="P1616" s="12" t="s">
        <v>8281</v>
      </c>
      <c r="Q1616" t="s">
        <v>8282</v>
      </c>
      <c r="R1616" s="17">
        <f t="shared" si="132"/>
        <v>41794.981122685182</v>
      </c>
      <c r="S1616" s="17">
        <f t="shared" si="133"/>
        <v>41854.708333333336</v>
      </c>
      <c r="T1616" s="16" t="str">
        <f t="shared" si="134"/>
        <v>2014</v>
      </c>
    </row>
    <row r="1617" spans="1:20" ht="33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>
        <f t="shared" si="130"/>
        <v>114</v>
      </c>
      <c r="O1617" s="10">
        <f t="shared" si="131"/>
        <v>67.13</v>
      </c>
      <c r="P1617" s="12" t="s">
        <v>8281</v>
      </c>
      <c r="Q1617" t="s">
        <v>8282</v>
      </c>
      <c r="R1617" s="17">
        <f t="shared" si="132"/>
        <v>40845.050879629627</v>
      </c>
      <c r="S1617" s="17">
        <f t="shared" si="133"/>
        <v>40890.092546296299</v>
      </c>
      <c r="T1617" s="16" t="str">
        <f t="shared" si="134"/>
        <v>2011</v>
      </c>
    </row>
    <row r="1618" spans="1:20" ht="49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>
        <f t="shared" si="130"/>
        <v>104</v>
      </c>
      <c r="O1618" s="10">
        <f t="shared" si="131"/>
        <v>66.37</v>
      </c>
      <c r="P1618" s="12" t="s">
        <v>8281</v>
      </c>
      <c r="Q1618" t="s">
        <v>8282</v>
      </c>
      <c r="R1618" s="17">
        <f t="shared" si="132"/>
        <v>41194.715520833335</v>
      </c>
      <c r="S1618" s="17">
        <f t="shared" si="133"/>
        <v>41235.916666666664</v>
      </c>
      <c r="T1618" s="16" t="str">
        <f t="shared" si="134"/>
        <v>2012</v>
      </c>
    </row>
    <row r="1619" spans="1:20" ht="33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>
        <f t="shared" si="130"/>
        <v>146</v>
      </c>
      <c r="O1619" s="10">
        <f t="shared" si="131"/>
        <v>64.62</v>
      </c>
      <c r="P1619" s="12" t="s">
        <v>8281</v>
      </c>
      <c r="Q1619" t="s">
        <v>8282</v>
      </c>
      <c r="R1619" s="17">
        <f t="shared" si="132"/>
        <v>41546.664212962962</v>
      </c>
      <c r="S1619" s="17">
        <f t="shared" si="133"/>
        <v>41579.791666666664</v>
      </c>
      <c r="T1619" s="16" t="str">
        <f t="shared" si="134"/>
        <v>2013</v>
      </c>
    </row>
    <row r="1620" spans="1:20" ht="33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>
        <f t="shared" si="130"/>
        <v>105</v>
      </c>
      <c r="O1620" s="10">
        <f t="shared" si="131"/>
        <v>58.37</v>
      </c>
      <c r="P1620" s="12" t="s">
        <v>8281</v>
      </c>
      <c r="Q1620" t="s">
        <v>8282</v>
      </c>
      <c r="R1620" s="17">
        <f t="shared" si="132"/>
        <v>41301.654340277775</v>
      </c>
      <c r="S1620" s="17">
        <f t="shared" si="133"/>
        <v>41341.654340277775</v>
      </c>
      <c r="T1620" s="16" t="str">
        <f t="shared" si="134"/>
        <v>2013</v>
      </c>
    </row>
    <row r="1621" spans="1:20" ht="49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>
        <f t="shared" si="130"/>
        <v>133</v>
      </c>
      <c r="O1621" s="10">
        <f t="shared" si="131"/>
        <v>86.96</v>
      </c>
      <c r="P1621" s="12" t="s">
        <v>8281</v>
      </c>
      <c r="Q1621" t="s">
        <v>8282</v>
      </c>
      <c r="R1621" s="17">
        <f t="shared" si="132"/>
        <v>41876.18618055556</v>
      </c>
      <c r="S1621" s="17">
        <f t="shared" si="133"/>
        <v>41897.18618055556</v>
      </c>
      <c r="T1621" s="16" t="str">
        <f t="shared" si="134"/>
        <v>2014</v>
      </c>
    </row>
    <row r="1622" spans="1:20" ht="33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>
        <f t="shared" si="130"/>
        <v>113</v>
      </c>
      <c r="O1622" s="10">
        <f t="shared" si="131"/>
        <v>66.47</v>
      </c>
      <c r="P1622" s="12" t="s">
        <v>8281</v>
      </c>
      <c r="Q1622" t="s">
        <v>8282</v>
      </c>
      <c r="R1622" s="17">
        <f t="shared" si="132"/>
        <v>41321.339583333334</v>
      </c>
      <c r="S1622" s="17">
        <f t="shared" si="133"/>
        <v>41328.339583333334</v>
      </c>
      <c r="T1622" s="16" t="str">
        <f t="shared" si="134"/>
        <v>2013</v>
      </c>
    </row>
    <row r="1623" spans="1:20" ht="49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>
        <f t="shared" si="130"/>
        <v>121</v>
      </c>
      <c r="O1623" s="10">
        <f t="shared" si="131"/>
        <v>163.78</v>
      </c>
      <c r="P1623" s="12" t="s">
        <v>8281</v>
      </c>
      <c r="Q1623" t="s">
        <v>8282</v>
      </c>
      <c r="R1623" s="17">
        <f t="shared" si="132"/>
        <v>41003.60665509259</v>
      </c>
      <c r="S1623" s="17">
        <f t="shared" si="133"/>
        <v>41057.165972222225</v>
      </c>
      <c r="T1623" s="16" t="str">
        <f t="shared" si="134"/>
        <v>2012</v>
      </c>
    </row>
    <row r="1624" spans="1:20" ht="49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>
        <f t="shared" si="130"/>
        <v>102</v>
      </c>
      <c r="O1624" s="10">
        <f t="shared" si="131"/>
        <v>107.98</v>
      </c>
      <c r="P1624" s="12" t="s">
        <v>8281</v>
      </c>
      <c r="Q1624" t="s">
        <v>8282</v>
      </c>
      <c r="R1624" s="17">
        <f t="shared" si="132"/>
        <v>41950.29483796296</v>
      </c>
      <c r="S1624" s="17">
        <f t="shared" si="133"/>
        <v>41990.332638888889</v>
      </c>
      <c r="T1624" s="16" t="str">
        <f t="shared" si="134"/>
        <v>2014</v>
      </c>
    </row>
    <row r="1625" spans="1:20" ht="49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>
        <f t="shared" si="130"/>
        <v>101</v>
      </c>
      <c r="O1625" s="10">
        <f t="shared" si="131"/>
        <v>42.11</v>
      </c>
      <c r="P1625" s="12" t="s">
        <v>8281</v>
      </c>
      <c r="Q1625" t="s">
        <v>8282</v>
      </c>
      <c r="R1625" s="17">
        <f t="shared" si="132"/>
        <v>41453.688530092593</v>
      </c>
      <c r="S1625" s="17">
        <f t="shared" si="133"/>
        <v>41513.688530092593</v>
      </c>
      <c r="T1625" s="16" t="str">
        <f t="shared" si="134"/>
        <v>2013</v>
      </c>
    </row>
    <row r="1626" spans="1:20" ht="33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>
        <f t="shared" si="130"/>
        <v>118</v>
      </c>
      <c r="O1626" s="10">
        <f t="shared" si="131"/>
        <v>47.2</v>
      </c>
      <c r="P1626" s="12" t="s">
        <v>8281</v>
      </c>
      <c r="Q1626" t="s">
        <v>8282</v>
      </c>
      <c r="R1626" s="17">
        <f t="shared" si="132"/>
        <v>41243.367303240739</v>
      </c>
      <c r="S1626" s="17">
        <f t="shared" si="133"/>
        <v>41283.367303240739</v>
      </c>
      <c r="T1626" s="16" t="str">
        <f t="shared" si="134"/>
        <v>2012</v>
      </c>
    </row>
    <row r="1627" spans="1:20" ht="49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>
        <f t="shared" si="130"/>
        <v>155</v>
      </c>
      <c r="O1627" s="10">
        <f t="shared" si="131"/>
        <v>112.02</v>
      </c>
      <c r="P1627" s="12" t="s">
        <v>8281</v>
      </c>
      <c r="Q1627" t="s">
        <v>8282</v>
      </c>
      <c r="R1627" s="17">
        <f t="shared" si="132"/>
        <v>41135.699687500004</v>
      </c>
      <c r="S1627" s="17">
        <f t="shared" si="133"/>
        <v>41163.699687500004</v>
      </c>
      <c r="T1627" s="16" t="str">
        <f t="shared" si="134"/>
        <v>2012</v>
      </c>
    </row>
    <row r="1628" spans="1:20" ht="49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>
        <f t="shared" si="130"/>
        <v>101</v>
      </c>
      <c r="O1628" s="10">
        <f t="shared" si="131"/>
        <v>74.95</v>
      </c>
      <c r="P1628" s="12" t="s">
        <v>8281</v>
      </c>
      <c r="Q1628" t="s">
        <v>8282</v>
      </c>
      <c r="R1628" s="17">
        <f t="shared" si="132"/>
        <v>41579.847997685189</v>
      </c>
      <c r="S1628" s="17">
        <f t="shared" si="133"/>
        <v>41609.889664351853</v>
      </c>
      <c r="T1628" s="16" t="str">
        <f t="shared" si="134"/>
        <v>2013</v>
      </c>
    </row>
    <row r="1629" spans="1:20" ht="49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>
        <f t="shared" si="130"/>
        <v>117</v>
      </c>
      <c r="O1629" s="10">
        <f t="shared" si="131"/>
        <v>61.58</v>
      </c>
      <c r="P1629" s="12" t="s">
        <v>8281</v>
      </c>
      <c r="Q1629" t="s">
        <v>8282</v>
      </c>
      <c r="R1629" s="17">
        <f t="shared" si="132"/>
        <v>41205.707048611112</v>
      </c>
      <c r="S1629" s="17">
        <f t="shared" si="133"/>
        <v>41239.207638888889</v>
      </c>
      <c r="T1629" s="16" t="str">
        <f t="shared" si="134"/>
        <v>2012</v>
      </c>
    </row>
    <row r="1630" spans="1:20" ht="33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>
        <f t="shared" si="130"/>
        <v>101</v>
      </c>
      <c r="O1630" s="10">
        <f t="shared" si="131"/>
        <v>45.88</v>
      </c>
      <c r="P1630" s="12" t="s">
        <v>8281</v>
      </c>
      <c r="Q1630" t="s">
        <v>8282</v>
      </c>
      <c r="R1630" s="17">
        <f t="shared" si="132"/>
        <v>41774.737060185187</v>
      </c>
      <c r="S1630" s="17">
        <f t="shared" si="133"/>
        <v>41807.737060185187</v>
      </c>
      <c r="T1630" s="16" t="str">
        <f t="shared" si="134"/>
        <v>2014</v>
      </c>
    </row>
    <row r="1631" spans="1:20" ht="33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>
        <f t="shared" si="130"/>
        <v>104</v>
      </c>
      <c r="O1631" s="10">
        <f t="shared" si="131"/>
        <v>75.849999999999994</v>
      </c>
      <c r="P1631" s="12" t="s">
        <v>8281</v>
      </c>
      <c r="Q1631" t="s">
        <v>8282</v>
      </c>
      <c r="R1631" s="17">
        <f t="shared" si="132"/>
        <v>41645.867280092592</v>
      </c>
      <c r="S1631" s="17">
        <f t="shared" si="133"/>
        <v>41690.867280092592</v>
      </c>
      <c r="T1631" s="16" t="str">
        <f t="shared" si="134"/>
        <v>2014</v>
      </c>
    </row>
    <row r="1632" spans="1:20" ht="49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>
        <f t="shared" si="130"/>
        <v>265</v>
      </c>
      <c r="O1632" s="10">
        <f t="shared" si="131"/>
        <v>84.21</v>
      </c>
      <c r="P1632" s="12" t="s">
        <v>8281</v>
      </c>
      <c r="Q1632" t="s">
        <v>8282</v>
      </c>
      <c r="R1632" s="17">
        <f t="shared" si="132"/>
        <v>40939.837673611109</v>
      </c>
      <c r="S1632" s="17">
        <f t="shared" si="133"/>
        <v>40970.290972222225</v>
      </c>
      <c r="T1632" s="16" t="str">
        <f t="shared" si="134"/>
        <v>2012</v>
      </c>
    </row>
    <row r="1633" spans="1:20" ht="49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>
        <f t="shared" si="130"/>
        <v>156</v>
      </c>
      <c r="O1633" s="10">
        <f t="shared" si="131"/>
        <v>117.23</v>
      </c>
      <c r="P1633" s="12" t="s">
        <v>8281</v>
      </c>
      <c r="Q1633" t="s">
        <v>8282</v>
      </c>
      <c r="R1633" s="17">
        <f t="shared" si="132"/>
        <v>41164.859502314815</v>
      </c>
      <c r="S1633" s="17">
        <f t="shared" si="133"/>
        <v>41194.859502314815</v>
      </c>
      <c r="T1633" s="16" t="str">
        <f t="shared" si="134"/>
        <v>2012</v>
      </c>
    </row>
    <row r="1634" spans="1:20" ht="49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>
        <f t="shared" si="130"/>
        <v>102</v>
      </c>
      <c r="O1634" s="10">
        <f t="shared" si="131"/>
        <v>86.49</v>
      </c>
      <c r="P1634" s="12" t="s">
        <v>8281</v>
      </c>
      <c r="Q1634" t="s">
        <v>8282</v>
      </c>
      <c r="R1634" s="17">
        <f t="shared" si="132"/>
        <v>40750.340902777774</v>
      </c>
      <c r="S1634" s="17">
        <f t="shared" si="133"/>
        <v>40810.340902777774</v>
      </c>
      <c r="T1634" s="16" t="str">
        <f t="shared" si="134"/>
        <v>2011</v>
      </c>
    </row>
    <row r="1635" spans="1:20" ht="49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>
        <f t="shared" si="130"/>
        <v>100</v>
      </c>
      <c r="O1635" s="10">
        <f t="shared" si="131"/>
        <v>172.41</v>
      </c>
      <c r="P1635" s="12" t="s">
        <v>8281</v>
      </c>
      <c r="Q1635" t="s">
        <v>8282</v>
      </c>
      <c r="R1635" s="17">
        <f t="shared" si="132"/>
        <v>40896.883750000001</v>
      </c>
      <c r="S1635" s="17">
        <f t="shared" si="133"/>
        <v>40924.208333333336</v>
      </c>
      <c r="T1635" s="16" t="str">
        <f t="shared" si="134"/>
        <v>2011</v>
      </c>
    </row>
    <row r="1636" spans="1:20" ht="33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>
        <f t="shared" si="130"/>
        <v>101</v>
      </c>
      <c r="O1636" s="10">
        <f t="shared" si="131"/>
        <v>62.81</v>
      </c>
      <c r="P1636" s="12" t="s">
        <v>8281</v>
      </c>
      <c r="Q1636" t="s">
        <v>8282</v>
      </c>
      <c r="R1636" s="17">
        <f t="shared" si="132"/>
        <v>40658.189826388887</v>
      </c>
      <c r="S1636" s="17">
        <f t="shared" si="133"/>
        <v>40696.249305555553</v>
      </c>
      <c r="T1636" s="16" t="str">
        <f t="shared" si="134"/>
        <v>2011</v>
      </c>
    </row>
    <row r="1637" spans="1:20" ht="49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>
        <f t="shared" si="130"/>
        <v>125</v>
      </c>
      <c r="O1637" s="10">
        <f t="shared" si="131"/>
        <v>67.73</v>
      </c>
      <c r="P1637" s="12" t="s">
        <v>8281</v>
      </c>
      <c r="Q1637" t="s">
        <v>8282</v>
      </c>
      <c r="R1637" s="17">
        <f t="shared" si="132"/>
        <v>42502.868761574078</v>
      </c>
      <c r="S1637" s="17">
        <f t="shared" si="133"/>
        <v>42562.868761574078</v>
      </c>
      <c r="T1637" s="16" t="str">
        <f t="shared" si="134"/>
        <v>2016</v>
      </c>
    </row>
    <row r="1638" spans="1:20" ht="49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>
        <f t="shared" si="130"/>
        <v>104</v>
      </c>
      <c r="O1638" s="10">
        <f t="shared" si="131"/>
        <v>53.56</v>
      </c>
      <c r="P1638" s="12" t="s">
        <v>8281</v>
      </c>
      <c r="Q1638" t="s">
        <v>8282</v>
      </c>
      <c r="R1638" s="17">
        <f t="shared" si="132"/>
        <v>40663.08666666667</v>
      </c>
      <c r="S1638" s="17">
        <f t="shared" si="133"/>
        <v>40706.166666666664</v>
      </c>
      <c r="T1638" s="16" t="str">
        <f t="shared" si="134"/>
        <v>2011</v>
      </c>
    </row>
    <row r="1639" spans="1:20" ht="49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>
        <f t="shared" si="130"/>
        <v>104</v>
      </c>
      <c r="O1639" s="10">
        <f t="shared" si="131"/>
        <v>34.6</v>
      </c>
      <c r="P1639" s="12" t="s">
        <v>8281</v>
      </c>
      <c r="Q1639" t="s">
        <v>8282</v>
      </c>
      <c r="R1639" s="17">
        <f t="shared" si="132"/>
        <v>40122.751620370371</v>
      </c>
      <c r="S1639" s="17">
        <f t="shared" si="133"/>
        <v>40178.98541666667</v>
      </c>
      <c r="T1639" s="16" t="str">
        <f t="shared" si="134"/>
        <v>2009</v>
      </c>
    </row>
    <row r="1640" spans="1:20" ht="33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>
        <f t="shared" si="130"/>
        <v>105</v>
      </c>
      <c r="O1640" s="10">
        <f t="shared" si="131"/>
        <v>38.89</v>
      </c>
      <c r="P1640" s="12" t="s">
        <v>8281</v>
      </c>
      <c r="Q1640" t="s">
        <v>8282</v>
      </c>
      <c r="R1640" s="17">
        <f t="shared" si="132"/>
        <v>41288.68712962963</v>
      </c>
      <c r="S1640" s="17">
        <f t="shared" si="133"/>
        <v>41333.892361111109</v>
      </c>
      <c r="T1640" s="16" t="str">
        <f t="shared" si="134"/>
        <v>2013</v>
      </c>
    </row>
    <row r="1641" spans="1:20" ht="49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>
        <f t="shared" si="130"/>
        <v>100</v>
      </c>
      <c r="O1641" s="10">
        <f t="shared" si="131"/>
        <v>94.74</v>
      </c>
      <c r="P1641" s="12" t="s">
        <v>8281</v>
      </c>
      <c r="Q1641" t="s">
        <v>8282</v>
      </c>
      <c r="R1641" s="17">
        <f t="shared" si="132"/>
        <v>40941.652372685188</v>
      </c>
      <c r="S1641" s="17">
        <f t="shared" si="133"/>
        <v>40971.652372685188</v>
      </c>
      <c r="T1641" s="16" t="str">
        <f t="shared" si="134"/>
        <v>2012</v>
      </c>
    </row>
    <row r="1642" spans="1:20" ht="49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>
        <f t="shared" si="130"/>
        <v>170</v>
      </c>
      <c r="O1642" s="10">
        <f t="shared" si="131"/>
        <v>39.97</v>
      </c>
      <c r="P1642" s="12" t="s">
        <v>8281</v>
      </c>
      <c r="Q1642" t="s">
        <v>8282</v>
      </c>
      <c r="R1642" s="17">
        <f t="shared" si="132"/>
        <v>40379.23096064815</v>
      </c>
      <c r="S1642" s="17">
        <f t="shared" si="133"/>
        <v>40393.082638888889</v>
      </c>
      <c r="T1642" s="16" t="str">
        <f t="shared" si="134"/>
        <v>2010</v>
      </c>
    </row>
    <row r="1643" spans="1:20" ht="33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>
        <f t="shared" si="130"/>
        <v>101</v>
      </c>
      <c r="O1643" s="10">
        <f t="shared" si="131"/>
        <v>97.5</v>
      </c>
      <c r="P1643" s="12" t="s">
        <v>8281</v>
      </c>
      <c r="Q1643" t="s">
        <v>8302</v>
      </c>
      <c r="R1643" s="17">
        <f t="shared" si="132"/>
        <v>41962.596574074079</v>
      </c>
      <c r="S1643" s="17">
        <f t="shared" si="133"/>
        <v>41992.596574074079</v>
      </c>
      <c r="T1643" s="16" t="str">
        <f t="shared" si="134"/>
        <v>2014</v>
      </c>
    </row>
    <row r="1644" spans="1:20" ht="49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>
        <f t="shared" si="130"/>
        <v>100</v>
      </c>
      <c r="O1644" s="10">
        <f t="shared" si="131"/>
        <v>42.86</v>
      </c>
      <c r="P1644" s="12" t="s">
        <v>8281</v>
      </c>
      <c r="Q1644" t="s">
        <v>8302</v>
      </c>
      <c r="R1644" s="17">
        <f t="shared" si="132"/>
        <v>40688.024618055555</v>
      </c>
      <c r="S1644" s="17">
        <f t="shared" si="133"/>
        <v>40708.024618055555</v>
      </c>
      <c r="T1644" s="16" t="str">
        <f t="shared" si="134"/>
        <v>2011</v>
      </c>
    </row>
    <row r="1645" spans="1:20" ht="33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>
        <f t="shared" si="130"/>
        <v>125</v>
      </c>
      <c r="O1645" s="10">
        <f t="shared" si="131"/>
        <v>168.51</v>
      </c>
      <c r="P1645" s="12" t="s">
        <v>8281</v>
      </c>
      <c r="Q1645" t="s">
        <v>8302</v>
      </c>
      <c r="R1645" s="17">
        <f t="shared" si="132"/>
        <v>41146.824212962965</v>
      </c>
      <c r="S1645" s="17">
        <f t="shared" si="133"/>
        <v>41176.824212962965</v>
      </c>
      <c r="T1645" s="16" t="str">
        <f t="shared" si="134"/>
        <v>2012</v>
      </c>
    </row>
    <row r="1646" spans="1:20" ht="49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>
        <f t="shared" si="130"/>
        <v>110</v>
      </c>
      <c r="O1646" s="10">
        <f t="shared" si="131"/>
        <v>85.55</v>
      </c>
      <c r="P1646" s="12" t="s">
        <v>8281</v>
      </c>
      <c r="Q1646" t="s">
        <v>8302</v>
      </c>
      <c r="R1646" s="17">
        <f t="shared" si="132"/>
        <v>41175.05972222222</v>
      </c>
      <c r="S1646" s="17">
        <f t="shared" si="133"/>
        <v>41235.101388888892</v>
      </c>
      <c r="T1646" s="16" t="str">
        <f t="shared" si="134"/>
        <v>2012</v>
      </c>
    </row>
    <row r="1647" spans="1:20" ht="49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>
        <f t="shared" si="130"/>
        <v>111</v>
      </c>
      <c r="O1647" s="10">
        <f t="shared" si="131"/>
        <v>554</v>
      </c>
      <c r="P1647" s="12" t="s">
        <v>8281</v>
      </c>
      <c r="Q1647" t="s">
        <v>8302</v>
      </c>
      <c r="R1647" s="17">
        <f t="shared" si="132"/>
        <v>41521.617361111108</v>
      </c>
      <c r="S1647" s="17">
        <f t="shared" si="133"/>
        <v>41535.617361111108</v>
      </c>
      <c r="T1647" s="16" t="str">
        <f t="shared" si="134"/>
        <v>2013</v>
      </c>
    </row>
    <row r="1648" spans="1:20" ht="49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>
        <f t="shared" si="130"/>
        <v>110</v>
      </c>
      <c r="O1648" s="10">
        <f t="shared" si="131"/>
        <v>26.55</v>
      </c>
      <c r="P1648" s="12" t="s">
        <v>8281</v>
      </c>
      <c r="Q1648" t="s">
        <v>8302</v>
      </c>
      <c r="R1648" s="17">
        <f t="shared" si="132"/>
        <v>41833.450266203705</v>
      </c>
      <c r="S1648" s="17">
        <f t="shared" si="133"/>
        <v>41865.757638888892</v>
      </c>
      <c r="T1648" s="16" t="str">
        <f t="shared" si="134"/>
        <v>2014</v>
      </c>
    </row>
    <row r="1649" spans="1:20" ht="49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>
        <f t="shared" si="130"/>
        <v>105</v>
      </c>
      <c r="O1649" s="10">
        <f t="shared" si="131"/>
        <v>113.83</v>
      </c>
      <c r="P1649" s="12" t="s">
        <v>8281</v>
      </c>
      <c r="Q1649" t="s">
        <v>8302</v>
      </c>
      <c r="R1649" s="17">
        <f t="shared" si="132"/>
        <v>41039.409456018519</v>
      </c>
      <c r="S1649" s="17">
        <f t="shared" si="133"/>
        <v>41069.409456018519</v>
      </c>
      <c r="T1649" s="16" t="str">
        <f t="shared" si="134"/>
        <v>2012</v>
      </c>
    </row>
    <row r="1650" spans="1:20" ht="49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>
        <f t="shared" si="130"/>
        <v>125</v>
      </c>
      <c r="O1650" s="10">
        <f t="shared" si="131"/>
        <v>32.01</v>
      </c>
      <c r="P1650" s="12" t="s">
        <v>8281</v>
      </c>
      <c r="Q1650" t="s">
        <v>8302</v>
      </c>
      <c r="R1650" s="17">
        <f t="shared" si="132"/>
        <v>40592.704652777778</v>
      </c>
      <c r="S1650" s="17">
        <f t="shared" si="133"/>
        <v>40622.662986111114</v>
      </c>
      <c r="T1650" s="16" t="str">
        <f t="shared" si="134"/>
        <v>2011</v>
      </c>
    </row>
    <row r="1651" spans="1:20" ht="49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>
        <f t="shared" si="130"/>
        <v>101</v>
      </c>
      <c r="O1651" s="10">
        <f t="shared" si="131"/>
        <v>47.19</v>
      </c>
      <c r="P1651" s="12" t="s">
        <v>8281</v>
      </c>
      <c r="Q1651" t="s">
        <v>8302</v>
      </c>
      <c r="R1651" s="17">
        <f t="shared" si="132"/>
        <v>41737.684664351851</v>
      </c>
      <c r="S1651" s="17">
        <f t="shared" si="133"/>
        <v>41782.684664351851</v>
      </c>
      <c r="T1651" s="16" t="str">
        <f t="shared" si="134"/>
        <v>2014</v>
      </c>
    </row>
    <row r="1652" spans="1:20" ht="33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>
        <f t="shared" si="130"/>
        <v>142</v>
      </c>
      <c r="O1652" s="10">
        <f t="shared" si="131"/>
        <v>88.47</v>
      </c>
      <c r="P1652" s="12" t="s">
        <v>8281</v>
      </c>
      <c r="Q1652" t="s">
        <v>8302</v>
      </c>
      <c r="R1652" s="17">
        <f t="shared" si="132"/>
        <v>41526.435613425929</v>
      </c>
      <c r="S1652" s="17">
        <f t="shared" si="133"/>
        <v>41556.435613425929</v>
      </c>
      <c r="T1652" s="16" t="str">
        <f t="shared" si="134"/>
        <v>2013</v>
      </c>
    </row>
    <row r="1653" spans="1:20" ht="49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>
        <f t="shared" si="130"/>
        <v>101</v>
      </c>
      <c r="O1653" s="10">
        <f t="shared" si="131"/>
        <v>100.75</v>
      </c>
      <c r="P1653" s="12" t="s">
        <v>8281</v>
      </c>
      <c r="Q1653" t="s">
        <v>8302</v>
      </c>
      <c r="R1653" s="17">
        <f t="shared" si="132"/>
        <v>40625.900694444441</v>
      </c>
      <c r="S1653" s="17">
        <f t="shared" si="133"/>
        <v>40659.290972222225</v>
      </c>
      <c r="T1653" s="16" t="str">
        <f t="shared" si="134"/>
        <v>2011</v>
      </c>
    </row>
    <row r="1654" spans="1:20" ht="49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>
        <f t="shared" si="130"/>
        <v>101</v>
      </c>
      <c r="O1654" s="10">
        <f t="shared" si="131"/>
        <v>64.709999999999994</v>
      </c>
      <c r="P1654" s="12" t="s">
        <v>8281</v>
      </c>
      <c r="Q1654" t="s">
        <v>8302</v>
      </c>
      <c r="R1654" s="17">
        <f t="shared" si="132"/>
        <v>41572.492974537039</v>
      </c>
      <c r="S1654" s="17">
        <f t="shared" si="133"/>
        <v>41602.534641203703</v>
      </c>
      <c r="T1654" s="16" t="str">
        <f t="shared" si="134"/>
        <v>2013</v>
      </c>
    </row>
    <row r="1655" spans="1:20" ht="49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>
        <f t="shared" si="130"/>
        <v>174</v>
      </c>
      <c r="O1655" s="10">
        <f t="shared" si="131"/>
        <v>51.85</v>
      </c>
      <c r="P1655" s="12" t="s">
        <v>8281</v>
      </c>
      <c r="Q1655" t="s">
        <v>8302</v>
      </c>
      <c r="R1655" s="17">
        <f t="shared" si="132"/>
        <v>40626.834444444445</v>
      </c>
      <c r="S1655" s="17">
        <f t="shared" si="133"/>
        <v>40657.834444444445</v>
      </c>
      <c r="T1655" s="16" t="str">
        <f t="shared" si="134"/>
        <v>2011</v>
      </c>
    </row>
    <row r="1656" spans="1:20" ht="49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>
        <f t="shared" si="130"/>
        <v>120</v>
      </c>
      <c r="O1656" s="10">
        <f t="shared" si="131"/>
        <v>38.79</v>
      </c>
      <c r="P1656" s="12" t="s">
        <v>8281</v>
      </c>
      <c r="Q1656" t="s">
        <v>8302</v>
      </c>
      <c r="R1656" s="17">
        <f t="shared" si="132"/>
        <v>40987.890740740739</v>
      </c>
      <c r="S1656" s="17">
        <f t="shared" si="133"/>
        <v>41017.890740740739</v>
      </c>
      <c r="T1656" s="16" t="str">
        <f t="shared" si="134"/>
        <v>2012</v>
      </c>
    </row>
    <row r="1657" spans="1:20" ht="33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>
        <f t="shared" si="130"/>
        <v>143</v>
      </c>
      <c r="O1657" s="10">
        <f t="shared" si="131"/>
        <v>44.65</v>
      </c>
      <c r="P1657" s="12" t="s">
        <v>8281</v>
      </c>
      <c r="Q1657" t="s">
        <v>8302</v>
      </c>
      <c r="R1657" s="17">
        <f t="shared" si="132"/>
        <v>40974.791898148149</v>
      </c>
      <c r="S1657" s="17">
        <f t="shared" si="133"/>
        <v>41004.750231481477</v>
      </c>
      <c r="T1657" s="16" t="str">
        <f t="shared" si="134"/>
        <v>2012</v>
      </c>
    </row>
    <row r="1658" spans="1:20" ht="49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>
        <f t="shared" si="130"/>
        <v>100</v>
      </c>
      <c r="O1658" s="10">
        <f t="shared" si="131"/>
        <v>156.77000000000001</v>
      </c>
      <c r="P1658" s="12" t="s">
        <v>8281</v>
      </c>
      <c r="Q1658" t="s">
        <v>8302</v>
      </c>
      <c r="R1658" s="17">
        <f t="shared" si="132"/>
        <v>41226.928842592592</v>
      </c>
      <c r="S1658" s="17">
        <f t="shared" si="133"/>
        <v>41256.928842592592</v>
      </c>
      <c r="T1658" s="16" t="str">
        <f t="shared" si="134"/>
        <v>2012</v>
      </c>
    </row>
    <row r="1659" spans="1:20" ht="49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>
        <f t="shared" si="130"/>
        <v>105</v>
      </c>
      <c r="O1659" s="10">
        <f t="shared" si="131"/>
        <v>118.7</v>
      </c>
      <c r="P1659" s="12" t="s">
        <v>8281</v>
      </c>
      <c r="Q1659" t="s">
        <v>8302</v>
      </c>
      <c r="R1659" s="17">
        <f t="shared" si="132"/>
        <v>41023.782037037039</v>
      </c>
      <c r="S1659" s="17">
        <f t="shared" si="133"/>
        <v>41053.782037037039</v>
      </c>
      <c r="T1659" s="16" t="str">
        <f t="shared" si="134"/>
        <v>2012</v>
      </c>
    </row>
    <row r="1660" spans="1:20" ht="49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>
        <f t="shared" si="130"/>
        <v>132</v>
      </c>
      <c r="O1660" s="10">
        <f t="shared" si="131"/>
        <v>74.150000000000006</v>
      </c>
      <c r="P1660" s="12" t="s">
        <v>8281</v>
      </c>
      <c r="Q1660" t="s">
        <v>8302</v>
      </c>
      <c r="R1660" s="17">
        <f t="shared" si="132"/>
        <v>41223.22184027778</v>
      </c>
      <c r="S1660" s="17">
        <f t="shared" si="133"/>
        <v>41261.597222222219</v>
      </c>
      <c r="T1660" s="16" t="str">
        <f t="shared" si="134"/>
        <v>2012</v>
      </c>
    </row>
    <row r="1661" spans="1:20" ht="49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>
        <f t="shared" si="130"/>
        <v>113</v>
      </c>
      <c r="O1661" s="10">
        <f t="shared" si="131"/>
        <v>12.53</v>
      </c>
      <c r="P1661" s="12" t="s">
        <v>8281</v>
      </c>
      <c r="Q1661" t="s">
        <v>8302</v>
      </c>
      <c r="R1661" s="17">
        <f t="shared" si="132"/>
        <v>41596.913437499999</v>
      </c>
      <c r="S1661" s="17">
        <f t="shared" si="133"/>
        <v>41625.5</v>
      </c>
      <c r="T1661" s="16" t="str">
        <f t="shared" si="134"/>
        <v>2013</v>
      </c>
    </row>
    <row r="1662" spans="1:20" ht="49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>
        <f t="shared" si="130"/>
        <v>1254</v>
      </c>
      <c r="O1662" s="10">
        <f t="shared" si="131"/>
        <v>27.86</v>
      </c>
      <c r="P1662" s="12" t="s">
        <v>8281</v>
      </c>
      <c r="Q1662" t="s">
        <v>8302</v>
      </c>
      <c r="R1662" s="17">
        <f t="shared" si="132"/>
        <v>42459.693865740745</v>
      </c>
      <c r="S1662" s="17">
        <f t="shared" si="133"/>
        <v>42490.915972222225</v>
      </c>
      <c r="T1662" s="16" t="str">
        <f t="shared" si="134"/>
        <v>2016</v>
      </c>
    </row>
    <row r="1663" spans="1:20" ht="49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>
        <f t="shared" si="130"/>
        <v>103</v>
      </c>
      <c r="O1663" s="10">
        <f t="shared" si="131"/>
        <v>80.180000000000007</v>
      </c>
      <c r="P1663" s="12" t="s">
        <v>8281</v>
      </c>
      <c r="Q1663" t="s">
        <v>8302</v>
      </c>
      <c r="R1663" s="17">
        <f t="shared" si="132"/>
        <v>42343.998043981483</v>
      </c>
      <c r="S1663" s="17">
        <f t="shared" si="133"/>
        <v>42386.875</v>
      </c>
      <c r="T1663" s="16" t="str">
        <f t="shared" si="134"/>
        <v>2015</v>
      </c>
    </row>
    <row r="1664" spans="1:20" ht="49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>
        <f t="shared" si="130"/>
        <v>103</v>
      </c>
      <c r="O1664" s="10">
        <f t="shared" si="131"/>
        <v>132.44</v>
      </c>
      <c r="P1664" s="12" t="s">
        <v>8281</v>
      </c>
      <c r="Q1664" t="s">
        <v>8302</v>
      </c>
      <c r="R1664" s="17">
        <f t="shared" si="132"/>
        <v>40848.198333333334</v>
      </c>
      <c r="S1664" s="17">
        <f t="shared" si="133"/>
        <v>40908.239999999998</v>
      </c>
      <c r="T1664" s="16" t="str">
        <f t="shared" si="134"/>
        <v>2011</v>
      </c>
    </row>
    <row r="1665" spans="1:20" ht="33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>
        <f t="shared" si="130"/>
        <v>108</v>
      </c>
      <c r="O1665" s="10">
        <f t="shared" si="131"/>
        <v>33.75</v>
      </c>
      <c r="P1665" s="12" t="s">
        <v>8281</v>
      </c>
      <c r="Q1665" t="s">
        <v>8302</v>
      </c>
      <c r="R1665" s="17">
        <f t="shared" si="132"/>
        <v>42006.02207175926</v>
      </c>
      <c r="S1665" s="17">
        <f t="shared" si="133"/>
        <v>42036.02207175926</v>
      </c>
      <c r="T1665" s="16" t="str">
        <f t="shared" si="134"/>
        <v>2015</v>
      </c>
    </row>
    <row r="1666" spans="1:20" ht="49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>
        <f t="shared" si="130"/>
        <v>122</v>
      </c>
      <c r="O1666" s="10">
        <f t="shared" si="131"/>
        <v>34.380000000000003</v>
      </c>
      <c r="P1666" s="12" t="s">
        <v>8281</v>
      </c>
      <c r="Q1666" t="s">
        <v>8302</v>
      </c>
      <c r="R1666" s="17">
        <f t="shared" si="132"/>
        <v>40939.761782407404</v>
      </c>
      <c r="S1666" s="17">
        <f t="shared" si="133"/>
        <v>40984.165972222225</v>
      </c>
      <c r="T1666" s="16" t="str">
        <f t="shared" si="134"/>
        <v>2012</v>
      </c>
    </row>
    <row r="1667" spans="1:20" ht="49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>
        <f t="shared" si="130"/>
        <v>119</v>
      </c>
      <c r="O1667" s="10">
        <f t="shared" si="131"/>
        <v>44.96</v>
      </c>
      <c r="P1667" s="12" t="s">
        <v>8281</v>
      </c>
      <c r="Q1667" t="s">
        <v>8302</v>
      </c>
      <c r="R1667" s="17">
        <f t="shared" si="132"/>
        <v>40564.649456018517</v>
      </c>
      <c r="S1667" s="17">
        <f t="shared" si="133"/>
        <v>40596.125</v>
      </c>
      <c r="T1667" s="16" t="str">
        <f t="shared" si="134"/>
        <v>2011</v>
      </c>
    </row>
    <row r="1668" spans="1:20" ht="49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>
        <f t="shared" si="130"/>
        <v>161</v>
      </c>
      <c r="O1668" s="10">
        <f t="shared" si="131"/>
        <v>41.04</v>
      </c>
      <c r="P1668" s="12" t="s">
        <v>8281</v>
      </c>
      <c r="Q1668" t="s">
        <v>8302</v>
      </c>
      <c r="R1668" s="17">
        <f t="shared" si="132"/>
        <v>41331.253159722226</v>
      </c>
      <c r="S1668" s="17">
        <f t="shared" si="133"/>
        <v>41361.211493055554</v>
      </c>
      <c r="T1668" s="16" t="str">
        <f t="shared" si="134"/>
        <v>2013</v>
      </c>
    </row>
    <row r="1669" spans="1:20" ht="49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>
        <f t="shared" si="130"/>
        <v>127</v>
      </c>
      <c r="O1669" s="10">
        <f t="shared" si="131"/>
        <v>52.6</v>
      </c>
      <c r="P1669" s="12" t="s">
        <v>8281</v>
      </c>
      <c r="Q1669" t="s">
        <v>8302</v>
      </c>
      <c r="R1669" s="17">
        <f t="shared" si="132"/>
        <v>41682.0705787037</v>
      </c>
      <c r="S1669" s="17">
        <f t="shared" si="133"/>
        <v>41709.290972222225</v>
      </c>
      <c r="T1669" s="16" t="str">
        <f t="shared" si="134"/>
        <v>2014</v>
      </c>
    </row>
    <row r="1670" spans="1:20" ht="49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>
        <f t="shared" si="130"/>
        <v>103</v>
      </c>
      <c r="O1670" s="10">
        <f t="shared" si="131"/>
        <v>70.78</v>
      </c>
      <c r="P1670" s="12" t="s">
        <v>8281</v>
      </c>
      <c r="Q1670" t="s">
        <v>8302</v>
      </c>
      <c r="R1670" s="17">
        <f t="shared" si="132"/>
        <v>40845.14975694444</v>
      </c>
      <c r="S1670" s="17">
        <f t="shared" si="133"/>
        <v>40875.191423611112</v>
      </c>
      <c r="T1670" s="16" t="str">
        <f t="shared" si="134"/>
        <v>2011</v>
      </c>
    </row>
    <row r="1671" spans="1:20" ht="49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>
        <f t="shared" si="130"/>
        <v>140</v>
      </c>
      <c r="O1671" s="10">
        <f t="shared" si="131"/>
        <v>53.75</v>
      </c>
      <c r="P1671" s="12" t="s">
        <v>8281</v>
      </c>
      <c r="Q1671" t="s">
        <v>8302</v>
      </c>
      <c r="R1671" s="17">
        <f t="shared" si="132"/>
        <v>42461.885138888887</v>
      </c>
      <c r="S1671" s="17">
        <f t="shared" si="133"/>
        <v>42521.885138888887</v>
      </c>
      <c r="T1671" s="16" t="str">
        <f t="shared" si="134"/>
        <v>2016</v>
      </c>
    </row>
    <row r="1672" spans="1:20" ht="49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>
        <f t="shared" si="130"/>
        <v>103</v>
      </c>
      <c r="O1672" s="10">
        <f t="shared" si="131"/>
        <v>44.61</v>
      </c>
      <c r="P1672" s="12" t="s">
        <v>8281</v>
      </c>
      <c r="Q1672" t="s">
        <v>8302</v>
      </c>
      <c r="R1672" s="17">
        <f t="shared" si="132"/>
        <v>40313.930543981485</v>
      </c>
      <c r="S1672" s="17">
        <f t="shared" si="133"/>
        <v>40364.166666666664</v>
      </c>
      <c r="T1672" s="16" t="str">
        <f t="shared" si="134"/>
        <v>2010</v>
      </c>
    </row>
    <row r="1673" spans="1:20" ht="33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>
        <f t="shared" si="130"/>
        <v>101</v>
      </c>
      <c r="O1673" s="10">
        <f t="shared" si="131"/>
        <v>26.15</v>
      </c>
      <c r="P1673" s="12" t="s">
        <v>8281</v>
      </c>
      <c r="Q1673" t="s">
        <v>8302</v>
      </c>
      <c r="R1673" s="17">
        <f t="shared" si="132"/>
        <v>42553.54414351852</v>
      </c>
      <c r="S1673" s="17">
        <f t="shared" si="133"/>
        <v>42583.54414351852</v>
      </c>
      <c r="T1673" s="16" t="str">
        <f t="shared" si="134"/>
        <v>2016</v>
      </c>
    </row>
    <row r="1674" spans="1:20" ht="33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>
        <f t="shared" ref="N1674:N1737" si="135">ROUND(E1674/D1674*100,0)</f>
        <v>113</v>
      </c>
      <c r="O1674" s="10">
        <f t="shared" ref="O1674:O1737" si="136">IFERROR(ROUND(E1674/L1674,2),0)</f>
        <v>39.18</v>
      </c>
      <c r="P1674" s="12" t="s">
        <v>8281</v>
      </c>
      <c r="Q1674" t="s">
        <v>8302</v>
      </c>
      <c r="R1674" s="17">
        <f t="shared" ref="R1674:R1737" si="137">(((J1674/60)/60)/24)+DATE(1970,1,1)</f>
        <v>41034.656597222223</v>
      </c>
      <c r="S1674" s="17">
        <f t="shared" ref="S1674:S1737" si="138">(((I1674/60)/60)/24)+DATE(1970,1,1)</f>
        <v>41064.656597222223</v>
      </c>
      <c r="T1674" s="16" t="str">
        <f t="shared" ref="T1674:T1737" si="139">TEXT(R1674, "yyyy")</f>
        <v>2012</v>
      </c>
    </row>
    <row r="1675" spans="1:20" ht="49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>
        <f t="shared" si="135"/>
        <v>128</v>
      </c>
      <c r="O1675" s="10">
        <f t="shared" si="136"/>
        <v>45.59</v>
      </c>
      <c r="P1675" s="12" t="s">
        <v>8281</v>
      </c>
      <c r="Q1675" t="s">
        <v>8302</v>
      </c>
      <c r="R1675" s="17">
        <f t="shared" si="137"/>
        <v>42039.878379629634</v>
      </c>
      <c r="S1675" s="17">
        <f t="shared" si="138"/>
        <v>42069.878379629634</v>
      </c>
      <c r="T1675" s="16" t="str">
        <f t="shared" si="139"/>
        <v>2015</v>
      </c>
    </row>
    <row r="1676" spans="1:20" ht="49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>
        <f t="shared" si="135"/>
        <v>202</v>
      </c>
      <c r="O1676" s="10">
        <f t="shared" si="136"/>
        <v>89.25</v>
      </c>
      <c r="P1676" s="12" t="s">
        <v>8281</v>
      </c>
      <c r="Q1676" t="s">
        <v>8302</v>
      </c>
      <c r="R1676" s="17">
        <f t="shared" si="137"/>
        <v>42569.605393518519</v>
      </c>
      <c r="S1676" s="17">
        <f t="shared" si="138"/>
        <v>42600.290972222225</v>
      </c>
      <c r="T1676" s="16" t="str">
        <f t="shared" si="139"/>
        <v>2016</v>
      </c>
    </row>
    <row r="1677" spans="1:20" ht="33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>
        <f t="shared" si="135"/>
        <v>137</v>
      </c>
      <c r="O1677" s="10">
        <f t="shared" si="136"/>
        <v>40.42</v>
      </c>
      <c r="P1677" s="12" t="s">
        <v>8281</v>
      </c>
      <c r="Q1677" t="s">
        <v>8302</v>
      </c>
      <c r="R1677" s="17">
        <f t="shared" si="137"/>
        <v>40802.733101851853</v>
      </c>
      <c r="S1677" s="17">
        <f t="shared" si="138"/>
        <v>40832.918749999997</v>
      </c>
      <c r="T1677" s="16" t="str">
        <f t="shared" si="139"/>
        <v>2011</v>
      </c>
    </row>
    <row r="1678" spans="1:20" ht="33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>
        <f t="shared" si="135"/>
        <v>115</v>
      </c>
      <c r="O1678" s="10">
        <f t="shared" si="136"/>
        <v>82.38</v>
      </c>
      <c r="P1678" s="12" t="s">
        <v>8281</v>
      </c>
      <c r="Q1678" t="s">
        <v>8302</v>
      </c>
      <c r="R1678" s="17">
        <f t="shared" si="137"/>
        <v>40973.72623842593</v>
      </c>
      <c r="S1678" s="17">
        <f t="shared" si="138"/>
        <v>41020.165972222225</v>
      </c>
      <c r="T1678" s="16" t="str">
        <f t="shared" si="139"/>
        <v>2012</v>
      </c>
    </row>
    <row r="1679" spans="1:20" ht="49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>
        <f t="shared" si="135"/>
        <v>112</v>
      </c>
      <c r="O1679" s="10">
        <f t="shared" si="136"/>
        <v>159.52000000000001</v>
      </c>
      <c r="P1679" s="12" t="s">
        <v>8281</v>
      </c>
      <c r="Q1679" t="s">
        <v>8302</v>
      </c>
      <c r="R1679" s="17">
        <f t="shared" si="137"/>
        <v>42416.407129629632</v>
      </c>
      <c r="S1679" s="17">
        <f t="shared" si="138"/>
        <v>42476.249305555553</v>
      </c>
      <c r="T1679" s="16" t="str">
        <f t="shared" si="139"/>
        <v>2016</v>
      </c>
    </row>
    <row r="1680" spans="1:20" ht="33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>
        <f t="shared" si="135"/>
        <v>118</v>
      </c>
      <c r="O1680" s="10">
        <f t="shared" si="136"/>
        <v>36.24</v>
      </c>
      <c r="P1680" s="12" t="s">
        <v>8281</v>
      </c>
      <c r="Q1680" t="s">
        <v>8302</v>
      </c>
      <c r="R1680" s="17">
        <f t="shared" si="137"/>
        <v>41662.854988425926</v>
      </c>
      <c r="S1680" s="17">
        <f t="shared" si="138"/>
        <v>41676.854988425926</v>
      </c>
      <c r="T1680" s="16" t="str">
        <f t="shared" si="139"/>
        <v>2014</v>
      </c>
    </row>
    <row r="1681" spans="1:20" ht="65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>
        <f t="shared" si="135"/>
        <v>175</v>
      </c>
      <c r="O1681" s="10">
        <f t="shared" si="136"/>
        <v>62.5</v>
      </c>
      <c r="P1681" s="12" t="s">
        <v>8281</v>
      </c>
      <c r="Q1681" t="s">
        <v>8302</v>
      </c>
      <c r="R1681" s="17">
        <f t="shared" si="137"/>
        <v>40723.068807870368</v>
      </c>
      <c r="S1681" s="17">
        <f t="shared" si="138"/>
        <v>40746.068807870368</v>
      </c>
      <c r="T1681" s="16" t="str">
        <f t="shared" si="139"/>
        <v>2011</v>
      </c>
    </row>
    <row r="1682" spans="1:20" ht="33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>
        <f t="shared" si="135"/>
        <v>118</v>
      </c>
      <c r="O1682" s="10">
        <f t="shared" si="136"/>
        <v>47</v>
      </c>
      <c r="P1682" s="12" t="s">
        <v>8281</v>
      </c>
      <c r="Q1682" t="s">
        <v>8302</v>
      </c>
      <c r="R1682" s="17">
        <f t="shared" si="137"/>
        <v>41802.757719907408</v>
      </c>
      <c r="S1682" s="17">
        <f t="shared" si="138"/>
        <v>41832.757719907408</v>
      </c>
      <c r="T1682" s="16" t="str">
        <f t="shared" si="139"/>
        <v>2014</v>
      </c>
    </row>
    <row r="1683" spans="1:20" ht="49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>
        <f t="shared" si="135"/>
        <v>101</v>
      </c>
      <c r="O1683" s="10">
        <f t="shared" si="136"/>
        <v>74.58</v>
      </c>
      <c r="P1683" s="12" t="s">
        <v>8281</v>
      </c>
      <c r="Q1683" t="s">
        <v>8303</v>
      </c>
      <c r="R1683" s="17">
        <f t="shared" si="137"/>
        <v>42774.121342592596</v>
      </c>
      <c r="S1683" s="17">
        <f t="shared" si="138"/>
        <v>42823.083333333328</v>
      </c>
      <c r="T1683" s="16" t="str">
        <f t="shared" si="139"/>
        <v>2017</v>
      </c>
    </row>
    <row r="1684" spans="1:20" ht="33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>
        <f t="shared" si="135"/>
        <v>0</v>
      </c>
      <c r="O1684" s="10">
        <f t="shared" si="136"/>
        <v>0</v>
      </c>
      <c r="P1684" s="12" t="s">
        <v>8281</v>
      </c>
      <c r="Q1684" t="s">
        <v>8303</v>
      </c>
      <c r="R1684" s="17">
        <f t="shared" si="137"/>
        <v>42779.21365740741</v>
      </c>
      <c r="S1684" s="17">
        <f t="shared" si="138"/>
        <v>42839.171990740739</v>
      </c>
      <c r="T1684" s="16" t="str">
        <f t="shared" si="139"/>
        <v>2017</v>
      </c>
    </row>
    <row r="1685" spans="1:20" ht="33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>
        <f t="shared" si="135"/>
        <v>22</v>
      </c>
      <c r="O1685" s="10">
        <f t="shared" si="136"/>
        <v>76</v>
      </c>
      <c r="P1685" s="12" t="s">
        <v>8281</v>
      </c>
      <c r="Q1685" t="s">
        <v>8303</v>
      </c>
      <c r="R1685" s="17">
        <f t="shared" si="137"/>
        <v>42808.781689814816</v>
      </c>
      <c r="S1685" s="17">
        <f t="shared" si="138"/>
        <v>42832.781689814816</v>
      </c>
      <c r="T1685" s="16" t="str">
        <f t="shared" si="139"/>
        <v>2017</v>
      </c>
    </row>
    <row r="1686" spans="1:20" ht="33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>
        <f t="shared" si="135"/>
        <v>109</v>
      </c>
      <c r="O1686" s="10">
        <f t="shared" si="136"/>
        <v>86.44</v>
      </c>
      <c r="P1686" s="12" t="s">
        <v>8281</v>
      </c>
      <c r="Q1686" t="s">
        <v>8303</v>
      </c>
      <c r="R1686" s="17">
        <f t="shared" si="137"/>
        <v>42783.815289351856</v>
      </c>
      <c r="S1686" s="17">
        <f t="shared" si="138"/>
        <v>42811.773622685185</v>
      </c>
      <c r="T1686" s="16" t="str">
        <f t="shared" si="139"/>
        <v>2017</v>
      </c>
    </row>
    <row r="1687" spans="1:20" ht="49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>
        <f t="shared" si="135"/>
        <v>103</v>
      </c>
      <c r="O1687" s="10">
        <f t="shared" si="136"/>
        <v>24</v>
      </c>
      <c r="P1687" s="12" t="s">
        <v>8281</v>
      </c>
      <c r="Q1687" t="s">
        <v>8303</v>
      </c>
      <c r="R1687" s="17">
        <f t="shared" si="137"/>
        <v>42788.2502662037</v>
      </c>
      <c r="S1687" s="17">
        <f t="shared" si="138"/>
        <v>42818.208599537036</v>
      </c>
      <c r="T1687" s="16" t="str">
        <f t="shared" si="139"/>
        <v>2017</v>
      </c>
    </row>
    <row r="1688" spans="1:20" ht="49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>
        <f t="shared" si="135"/>
        <v>0</v>
      </c>
      <c r="O1688" s="10">
        <f t="shared" si="136"/>
        <v>18</v>
      </c>
      <c r="P1688" s="12" t="s">
        <v>8281</v>
      </c>
      <c r="Q1688" t="s">
        <v>8303</v>
      </c>
      <c r="R1688" s="17">
        <f t="shared" si="137"/>
        <v>42792.843969907408</v>
      </c>
      <c r="S1688" s="17">
        <f t="shared" si="138"/>
        <v>42852.802303240736</v>
      </c>
      <c r="T1688" s="16" t="str">
        <f t="shared" si="139"/>
        <v>2017</v>
      </c>
    </row>
    <row r="1689" spans="1:20" ht="49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>
        <f t="shared" si="135"/>
        <v>31</v>
      </c>
      <c r="O1689" s="10">
        <f t="shared" si="136"/>
        <v>80.13</v>
      </c>
      <c r="P1689" s="12" t="s">
        <v>8281</v>
      </c>
      <c r="Q1689" t="s">
        <v>8303</v>
      </c>
      <c r="R1689" s="17">
        <f t="shared" si="137"/>
        <v>42802.046817129631</v>
      </c>
      <c r="S1689" s="17">
        <f t="shared" si="138"/>
        <v>42835.84375</v>
      </c>
      <c r="T1689" s="16" t="str">
        <f t="shared" si="139"/>
        <v>2017</v>
      </c>
    </row>
    <row r="1690" spans="1:20" ht="49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>
        <f t="shared" si="135"/>
        <v>44</v>
      </c>
      <c r="O1690" s="10">
        <f t="shared" si="136"/>
        <v>253.14</v>
      </c>
      <c r="P1690" s="12" t="s">
        <v>8281</v>
      </c>
      <c r="Q1690" t="s">
        <v>8303</v>
      </c>
      <c r="R1690" s="17">
        <f t="shared" si="137"/>
        <v>42804.534652777773</v>
      </c>
      <c r="S1690" s="17">
        <f t="shared" si="138"/>
        <v>42834.492986111116</v>
      </c>
      <c r="T1690" s="16" t="str">
        <f t="shared" si="139"/>
        <v>2017</v>
      </c>
    </row>
    <row r="1691" spans="1:20" ht="2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>
        <f t="shared" si="135"/>
        <v>100</v>
      </c>
      <c r="O1691" s="10">
        <f t="shared" si="136"/>
        <v>171.43</v>
      </c>
      <c r="P1691" s="12" t="s">
        <v>8281</v>
      </c>
      <c r="Q1691" t="s">
        <v>8303</v>
      </c>
      <c r="R1691" s="17">
        <f t="shared" si="137"/>
        <v>42780.942476851851</v>
      </c>
      <c r="S1691" s="17">
        <f t="shared" si="138"/>
        <v>42810.900810185187</v>
      </c>
      <c r="T1691" s="16" t="str">
        <f t="shared" si="139"/>
        <v>2017</v>
      </c>
    </row>
    <row r="1692" spans="1:20" ht="49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>
        <f t="shared" si="135"/>
        <v>25</v>
      </c>
      <c r="O1692" s="10">
        <f t="shared" si="136"/>
        <v>57.73</v>
      </c>
      <c r="P1692" s="12" t="s">
        <v>8281</v>
      </c>
      <c r="Q1692" t="s">
        <v>8303</v>
      </c>
      <c r="R1692" s="17">
        <f t="shared" si="137"/>
        <v>42801.43104166667</v>
      </c>
      <c r="S1692" s="17">
        <f t="shared" si="138"/>
        <v>42831.389374999999</v>
      </c>
      <c r="T1692" s="16" t="str">
        <f t="shared" si="139"/>
        <v>2017</v>
      </c>
    </row>
    <row r="1693" spans="1:20" ht="49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>
        <f t="shared" si="135"/>
        <v>33</v>
      </c>
      <c r="O1693" s="10">
        <f t="shared" si="136"/>
        <v>264.26</v>
      </c>
      <c r="P1693" s="12" t="s">
        <v>8281</v>
      </c>
      <c r="Q1693" t="s">
        <v>8303</v>
      </c>
      <c r="R1693" s="17">
        <f t="shared" si="137"/>
        <v>42795.701481481476</v>
      </c>
      <c r="S1693" s="17">
        <f t="shared" si="138"/>
        <v>42828.041666666672</v>
      </c>
      <c r="T1693" s="16" t="str">
        <f t="shared" si="139"/>
        <v>2017</v>
      </c>
    </row>
    <row r="1694" spans="1:20" ht="49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>
        <f t="shared" si="135"/>
        <v>48</v>
      </c>
      <c r="O1694" s="10">
        <f t="shared" si="136"/>
        <v>159.33000000000001</v>
      </c>
      <c r="P1694" s="12" t="s">
        <v>8281</v>
      </c>
      <c r="Q1694" t="s">
        <v>8303</v>
      </c>
      <c r="R1694" s="17">
        <f t="shared" si="137"/>
        <v>42788.151238425926</v>
      </c>
      <c r="S1694" s="17">
        <f t="shared" si="138"/>
        <v>42820.999305555553</v>
      </c>
      <c r="T1694" s="16" t="str">
        <f t="shared" si="139"/>
        <v>2017</v>
      </c>
    </row>
    <row r="1695" spans="1:20" ht="49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>
        <f t="shared" si="135"/>
        <v>9</v>
      </c>
      <c r="O1695" s="10">
        <f t="shared" si="136"/>
        <v>35</v>
      </c>
      <c r="P1695" s="12" t="s">
        <v>8281</v>
      </c>
      <c r="Q1695" t="s">
        <v>8303</v>
      </c>
      <c r="R1695" s="17">
        <f t="shared" si="137"/>
        <v>42803.920277777783</v>
      </c>
      <c r="S1695" s="17">
        <f t="shared" si="138"/>
        <v>42834.833333333328</v>
      </c>
      <c r="T1695" s="16" t="str">
        <f t="shared" si="139"/>
        <v>2017</v>
      </c>
    </row>
    <row r="1696" spans="1:20" ht="49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>
        <f t="shared" si="135"/>
        <v>0</v>
      </c>
      <c r="O1696" s="10">
        <f t="shared" si="136"/>
        <v>5</v>
      </c>
      <c r="P1696" s="12" t="s">
        <v>8281</v>
      </c>
      <c r="Q1696" t="s">
        <v>8303</v>
      </c>
      <c r="R1696" s="17">
        <f t="shared" si="137"/>
        <v>42791.669837962967</v>
      </c>
      <c r="S1696" s="17">
        <f t="shared" si="138"/>
        <v>42821.191666666666</v>
      </c>
      <c r="T1696" s="16" t="str">
        <f t="shared" si="139"/>
        <v>2017</v>
      </c>
    </row>
    <row r="1697" spans="1:20" ht="49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>
        <f t="shared" si="135"/>
        <v>12</v>
      </c>
      <c r="O1697" s="10">
        <f t="shared" si="136"/>
        <v>61.09</v>
      </c>
      <c r="P1697" s="12" t="s">
        <v>8281</v>
      </c>
      <c r="Q1697" t="s">
        <v>8303</v>
      </c>
      <c r="R1697" s="17">
        <f t="shared" si="137"/>
        <v>42801.031412037039</v>
      </c>
      <c r="S1697" s="17">
        <f t="shared" si="138"/>
        <v>42835.041666666672</v>
      </c>
      <c r="T1697" s="16" t="str">
        <f t="shared" si="139"/>
        <v>2017</v>
      </c>
    </row>
    <row r="1698" spans="1:20" ht="49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>
        <f t="shared" si="135"/>
        <v>0</v>
      </c>
      <c r="O1698" s="10">
        <f t="shared" si="136"/>
        <v>0</v>
      </c>
      <c r="P1698" s="12" t="s">
        <v>8281</v>
      </c>
      <c r="Q1698" t="s">
        <v>8303</v>
      </c>
      <c r="R1698" s="17">
        <f t="shared" si="137"/>
        <v>42796.069571759261</v>
      </c>
      <c r="S1698" s="17">
        <f t="shared" si="138"/>
        <v>42826.027905092589</v>
      </c>
      <c r="T1698" s="16" t="str">
        <f t="shared" si="139"/>
        <v>2017</v>
      </c>
    </row>
    <row r="1699" spans="1:20" ht="49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>
        <f t="shared" si="135"/>
        <v>20</v>
      </c>
      <c r="O1699" s="10">
        <f t="shared" si="136"/>
        <v>114.82</v>
      </c>
      <c r="P1699" s="12" t="s">
        <v>8281</v>
      </c>
      <c r="Q1699" t="s">
        <v>8303</v>
      </c>
      <c r="R1699" s="17">
        <f t="shared" si="137"/>
        <v>42805.032962962956</v>
      </c>
      <c r="S1699" s="17">
        <f t="shared" si="138"/>
        <v>42834.991296296299</v>
      </c>
      <c r="T1699" s="16" t="str">
        <f t="shared" si="139"/>
        <v>2017</v>
      </c>
    </row>
    <row r="1700" spans="1:20" ht="8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>
        <f t="shared" si="135"/>
        <v>0</v>
      </c>
      <c r="O1700" s="10">
        <f t="shared" si="136"/>
        <v>0</v>
      </c>
      <c r="P1700" s="12" t="s">
        <v>8281</v>
      </c>
      <c r="Q1700" t="s">
        <v>8303</v>
      </c>
      <c r="R1700" s="17">
        <f t="shared" si="137"/>
        <v>42796.207870370374</v>
      </c>
      <c r="S1700" s="17">
        <f t="shared" si="138"/>
        <v>42820.147916666669</v>
      </c>
      <c r="T1700" s="16" t="str">
        <f t="shared" si="139"/>
        <v>2017</v>
      </c>
    </row>
    <row r="1701" spans="1:20" ht="49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>
        <f t="shared" si="135"/>
        <v>4</v>
      </c>
      <c r="O1701" s="10">
        <f t="shared" si="136"/>
        <v>54</v>
      </c>
      <c r="P1701" s="12" t="s">
        <v>8281</v>
      </c>
      <c r="Q1701" t="s">
        <v>8303</v>
      </c>
      <c r="R1701" s="17">
        <f t="shared" si="137"/>
        <v>42806.863946759258</v>
      </c>
      <c r="S1701" s="17">
        <f t="shared" si="138"/>
        <v>42836.863946759258</v>
      </c>
      <c r="T1701" s="16" t="str">
        <f t="shared" si="139"/>
        <v>2017</v>
      </c>
    </row>
    <row r="1702" spans="1:20" ht="49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>
        <f t="shared" si="135"/>
        <v>26</v>
      </c>
      <c r="O1702" s="10">
        <f t="shared" si="136"/>
        <v>65.97</v>
      </c>
      <c r="P1702" s="12" t="s">
        <v>8281</v>
      </c>
      <c r="Q1702" t="s">
        <v>8303</v>
      </c>
      <c r="R1702" s="17">
        <f t="shared" si="137"/>
        <v>42796.071643518517</v>
      </c>
      <c r="S1702" s="17">
        <f t="shared" si="138"/>
        <v>42826.166666666672</v>
      </c>
      <c r="T1702" s="16" t="str">
        <f t="shared" si="139"/>
        <v>2017</v>
      </c>
    </row>
    <row r="1703" spans="1:20" ht="49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>
        <f t="shared" si="135"/>
        <v>0</v>
      </c>
      <c r="O1703" s="10">
        <f t="shared" si="136"/>
        <v>5</v>
      </c>
      <c r="P1703" s="12" t="s">
        <v>8281</v>
      </c>
      <c r="Q1703" t="s">
        <v>8303</v>
      </c>
      <c r="R1703" s="17">
        <f t="shared" si="137"/>
        <v>41989.664409722223</v>
      </c>
      <c r="S1703" s="17">
        <f t="shared" si="138"/>
        <v>42019.664409722223</v>
      </c>
      <c r="T1703" s="16" t="str">
        <f t="shared" si="139"/>
        <v>2014</v>
      </c>
    </row>
    <row r="1704" spans="1:20" ht="2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>
        <f t="shared" si="135"/>
        <v>0</v>
      </c>
      <c r="O1704" s="10">
        <f t="shared" si="136"/>
        <v>1</v>
      </c>
      <c r="P1704" s="12" t="s">
        <v>8281</v>
      </c>
      <c r="Q1704" t="s">
        <v>8303</v>
      </c>
      <c r="R1704" s="17">
        <f t="shared" si="137"/>
        <v>42063.869791666672</v>
      </c>
      <c r="S1704" s="17">
        <f t="shared" si="138"/>
        <v>42093.828125</v>
      </c>
      <c r="T1704" s="16" t="str">
        <f t="shared" si="139"/>
        <v>2015</v>
      </c>
    </row>
    <row r="1705" spans="1:20" ht="49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>
        <f t="shared" si="135"/>
        <v>1</v>
      </c>
      <c r="O1705" s="10">
        <f t="shared" si="136"/>
        <v>25.5</v>
      </c>
      <c r="P1705" s="12" t="s">
        <v>8281</v>
      </c>
      <c r="Q1705" t="s">
        <v>8303</v>
      </c>
      <c r="R1705" s="17">
        <f t="shared" si="137"/>
        <v>42187.281678240746</v>
      </c>
      <c r="S1705" s="17">
        <f t="shared" si="138"/>
        <v>42247.281678240746</v>
      </c>
      <c r="T1705" s="16" t="str">
        <f t="shared" si="139"/>
        <v>2015</v>
      </c>
    </row>
    <row r="1706" spans="1:20" ht="33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>
        <f t="shared" si="135"/>
        <v>65</v>
      </c>
      <c r="O1706" s="10">
        <f t="shared" si="136"/>
        <v>118.36</v>
      </c>
      <c r="P1706" s="12" t="s">
        <v>8281</v>
      </c>
      <c r="Q1706" t="s">
        <v>8303</v>
      </c>
      <c r="R1706" s="17">
        <f t="shared" si="137"/>
        <v>42021.139733796299</v>
      </c>
      <c r="S1706" s="17">
        <f t="shared" si="138"/>
        <v>42051.139733796299</v>
      </c>
      <c r="T1706" s="16" t="str">
        <f t="shared" si="139"/>
        <v>2015</v>
      </c>
    </row>
    <row r="1707" spans="1:20" ht="49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>
        <f t="shared" si="135"/>
        <v>0</v>
      </c>
      <c r="O1707" s="10">
        <f t="shared" si="136"/>
        <v>0</v>
      </c>
      <c r="P1707" s="12" t="s">
        <v>8281</v>
      </c>
      <c r="Q1707" t="s">
        <v>8303</v>
      </c>
      <c r="R1707" s="17">
        <f t="shared" si="137"/>
        <v>42245.016736111109</v>
      </c>
      <c r="S1707" s="17">
        <f t="shared" si="138"/>
        <v>42256.666666666672</v>
      </c>
      <c r="T1707" s="16" t="str">
        <f t="shared" si="139"/>
        <v>2015</v>
      </c>
    </row>
    <row r="1708" spans="1:20" ht="49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>
        <f t="shared" si="135"/>
        <v>0</v>
      </c>
      <c r="O1708" s="10">
        <f t="shared" si="136"/>
        <v>0</v>
      </c>
      <c r="P1708" s="12" t="s">
        <v>8281</v>
      </c>
      <c r="Q1708" t="s">
        <v>8303</v>
      </c>
      <c r="R1708" s="17">
        <f t="shared" si="137"/>
        <v>42179.306388888886</v>
      </c>
      <c r="S1708" s="17">
        <f t="shared" si="138"/>
        <v>42239.306388888886</v>
      </c>
      <c r="T1708" s="16" t="str">
        <f t="shared" si="139"/>
        <v>2015</v>
      </c>
    </row>
    <row r="1709" spans="1:20" ht="49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>
        <f t="shared" si="135"/>
        <v>10</v>
      </c>
      <c r="O1709" s="10">
        <f t="shared" si="136"/>
        <v>54.11</v>
      </c>
      <c r="P1709" s="12" t="s">
        <v>8281</v>
      </c>
      <c r="Q1709" t="s">
        <v>8303</v>
      </c>
      <c r="R1709" s="17">
        <f t="shared" si="137"/>
        <v>42427.721006944441</v>
      </c>
      <c r="S1709" s="17">
        <f t="shared" si="138"/>
        <v>42457.679340277777</v>
      </c>
      <c r="T1709" s="16" t="str">
        <f t="shared" si="139"/>
        <v>2016</v>
      </c>
    </row>
    <row r="1710" spans="1:20" ht="49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>
        <f t="shared" si="135"/>
        <v>0</v>
      </c>
      <c r="O1710" s="10">
        <f t="shared" si="136"/>
        <v>0</v>
      </c>
      <c r="P1710" s="12" t="s">
        <v>8281</v>
      </c>
      <c r="Q1710" t="s">
        <v>8303</v>
      </c>
      <c r="R1710" s="17">
        <f t="shared" si="137"/>
        <v>42451.866967592592</v>
      </c>
      <c r="S1710" s="17">
        <f t="shared" si="138"/>
        <v>42491.866967592592</v>
      </c>
      <c r="T1710" s="16" t="str">
        <f t="shared" si="139"/>
        <v>2016</v>
      </c>
    </row>
    <row r="1711" spans="1:20" ht="49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>
        <f t="shared" si="135"/>
        <v>5</v>
      </c>
      <c r="O1711" s="10">
        <f t="shared" si="136"/>
        <v>21.25</v>
      </c>
      <c r="P1711" s="12" t="s">
        <v>8281</v>
      </c>
      <c r="Q1711" t="s">
        <v>8303</v>
      </c>
      <c r="R1711" s="17">
        <f t="shared" si="137"/>
        <v>41841.56381944444</v>
      </c>
      <c r="S1711" s="17">
        <f t="shared" si="138"/>
        <v>41882.818749999999</v>
      </c>
      <c r="T1711" s="16" t="str">
        <f t="shared" si="139"/>
        <v>2014</v>
      </c>
    </row>
    <row r="1712" spans="1:20" ht="33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>
        <f t="shared" si="135"/>
        <v>1</v>
      </c>
      <c r="O1712" s="10">
        <f t="shared" si="136"/>
        <v>34</v>
      </c>
      <c r="P1712" s="12" t="s">
        <v>8281</v>
      </c>
      <c r="Q1712" t="s">
        <v>8303</v>
      </c>
      <c r="R1712" s="17">
        <f t="shared" si="137"/>
        <v>42341.59129629629</v>
      </c>
      <c r="S1712" s="17">
        <f t="shared" si="138"/>
        <v>42387.541666666672</v>
      </c>
      <c r="T1712" s="16" t="str">
        <f t="shared" si="139"/>
        <v>2015</v>
      </c>
    </row>
    <row r="1713" spans="1:20" ht="49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>
        <f t="shared" si="135"/>
        <v>11</v>
      </c>
      <c r="O1713" s="10">
        <f t="shared" si="136"/>
        <v>525</v>
      </c>
      <c r="P1713" s="12" t="s">
        <v>8281</v>
      </c>
      <c r="Q1713" t="s">
        <v>8303</v>
      </c>
      <c r="R1713" s="17">
        <f t="shared" si="137"/>
        <v>41852.646226851852</v>
      </c>
      <c r="S1713" s="17">
        <f t="shared" si="138"/>
        <v>41883.646226851852</v>
      </c>
      <c r="T1713" s="16" t="str">
        <f t="shared" si="139"/>
        <v>2014</v>
      </c>
    </row>
    <row r="1714" spans="1:20" ht="49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>
        <f t="shared" si="135"/>
        <v>0</v>
      </c>
      <c r="O1714" s="10">
        <f t="shared" si="136"/>
        <v>0</v>
      </c>
      <c r="P1714" s="12" t="s">
        <v>8281</v>
      </c>
      <c r="Q1714" t="s">
        <v>8303</v>
      </c>
      <c r="R1714" s="17">
        <f t="shared" si="137"/>
        <v>42125.913807870369</v>
      </c>
      <c r="S1714" s="17">
        <f t="shared" si="138"/>
        <v>42185.913807870369</v>
      </c>
      <c r="T1714" s="16" t="str">
        <f t="shared" si="139"/>
        <v>2015</v>
      </c>
    </row>
    <row r="1715" spans="1:20" ht="49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>
        <f t="shared" si="135"/>
        <v>2</v>
      </c>
      <c r="O1715" s="10">
        <f t="shared" si="136"/>
        <v>50</v>
      </c>
      <c r="P1715" s="12" t="s">
        <v>8281</v>
      </c>
      <c r="Q1715" t="s">
        <v>8303</v>
      </c>
      <c r="R1715" s="17">
        <f t="shared" si="137"/>
        <v>41887.801064814819</v>
      </c>
      <c r="S1715" s="17">
        <f t="shared" si="138"/>
        <v>41917.801064814819</v>
      </c>
      <c r="T1715" s="16" t="str">
        <f t="shared" si="139"/>
        <v>2014</v>
      </c>
    </row>
    <row r="1716" spans="1:20" ht="49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>
        <f t="shared" si="135"/>
        <v>8</v>
      </c>
      <c r="O1716" s="10">
        <f t="shared" si="136"/>
        <v>115.71</v>
      </c>
      <c r="P1716" s="12" t="s">
        <v>8281</v>
      </c>
      <c r="Q1716" t="s">
        <v>8303</v>
      </c>
      <c r="R1716" s="17">
        <f t="shared" si="137"/>
        <v>42095.918530092589</v>
      </c>
      <c r="S1716" s="17">
        <f t="shared" si="138"/>
        <v>42125.918530092589</v>
      </c>
      <c r="T1716" s="16" t="str">
        <f t="shared" si="139"/>
        <v>2015</v>
      </c>
    </row>
    <row r="1717" spans="1:20" ht="49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>
        <f t="shared" si="135"/>
        <v>0</v>
      </c>
      <c r="O1717" s="10">
        <f t="shared" si="136"/>
        <v>5.5</v>
      </c>
      <c r="P1717" s="12" t="s">
        <v>8281</v>
      </c>
      <c r="Q1717" t="s">
        <v>8303</v>
      </c>
      <c r="R1717" s="17">
        <f t="shared" si="137"/>
        <v>42064.217418981483</v>
      </c>
      <c r="S1717" s="17">
        <f t="shared" si="138"/>
        <v>42094.140277777777</v>
      </c>
      <c r="T1717" s="16" t="str">
        <f t="shared" si="139"/>
        <v>2015</v>
      </c>
    </row>
    <row r="1718" spans="1:20" ht="49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>
        <f t="shared" si="135"/>
        <v>8</v>
      </c>
      <c r="O1718" s="10">
        <f t="shared" si="136"/>
        <v>50</v>
      </c>
      <c r="P1718" s="12" t="s">
        <v>8281</v>
      </c>
      <c r="Q1718" t="s">
        <v>8303</v>
      </c>
      <c r="R1718" s="17">
        <f t="shared" si="137"/>
        <v>42673.577534722222</v>
      </c>
      <c r="S1718" s="17">
        <f t="shared" si="138"/>
        <v>42713.619201388887</v>
      </c>
      <c r="T1718" s="16" t="str">
        <f t="shared" si="139"/>
        <v>2016</v>
      </c>
    </row>
    <row r="1719" spans="1:20" ht="49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>
        <f t="shared" si="135"/>
        <v>43</v>
      </c>
      <c r="O1719" s="10">
        <f t="shared" si="136"/>
        <v>34.020000000000003</v>
      </c>
      <c r="P1719" s="12" t="s">
        <v>8281</v>
      </c>
      <c r="Q1719" t="s">
        <v>8303</v>
      </c>
      <c r="R1719" s="17">
        <f t="shared" si="137"/>
        <v>42460.98192129629</v>
      </c>
      <c r="S1719" s="17">
        <f t="shared" si="138"/>
        <v>42481.166666666672</v>
      </c>
      <c r="T1719" s="16" t="str">
        <f t="shared" si="139"/>
        <v>2016</v>
      </c>
    </row>
    <row r="1720" spans="1:20" ht="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>
        <f t="shared" si="135"/>
        <v>0</v>
      </c>
      <c r="O1720" s="10">
        <f t="shared" si="136"/>
        <v>37.5</v>
      </c>
      <c r="P1720" s="12" t="s">
        <v>8281</v>
      </c>
      <c r="Q1720" t="s">
        <v>8303</v>
      </c>
      <c r="R1720" s="17">
        <f t="shared" si="137"/>
        <v>42460.610520833332</v>
      </c>
      <c r="S1720" s="17">
        <f t="shared" si="138"/>
        <v>42504.207638888889</v>
      </c>
      <c r="T1720" s="16" t="str">
        <f t="shared" si="139"/>
        <v>2016</v>
      </c>
    </row>
    <row r="1721" spans="1:20" ht="49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>
        <f t="shared" si="135"/>
        <v>1</v>
      </c>
      <c r="O1721" s="10">
        <f t="shared" si="136"/>
        <v>11.67</v>
      </c>
      <c r="P1721" s="12" t="s">
        <v>8281</v>
      </c>
      <c r="Q1721" t="s">
        <v>8303</v>
      </c>
      <c r="R1721" s="17">
        <f t="shared" si="137"/>
        <v>41869.534618055557</v>
      </c>
      <c r="S1721" s="17">
        <f t="shared" si="138"/>
        <v>41899.534618055557</v>
      </c>
      <c r="T1721" s="16" t="str">
        <f t="shared" si="139"/>
        <v>2014</v>
      </c>
    </row>
    <row r="1722" spans="1:20" ht="49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>
        <f t="shared" si="135"/>
        <v>6</v>
      </c>
      <c r="O1722" s="10">
        <f t="shared" si="136"/>
        <v>28.13</v>
      </c>
      <c r="P1722" s="12" t="s">
        <v>8281</v>
      </c>
      <c r="Q1722" t="s">
        <v>8303</v>
      </c>
      <c r="R1722" s="17">
        <f t="shared" si="137"/>
        <v>41922.783229166671</v>
      </c>
      <c r="S1722" s="17">
        <f t="shared" si="138"/>
        <v>41952.824895833335</v>
      </c>
      <c r="T1722" s="16" t="str">
        <f t="shared" si="139"/>
        <v>2014</v>
      </c>
    </row>
    <row r="1723" spans="1:20" ht="49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>
        <f t="shared" si="135"/>
        <v>0</v>
      </c>
      <c r="O1723" s="10">
        <f t="shared" si="136"/>
        <v>0</v>
      </c>
      <c r="P1723" s="12" t="s">
        <v>8281</v>
      </c>
      <c r="Q1723" t="s">
        <v>8303</v>
      </c>
      <c r="R1723" s="17">
        <f t="shared" si="137"/>
        <v>42319.461377314816</v>
      </c>
      <c r="S1723" s="17">
        <f t="shared" si="138"/>
        <v>42349.461377314816</v>
      </c>
      <c r="T1723" s="16" t="str">
        <f t="shared" si="139"/>
        <v>2015</v>
      </c>
    </row>
    <row r="1724" spans="1:20" ht="49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>
        <f t="shared" si="135"/>
        <v>0</v>
      </c>
      <c r="O1724" s="10">
        <f t="shared" si="136"/>
        <v>1</v>
      </c>
      <c r="P1724" s="12" t="s">
        <v>8281</v>
      </c>
      <c r="Q1724" t="s">
        <v>8303</v>
      </c>
      <c r="R1724" s="17">
        <f t="shared" si="137"/>
        <v>42425.960983796293</v>
      </c>
      <c r="S1724" s="17">
        <f t="shared" si="138"/>
        <v>42463.006944444445</v>
      </c>
      <c r="T1724" s="16" t="str">
        <f t="shared" si="139"/>
        <v>2016</v>
      </c>
    </row>
    <row r="1725" spans="1:20" ht="49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>
        <f t="shared" si="135"/>
        <v>7</v>
      </c>
      <c r="O1725" s="10">
        <f t="shared" si="136"/>
        <v>216.67</v>
      </c>
      <c r="P1725" s="12" t="s">
        <v>8281</v>
      </c>
      <c r="Q1725" t="s">
        <v>8303</v>
      </c>
      <c r="R1725" s="17">
        <f t="shared" si="137"/>
        <v>42129.82540509259</v>
      </c>
      <c r="S1725" s="17">
        <f t="shared" si="138"/>
        <v>42186.25</v>
      </c>
      <c r="T1725" s="16" t="str">
        <f t="shared" si="139"/>
        <v>2015</v>
      </c>
    </row>
    <row r="1726" spans="1:20" ht="49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>
        <f t="shared" si="135"/>
        <v>1</v>
      </c>
      <c r="O1726" s="10">
        <f t="shared" si="136"/>
        <v>8.75</v>
      </c>
      <c r="P1726" s="12" t="s">
        <v>8281</v>
      </c>
      <c r="Q1726" t="s">
        <v>8303</v>
      </c>
      <c r="R1726" s="17">
        <f t="shared" si="137"/>
        <v>41912.932430555556</v>
      </c>
      <c r="S1726" s="17">
        <f t="shared" si="138"/>
        <v>41942.932430555556</v>
      </c>
      <c r="T1726" s="16" t="str">
        <f t="shared" si="139"/>
        <v>2014</v>
      </c>
    </row>
    <row r="1727" spans="1:20" ht="49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>
        <f t="shared" si="135"/>
        <v>10</v>
      </c>
      <c r="O1727" s="10">
        <f t="shared" si="136"/>
        <v>62.22</v>
      </c>
      <c r="P1727" s="12" t="s">
        <v>8281</v>
      </c>
      <c r="Q1727" t="s">
        <v>8303</v>
      </c>
      <c r="R1727" s="17">
        <f t="shared" si="137"/>
        <v>41845.968159722222</v>
      </c>
      <c r="S1727" s="17">
        <f t="shared" si="138"/>
        <v>41875.968159722222</v>
      </c>
      <c r="T1727" s="16" t="str">
        <f t="shared" si="139"/>
        <v>2014</v>
      </c>
    </row>
    <row r="1728" spans="1:20" ht="33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>
        <f t="shared" si="135"/>
        <v>34</v>
      </c>
      <c r="O1728" s="10">
        <f t="shared" si="136"/>
        <v>137.25</v>
      </c>
      <c r="P1728" s="12" t="s">
        <v>8281</v>
      </c>
      <c r="Q1728" t="s">
        <v>8303</v>
      </c>
      <c r="R1728" s="17">
        <f t="shared" si="137"/>
        <v>41788.919722222221</v>
      </c>
      <c r="S1728" s="17">
        <f t="shared" si="138"/>
        <v>41817.919722222221</v>
      </c>
      <c r="T1728" s="16" t="str">
        <f t="shared" si="139"/>
        <v>2014</v>
      </c>
    </row>
    <row r="1729" spans="1:20" ht="49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>
        <f t="shared" si="135"/>
        <v>0</v>
      </c>
      <c r="O1729" s="10">
        <f t="shared" si="136"/>
        <v>1</v>
      </c>
      <c r="P1729" s="12" t="s">
        <v>8281</v>
      </c>
      <c r="Q1729" t="s">
        <v>8303</v>
      </c>
      <c r="R1729" s="17">
        <f t="shared" si="137"/>
        <v>42044.927974537044</v>
      </c>
      <c r="S1729" s="17">
        <f t="shared" si="138"/>
        <v>42099.458333333328</v>
      </c>
      <c r="T1729" s="16" t="str">
        <f t="shared" si="139"/>
        <v>2015</v>
      </c>
    </row>
    <row r="1730" spans="1:20" ht="49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>
        <f t="shared" si="135"/>
        <v>68</v>
      </c>
      <c r="O1730" s="10">
        <f t="shared" si="136"/>
        <v>122.14</v>
      </c>
      <c r="P1730" s="12" t="s">
        <v>8281</v>
      </c>
      <c r="Q1730" t="s">
        <v>8303</v>
      </c>
      <c r="R1730" s="17">
        <f t="shared" si="137"/>
        <v>42268.625856481478</v>
      </c>
      <c r="S1730" s="17">
        <f t="shared" si="138"/>
        <v>42298.625856481478</v>
      </c>
      <c r="T1730" s="16" t="str">
        <f t="shared" si="139"/>
        <v>2015</v>
      </c>
    </row>
    <row r="1731" spans="1:20" ht="49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>
        <f t="shared" si="135"/>
        <v>0</v>
      </c>
      <c r="O1731" s="10">
        <f t="shared" si="136"/>
        <v>0</v>
      </c>
      <c r="P1731" s="12" t="s">
        <v>8281</v>
      </c>
      <c r="Q1731" t="s">
        <v>8303</v>
      </c>
      <c r="R1731" s="17">
        <f t="shared" si="137"/>
        <v>42471.052152777775</v>
      </c>
      <c r="S1731" s="17">
        <f t="shared" si="138"/>
        <v>42531.052152777775</v>
      </c>
      <c r="T1731" s="16" t="str">
        <f t="shared" si="139"/>
        <v>2016</v>
      </c>
    </row>
    <row r="1732" spans="1:20" ht="49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>
        <f t="shared" si="135"/>
        <v>0</v>
      </c>
      <c r="O1732" s="10">
        <f t="shared" si="136"/>
        <v>0</v>
      </c>
      <c r="P1732" s="12" t="s">
        <v>8281</v>
      </c>
      <c r="Q1732" t="s">
        <v>8303</v>
      </c>
      <c r="R1732" s="17">
        <f t="shared" si="137"/>
        <v>42272.087766203709</v>
      </c>
      <c r="S1732" s="17">
        <f t="shared" si="138"/>
        <v>42302.087766203709</v>
      </c>
      <c r="T1732" s="16" t="str">
        <f t="shared" si="139"/>
        <v>2015</v>
      </c>
    </row>
    <row r="1733" spans="1:20" ht="33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>
        <f t="shared" si="135"/>
        <v>0</v>
      </c>
      <c r="O1733" s="10">
        <f t="shared" si="136"/>
        <v>0</v>
      </c>
      <c r="P1733" s="12" t="s">
        <v>8281</v>
      </c>
      <c r="Q1733" t="s">
        <v>8303</v>
      </c>
      <c r="R1733" s="17">
        <f t="shared" si="137"/>
        <v>42152.906851851847</v>
      </c>
      <c r="S1733" s="17">
        <f t="shared" si="138"/>
        <v>42166.625</v>
      </c>
      <c r="T1733" s="16" t="str">
        <f t="shared" si="139"/>
        <v>2015</v>
      </c>
    </row>
    <row r="1734" spans="1:20" ht="49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>
        <f t="shared" si="135"/>
        <v>0</v>
      </c>
      <c r="O1734" s="10">
        <f t="shared" si="136"/>
        <v>0</v>
      </c>
      <c r="P1734" s="12" t="s">
        <v>8281</v>
      </c>
      <c r="Q1734" t="s">
        <v>8303</v>
      </c>
      <c r="R1734" s="17">
        <f t="shared" si="137"/>
        <v>42325.683807870373</v>
      </c>
      <c r="S1734" s="17">
        <f t="shared" si="138"/>
        <v>42385.208333333328</v>
      </c>
      <c r="T1734" s="16" t="str">
        <f t="shared" si="139"/>
        <v>2015</v>
      </c>
    </row>
    <row r="1735" spans="1:20" ht="49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>
        <f t="shared" si="135"/>
        <v>0</v>
      </c>
      <c r="O1735" s="10">
        <f t="shared" si="136"/>
        <v>0</v>
      </c>
      <c r="P1735" s="12" t="s">
        <v>8281</v>
      </c>
      <c r="Q1735" t="s">
        <v>8303</v>
      </c>
      <c r="R1735" s="17">
        <f t="shared" si="137"/>
        <v>42614.675625000003</v>
      </c>
      <c r="S1735" s="17">
        <f t="shared" si="138"/>
        <v>42626.895833333328</v>
      </c>
      <c r="T1735" s="16" t="str">
        <f t="shared" si="139"/>
        <v>2016</v>
      </c>
    </row>
    <row r="1736" spans="1:20" ht="49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>
        <f t="shared" si="135"/>
        <v>0</v>
      </c>
      <c r="O1736" s="10">
        <f t="shared" si="136"/>
        <v>1</v>
      </c>
      <c r="P1736" s="12" t="s">
        <v>8281</v>
      </c>
      <c r="Q1736" t="s">
        <v>8303</v>
      </c>
      <c r="R1736" s="17">
        <f t="shared" si="137"/>
        <v>42102.036527777775</v>
      </c>
      <c r="S1736" s="17">
        <f t="shared" si="138"/>
        <v>42132.036527777775</v>
      </c>
      <c r="T1736" s="16" t="str">
        <f t="shared" si="139"/>
        <v>2015</v>
      </c>
    </row>
    <row r="1737" spans="1:20" ht="49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>
        <f t="shared" si="135"/>
        <v>11</v>
      </c>
      <c r="O1737" s="10">
        <f t="shared" si="136"/>
        <v>55</v>
      </c>
      <c r="P1737" s="12" t="s">
        <v>8281</v>
      </c>
      <c r="Q1737" t="s">
        <v>8303</v>
      </c>
      <c r="R1737" s="17">
        <f t="shared" si="137"/>
        <v>42559.814178240747</v>
      </c>
      <c r="S1737" s="17">
        <f t="shared" si="138"/>
        <v>42589.814178240747</v>
      </c>
      <c r="T1737" s="16" t="str">
        <f t="shared" si="139"/>
        <v>2016</v>
      </c>
    </row>
    <row r="1738" spans="1:20" ht="33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>
        <f t="shared" ref="N1738:N1801" si="140">ROUND(E1738/D1738*100,0)</f>
        <v>1</v>
      </c>
      <c r="O1738" s="10">
        <f t="shared" ref="O1738:O1801" si="141">IFERROR(ROUND(E1738/L1738,2),0)</f>
        <v>22</v>
      </c>
      <c r="P1738" s="12" t="s">
        <v>8281</v>
      </c>
      <c r="Q1738" t="s">
        <v>8303</v>
      </c>
      <c r="R1738" s="17">
        <f t="shared" ref="R1738:R1801" si="142">(((J1738/60)/60)/24)+DATE(1970,1,1)</f>
        <v>42286.861493055556</v>
      </c>
      <c r="S1738" s="17">
        <f t="shared" ref="S1738:S1801" si="143">(((I1738/60)/60)/24)+DATE(1970,1,1)</f>
        <v>42316.90315972222</v>
      </c>
      <c r="T1738" s="16" t="str">
        <f t="shared" ref="T1738:T1801" si="144">TEXT(R1738, "yyyy")</f>
        <v>2015</v>
      </c>
    </row>
    <row r="1739" spans="1:20" ht="49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>
        <f t="shared" si="140"/>
        <v>21</v>
      </c>
      <c r="O1739" s="10">
        <f t="shared" si="141"/>
        <v>56.67</v>
      </c>
      <c r="P1739" s="12" t="s">
        <v>8281</v>
      </c>
      <c r="Q1739" t="s">
        <v>8303</v>
      </c>
      <c r="R1739" s="17">
        <f t="shared" si="142"/>
        <v>42175.948981481488</v>
      </c>
      <c r="S1739" s="17">
        <f t="shared" si="143"/>
        <v>42205.948981481488</v>
      </c>
      <c r="T1739" s="16" t="str">
        <f t="shared" si="144"/>
        <v>2015</v>
      </c>
    </row>
    <row r="1740" spans="1:20" ht="33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>
        <f t="shared" si="140"/>
        <v>0</v>
      </c>
      <c r="O1740" s="10">
        <f t="shared" si="141"/>
        <v>20</v>
      </c>
      <c r="P1740" s="12" t="s">
        <v>8281</v>
      </c>
      <c r="Q1740" t="s">
        <v>8303</v>
      </c>
      <c r="R1740" s="17">
        <f t="shared" si="142"/>
        <v>41884.874328703707</v>
      </c>
      <c r="S1740" s="17">
        <f t="shared" si="143"/>
        <v>41914.874328703707</v>
      </c>
      <c r="T1740" s="16" t="str">
        <f t="shared" si="144"/>
        <v>2014</v>
      </c>
    </row>
    <row r="1741" spans="1:20" ht="49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>
        <f t="shared" si="140"/>
        <v>0</v>
      </c>
      <c r="O1741" s="10">
        <f t="shared" si="141"/>
        <v>1</v>
      </c>
      <c r="P1741" s="12" t="s">
        <v>8281</v>
      </c>
      <c r="Q1741" t="s">
        <v>8303</v>
      </c>
      <c r="R1741" s="17">
        <f t="shared" si="142"/>
        <v>42435.874212962968</v>
      </c>
      <c r="S1741" s="17">
        <f t="shared" si="143"/>
        <v>42494.832546296297</v>
      </c>
      <c r="T1741" s="16" t="str">
        <f t="shared" si="144"/>
        <v>2016</v>
      </c>
    </row>
    <row r="1742" spans="1:20" ht="49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>
        <f t="shared" si="140"/>
        <v>0</v>
      </c>
      <c r="O1742" s="10">
        <f t="shared" si="141"/>
        <v>0</v>
      </c>
      <c r="P1742" s="12" t="s">
        <v>8281</v>
      </c>
      <c r="Q1742" t="s">
        <v>8303</v>
      </c>
      <c r="R1742" s="17">
        <f t="shared" si="142"/>
        <v>42171.817384259266</v>
      </c>
      <c r="S1742" s="17">
        <f t="shared" si="143"/>
        <v>42201.817384259266</v>
      </c>
      <c r="T1742" s="16" t="str">
        <f t="shared" si="144"/>
        <v>2015</v>
      </c>
    </row>
    <row r="1743" spans="1:20" ht="33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>
        <f t="shared" si="140"/>
        <v>111</v>
      </c>
      <c r="O1743" s="10">
        <f t="shared" si="141"/>
        <v>25.58</v>
      </c>
      <c r="P1743" s="12" t="s">
        <v>8294</v>
      </c>
      <c r="Q1743" t="s">
        <v>8295</v>
      </c>
      <c r="R1743" s="17">
        <f t="shared" si="142"/>
        <v>42120.628136574072</v>
      </c>
      <c r="S1743" s="17">
        <f t="shared" si="143"/>
        <v>42165.628136574072</v>
      </c>
      <c r="T1743" s="16" t="str">
        <f t="shared" si="144"/>
        <v>2015</v>
      </c>
    </row>
    <row r="1744" spans="1:20" ht="49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>
        <f t="shared" si="140"/>
        <v>109</v>
      </c>
      <c r="O1744" s="10">
        <f t="shared" si="141"/>
        <v>63.97</v>
      </c>
      <c r="P1744" s="12" t="s">
        <v>8294</v>
      </c>
      <c r="Q1744" t="s">
        <v>8295</v>
      </c>
      <c r="R1744" s="17">
        <f t="shared" si="142"/>
        <v>42710.876967592587</v>
      </c>
      <c r="S1744" s="17">
        <f t="shared" si="143"/>
        <v>42742.875</v>
      </c>
      <c r="T1744" s="16" t="str">
        <f t="shared" si="144"/>
        <v>2016</v>
      </c>
    </row>
    <row r="1745" spans="1:20" ht="49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>
        <f t="shared" si="140"/>
        <v>100</v>
      </c>
      <c r="O1745" s="10">
        <f t="shared" si="141"/>
        <v>89.93</v>
      </c>
      <c r="P1745" s="12" t="s">
        <v>8294</v>
      </c>
      <c r="Q1745" t="s">
        <v>8295</v>
      </c>
      <c r="R1745" s="17">
        <f t="shared" si="142"/>
        <v>42586.925636574073</v>
      </c>
      <c r="S1745" s="17">
        <f t="shared" si="143"/>
        <v>42609.165972222225</v>
      </c>
      <c r="T1745" s="16" t="str">
        <f t="shared" si="144"/>
        <v>2016</v>
      </c>
    </row>
    <row r="1746" spans="1:20" ht="49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>
        <f t="shared" si="140"/>
        <v>118</v>
      </c>
      <c r="O1746" s="10">
        <f t="shared" si="141"/>
        <v>93.07</v>
      </c>
      <c r="P1746" s="12" t="s">
        <v>8294</v>
      </c>
      <c r="Q1746" t="s">
        <v>8295</v>
      </c>
      <c r="R1746" s="17">
        <f t="shared" si="142"/>
        <v>42026.605057870373</v>
      </c>
      <c r="S1746" s="17">
        <f t="shared" si="143"/>
        <v>42071.563391203701</v>
      </c>
      <c r="T1746" s="16" t="str">
        <f t="shared" si="144"/>
        <v>2015</v>
      </c>
    </row>
    <row r="1747" spans="1:20" ht="49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>
        <f t="shared" si="140"/>
        <v>114</v>
      </c>
      <c r="O1747" s="10">
        <f t="shared" si="141"/>
        <v>89.67</v>
      </c>
      <c r="P1747" s="12" t="s">
        <v>8294</v>
      </c>
      <c r="Q1747" t="s">
        <v>8295</v>
      </c>
      <c r="R1747" s="17">
        <f t="shared" si="142"/>
        <v>42690.259699074071</v>
      </c>
      <c r="S1747" s="17">
        <f t="shared" si="143"/>
        <v>42726.083333333328</v>
      </c>
      <c r="T1747" s="16" t="str">
        <f t="shared" si="144"/>
        <v>2016</v>
      </c>
    </row>
    <row r="1748" spans="1:20" ht="49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>
        <f t="shared" si="140"/>
        <v>148</v>
      </c>
      <c r="O1748" s="10">
        <f t="shared" si="141"/>
        <v>207.62</v>
      </c>
      <c r="P1748" s="12" t="s">
        <v>8294</v>
      </c>
      <c r="Q1748" t="s">
        <v>8295</v>
      </c>
      <c r="R1748" s="17">
        <f t="shared" si="142"/>
        <v>42668.176701388889</v>
      </c>
      <c r="S1748" s="17">
        <f t="shared" si="143"/>
        <v>42698.083333333328</v>
      </c>
      <c r="T1748" s="16" t="str">
        <f t="shared" si="144"/>
        <v>2016</v>
      </c>
    </row>
    <row r="1749" spans="1:20" ht="49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>
        <f t="shared" si="140"/>
        <v>105</v>
      </c>
      <c r="O1749" s="10">
        <f t="shared" si="141"/>
        <v>59.41</v>
      </c>
      <c r="P1749" s="12" t="s">
        <v>8294</v>
      </c>
      <c r="Q1749" t="s">
        <v>8295</v>
      </c>
      <c r="R1749" s="17">
        <f t="shared" si="142"/>
        <v>42292.435532407413</v>
      </c>
      <c r="S1749" s="17">
        <f t="shared" si="143"/>
        <v>42321.625</v>
      </c>
      <c r="T1749" s="16" t="str">
        <f t="shared" si="144"/>
        <v>2015</v>
      </c>
    </row>
    <row r="1750" spans="1:20" ht="33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>
        <f t="shared" si="140"/>
        <v>130</v>
      </c>
      <c r="O1750" s="10">
        <f t="shared" si="141"/>
        <v>358.97</v>
      </c>
      <c r="P1750" s="12" t="s">
        <v>8294</v>
      </c>
      <c r="Q1750" t="s">
        <v>8295</v>
      </c>
      <c r="R1750" s="17">
        <f t="shared" si="142"/>
        <v>42219.950729166667</v>
      </c>
      <c r="S1750" s="17">
        <f t="shared" si="143"/>
        <v>42249.950729166667</v>
      </c>
      <c r="T1750" s="16" t="str">
        <f t="shared" si="144"/>
        <v>2015</v>
      </c>
    </row>
    <row r="1751" spans="1:20" ht="33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>
        <f t="shared" si="140"/>
        <v>123</v>
      </c>
      <c r="O1751" s="10">
        <f t="shared" si="141"/>
        <v>94.74</v>
      </c>
      <c r="P1751" s="12" t="s">
        <v>8294</v>
      </c>
      <c r="Q1751" t="s">
        <v>8295</v>
      </c>
      <c r="R1751" s="17">
        <f t="shared" si="142"/>
        <v>42758.975937499999</v>
      </c>
      <c r="S1751" s="17">
        <f t="shared" si="143"/>
        <v>42795.791666666672</v>
      </c>
      <c r="T1751" s="16" t="str">
        <f t="shared" si="144"/>
        <v>2017</v>
      </c>
    </row>
    <row r="1752" spans="1:20" ht="49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>
        <f t="shared" si="140"/>
        <v>202</v>
      </c>
      <c r="O1752" s="10">
        <f t="shared" si="141"/>
        <v>80.650000000000006</v>
      </c>
      <c r="P1752" s="12" t="s">
        <v>8294</v>
      </c>
      <c r="Q1752" t="s">
        <v>8295</v>
      </c>
      <c r="R1752" s="17">
        <f t="shared" si="142"/>
        <v>42454.836851851855</v>
      </c>
      <c r="S1752" s="17">
        <f t="shared" si="143"/>
        <v>42479.836851851855</v>
      </c>
      <c r="T1752" s="16" t="str">
        <f t="shared" si="144"/>
        <v>2016</v>
      </c>
    </row>
    <row r="1753" spans="1:20" ht="33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>
        <f t="shared" si="140"/>
        <v>103</v>
      </c>
      <c r="O1753" s="10">
        <f t="shared" si="141"/>
        <v>168.69</v>
      </c>
      <c r="P1753" s="12" t="s">
        <v>8294</v>
      </c>
      <c r="Q1753" t="s">
        <v>8295</v>
      </c>
      <c r="R1753" s="17">
        <f t="shared" si="142"/>
        <v>42052.7815162037</v>
      </c>
      <c r="S1753" s="17">
        <f t="shared" si="143"/>
        <v>42082.739849537036</v>
      </c>
      <c r="T1753" s="16" t="str">
        <f t="shared" si="144"/>
        <v>2015</v>
      </c>
    </row>
    <row r="1754" spans="1:20" ht="33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>
        <f t="shared" si="140"/>
        <v>260</v>
      </c>
      <c r="O1754" s="10">
        <f t="shared" si="141"/>
        <v>34.69</v>
      </c>
      <c r="P1754" s="12" t="s">
        <v>8294</v>
      </c>
      <c r="Q1754" t="s">
        <v>8295</v>
      </c>
      <c r="R1754" s="17">
        <f t="shared" si="142"/>
        <v>42627.253263888888</v>
      </c>
      <c r="S1754" s="17">
        <f t="shared" si="143"/>
        <v>42657.253263888888</v>
      </c>
      <c r="T1754" s="16" t="str">
        <f t="shared" si="144"/>
        <v>2016</v>
      </c>
    </row>
    <row r="1755" spans="1:20" ht="49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>
        <f t="shared" si="140"/>
        <v>108</v>
      </c>
      <c r="O1755" s="10">
        <f t="shared" si="141"/>
        <v>462.86</v>
      </c>
      <c r="P1755" s="12" t="s">
        <v>8294</v>
      </c>
      <c r="Q1755" t="s">
        <v>8295</v>
      </c>
      <c r="R1755" s="17">
        <f t="shared" si="142"/>
        <v>42420.74962962963</v>
      </c>
      <c r="S1755" s="17">
        <f t="shared" si="143"/>
        <v>42450.707962962959</v>
      </c>
      <c r="T1755" s="16" t="str">
        <f t="shared" si="144"/>
        <v>2016</v>
      </c>
    </row>
    <row r="1756" spans="1:20" ht="49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>
        <f t="shared" si="140"/>
        <v>111</v>
      </c>
      <c r="O1756" s="10">
        <f t="shared" si="141"/>
        <v>104.39</v>
      </c>
      <c r="P1756" s="12" t="s">
        <v>8294</v>
      </c>
      <c r="Q1756" t="s">
        <v>8295</v>
      </c>
      <c r="R1756" s="17">
        <f t="shared" si="142"/>
        <v>42067.876770833333</v>
      </c>
      <c r="S1756" s="17">
        <f t="shared" si="143"/>
        <v>42097.835104166668</v>
      </c>
      <c r="T1756" s="16" t="str">
        <f t="shared" si="144"/>
        <v>2015</v>
      </c>
    </row>
    <row r="1757" spans="1:20" ht="49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>
        <f t="shared" si="140"/>
        <v>120</v>
      </c>
      <c r="O1757" s="10">
        <f t="shared" si="141"/>
        <v>7.5</v>
      </c>
      <c r="P1757" s="12" t="s">
        <v>8294</v>
      </c>
      <c r="Q1757" t="s">
        <v>8295</v>
      </c>
      <c r="R1757" s="17">
        <f t="shared" si="142"/>
        <v>42252.788900462961</v>
      </c>
      <c r="S1757" s="17">
        <f t="shared" si="143"/>
        <v>42282.788900462961</v>
      </c>
      <c r="T1757" s="16" t="str">
        <f t="shared" si="144"/>
        <v>2015</v>
      </c>
    </row>
    <row r="1758" spans="1:20" ht="49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>
        <f t="shared" si="140"/>
        <v>103</v>
      </c>
      <c r="O1758" s="10">
        <f t="shared" si="141"/>
        <v>47.13</v>
      </c>
      <c r="P1758" s="12" t="s">
        <v>8294</v>
      </c>
      <c r="Q1758" t="s">
        <v>8295</v>
      </c>
      <c r="R1758" s="17">
        <f t="shared" si="142"/>
        <v>42571.167465277773</v>
      </c>
      <c r="S1758" s="17">
        <f t="shared" si="143"/>
        <v>42611.167465277773</v>
      </c>
      <c r="T1758" s="16" t="str">
        <f t="shared" si="144"/>
        <v>2016</v>
      </c>
    </row>
    <row r="1759" spans="1:20" ht="33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>
        <f t="shared" si="140"/>
        <v>116</v>
      </c>
      <c r="O1759" s="10">
        <f t="shared" si="141"/>
        <v>414.29</v>
      </c>
      <c r="P1759" s="12" t="s">
        <v>8294</v>
      </c>
      <c r="Q1759" t="s">
        <v>8295</v>
      </c>
      <c r="R1759" s="17">
        <f t="shared" si="142"/>
        <v>42733.827349537038</v>
      </c>
      <c r="S1759" s="17">
        <f t="shared" si="143"/>
        <v>42763.811805555553</v>
      </c>
      <c r="T1759" s="16" t="str">
        <f t="shared" si="144"/>
        <v>2016</v>
      </c>
    </row>
    <row r="1760" spans="1:20" ht="49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>
        <f t="shared" si="140"/>
        <v>115</v>
      </c>
      <c r="O1760" s="10">
        <f t="shared" si="141"/>
        <v>42.48</v>
      </c>
      <c r="P1760" s="12" t="s">
        <v>8294</v>
      </c>
      <c r="Q1760" t="s">
        <v>8295</v>
      </c>
      <c r="R1760" s="17">
        <f t="shared" si="142"/>
        <v>42505.955925925926</v>
      </c>
      <c r="S1760" s="17">
        <f t="shared" si="143"/>
        <v>42565.955925925926</v>
      </c>
      <c r="T1760" s="16" t="str">
        <f t="shared" si="144"/>
        <v>2016</v>
      </c>
    </row>
    <row r="1761" spans="1:20" ht="33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>
        <f t="shared" si="140"/>
        <v>107</v>
      </c>
      <c r="O1761" s="10">
        <f t="shared" si="141"/>
        <v>108.78</v>
      </c>
      <c r="P1761" s="12" t="s">
        <v>8294</v>
      </c>
      <c r="Q1761" t="s">
        <v>8295</v>
      </c>
      <c r="R1761" s="17">
        <f t="shared" si="142"/>
        <v>42068.829039351855</v>
      </c>
      <c r="S1761" s="17">
        <f t="shared" si="143"/>
        <v>42088.787372685183</v>
      </c>
      <c r="T1761" s="16" t="str">
        <f t="shared" si="144"/>
        <v>2015</v>
      </c>
    </row>
    <row r="1762" spans="1:20" ht="49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>
        <f t="shared" si="140"/>
        <v>165</v>
      </c>
      <c r="O1762" s="10">
        <f t="shared" si="141"/>
        <v>81.099999999999994</v>
      </c>
      <c r="P1762" s="12" t="s">
        <v>8294</v>
      </c>
      <c r="Q1762" t="s">
        <v>8295</v>
      </c>
      <c r="R1762" s="17">
        <f t="shared" si="142"/>
        <v>42405.67260416667</v>
      </c>
      <c r="S1762" s="17">
        <f t="shared" si="143"/>
        <v>42425.67260416667</v>
      </c>
      <c r="T1762" s="16" t="str">
        <f t="shared" si="144"/>
        <v>2016</v>
      </c>
    </row>
    <row r="1763" spans="1:20" ht="33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>
        <f t="shared" si="140"/>
        <v>155</v>
      </c>
      <c r="O1763" s="10">
        <f t="shared" si="141"/>
        <v>51.67</v>
      </c>
      <c r="P1763" s="12" t="s">
        <v>8294</v>
      </c>
      <c r="Q1763" t="s">
        <v>8295</v>
      </c>
      <c r="R1763" s="17">
        <f t="shared" si="142"/>
        <v>42209.567824074074</v>
      </c>
      <c r="S1763" s="17">
        <f t="shared" si="143"/>
        <v>42259.567824074074</v>
      </c>
      <c r="T1763" s="16" t="str">
        <f t="shared" si="144"/>
        <v>2015</v>
      </c>
    </row>
    <row r="1764" spans="1:20" ht="2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>
        <f t="shared" si="140"/>
        <v>885</v>
      </c>
      <c r="O1764" s="10">
        <f t="shared" si="141"/>
        <v>35.4</v>
      </c>
      <c r="P1764" s="12" t="s">
        <v>8294</v>
      </c>
      <c r="Q1764" t="s">
        <v>8295</v>
      </c>
      <c r="R1764" s="17">
        <f t="shared" si="142"/>
        <v>42410.982002314813</v>
      </c>
      <c r="S1764" s="17">
        <f t="shared" si="143"/>
        <v>42440.982002314813</v>
      </c>
      <c r="T1764" s="16" t="str">
        <f t="shared" si="144"/>
        <v>2016</v>
      </c>
    </row>
    <row r="1765" spans="1:20" ht="49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>
        <f t="shared" si="140"/>
        <v>102</v>
      </c>
      <c r="O1765" s="10">
        <f t="shared" si="141"/>
        <v>103.64</v>
      </c>
      <c r="P1765" s="12" t="s">
        <v>8294</v>
      </c>
      <c r="Q1765" t="s">
        <v>8295</v>
      </c>
      <c r="R1765" s="17">
        <f t="shared" si="142"/>
        <v>42636.868518518517</v>
      </c>
      <c r="S1765" s="17">
        <f t="shared" si="143"/>
        <v>42666.868518518517</v>
      </c>
      <c r="T1765" s="16" t="str">
        <f t="shared" si="144"/>
        <v>2016</v>
      </c>
    </row>
    <row r="1766" spans="1:20" ht="49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>
        <f t="shared" si="140"/>
        <v>20</v>
      </c>
      <c r="O1766" s="10">
        <f t="shared" si="141"/>
        <v>55.28</v>
      </c>
      <c r="P1766" s="12" t="s">
        <v>8294</v>
      </c>
      <c r="Q1766" t="s">
        <v>8295</v>
      </c>
      <c r="R1766" s="17">
        <f t="shared" si="142"/>
        <v>41825.485868055555</v>
      </c>
      <c r="S1766" s="17">
        <f t="shared" si="143"/>
        <v>41854.485868055555</v>
      </c>
      <c r="T1766" s="16" t="str">
        <f t="shared" si="144"/>
        <v>2014</v>
      </c>
    </row>
    <row r="1767" spans="1:20" ht="49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>
        <f t="shared" si="140"/>
        <v>59</v>
      </c>
      <c r="O1767" s="10">
        <f t="shared" si="141"/>
        <v>72.17</v>
      </c>
      <c r="P1767" s="12" t="s">
        <v>8294</v>
      </c>
      <c r="Q1767" t="s">
        <v>8295</v>
      </c>
      <c r="R1767" s="17">
        <f t="shared" si="142"/>
        <v>41834.980462962965</v>
      </c>
      <c r="S1767" s="17">
        <f t="shared" si="143"/>
        <v>41864.980462962965</v>
      </c>
      <c r="T1767" s="16" t="str">
        <f t="shared" si="144"/>
        <v>2014</v>
      </c>
    </row>
    <row r="1768" spans="1:20" ht="33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>
        <f t="shared" si="140"/>
        <v>0</v>
      </c>
      <c r="O1768" s="10">
        <f t="shared" si="141"/>
        <v>0</v>
      </c>
      <c r="P1768" s="12" t="s">
        <v>8294</v>
      </c>
      <c r="Q1768" t="s">
        <v>8295</v>
      </c>
      <c r="R1768" s="17">
        <f t="shared" si="142"/>
        <v>41855.859814814816</v>
      </c>
      <c r="S1768" s="17">
        <f t="shared" si="143"/>
        <v>41876.859814814816</v>
      </c>
      <c r="T1768" s="16" t="str">
        <f t="shared" si="144"/>
        <v>2014</v>
      </c>
    </row>
    <row r="1769" spans="1:20" ht="33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>
        <f t="shared" si="140"/>
        <v>46</v>
      </c>
      <c r="O1769" s="10">
        <f t="shared" si="141"/>
        <v>58.62</v>
      </c>
      <c r="P1769" s="12" t="s">
        <v>8294</v>
      </c>
      <c r="Q1769" t="s">
        <v>8295</v>
      </c>
      <c r="R1769" s="17">
        <f t="shared" si="142"/>
        <v>41824.658379629633</v>
      </c>
      <c r="S1769" s="17">
        <f t="shared" si="143"/>
        <v>41854.658379629633</v>
      </c>
      <c r="T1769" s="16" t="str">
        <f t="shared" si="144"/>
        <v>2014</v>
      </c>
    </row>
    <row r="1770" spans="1:20" ht="49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>
        <f t="shared" si="140"/>
        <v>4</v>
      </c>
      <c r="O1770" s="10">
        <f t="shared" si="141"/>
        <v>12.47</v>
      </c>
      <c r="P1770" s="12" t="s">
        <v>8294</v>
      </c>
      <c r="Q1770" t="s">
        <v>8295</v>
      </c>
      <c r="R1770" s="17">
        <f t="shared" si="142"/>
        <v>41849.560694444444</v>
      </c>
      <c r="S1770" s="17">
        <f t="shared" si="143"/>
        <v>41909.560694444444</v>
      </c>
      <c r="T1770" s="16" t="str">
        <f t="shared" si="144"/>
        <v>2014</v>
      </c>
    </row>
    <row r="1771" spans="1:20" ht="49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>
        <f t="shared" si="140"/>
        <v>3</v>
      </c>
      <c r="O1771" s="10">
        <f t="shared" si="141"/>
        <v>49.14</v>
      </c>
      <c r="P1771" s="12" t="s">
        <v>8294</v>
      </c>
      <c r="Q1771" t="s">
        <v>8295</v>
      </c>
      <c r="R1771" s="17">
        <f t="shared" si="142"/>
        <v>41987.818969907406</v>
      </c>
      <c r="S1771" s="17">
        <f t="shared" si="143"/>
        <v>42017.818969907406</v>
      </c>
      <c r="T1771" s="16" t="str">
        <f t="shared" si="144"/>
        <v>2014</v>
      </c>
    </row>
    <row r="1772" spans="1:20" ht="49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>
        <f t="shared" si="140"/>
        <v>57</v>
      </c>
      <c r="O1772" s="10">
        <f t="shared" si="141"/>
        <v>150.5</v>
      </c>
      <c r="P1772" s="12" t="s">
        <v>8294</v>
      </c>
      <c r="Q1772" t="s">
        <v>8295</v>
      </c>
      <c r="R1772" s="17">
        <f t="shared" si="142"/>
        <v>41891.780023148152</v>
      </c>
      <c r="S1772" s="17">
        <f t="shared" si="143"/>
        <v>41926.780023148152</v>
      </c>
      <c r="T1772" s="16" t="str">
        <f t="shared" si="144"/>
        <v>2014</v>
      </c>
    </row>
    <row r="1773" spans="1:20" ht="49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>
        <f t="shared" si="140"/>
        <v>21</v>
      </c>
      <c r="O1773" s="10">
        <f t="shared" si="141"/>
        <v>35.799999999999997</v>
      </c>
      <c r="P1773" s="12" t="s">
        <v>8294</v>
      </c>
      <c r="Q1773" t="s">
        <v>8295</v>
      </c>
      <c r="R1773" s="17">
        <f t="shared" si="142"/>
        <v>41905.979629629634</v>
      </c>
      <c r="S1773" s="17">
        <f t="shared" si="143"/>
        <v>41935.979629629634</v>
      </c>
      <c r="T1773" s="16" t="str">
        <f t="shared" si="144"/>
        <v>2014</v>
      </c>
    </row>
    <row r="1774" spans="1:20" ht="33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>
        <f t="shared" si="140"/>
        <v>16</v>
      </c>
      <c r="O1774" s="10">
        <f t="shared" si="141"/>
        <v>45.16</v>
      </c>
      <c r="P1774" s="12" t="s">
        <v>8294</v>
      </c>
      <c r="Q1774" t="s">
        <v>8295</v>
      </c>
      <c r="R1774" s="17">
        <f t="shared" si="142"/>
        <v>41766.718009259261</v>
      </c>
      <c r="S1774" s="17">
        <f t="shared" si="143"/>
        <v>41826.718009259261</v>
      </c>
      <c r="T1774" s="16" t="str">
        <f t="shared" si="144"/>
        <v>2014</v>
      </c>
    </row>
    <row r="1775" spans="1:20" ht="49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>
        <f t="shared" si="140"/>
        <v>6</v>
      </c>
      <c r="O1775" s="10">
        <f t="shared" si="141"/>
        <v>98.79</v>
      </c>
      <c r="P1775" s="12" t="s">
        <v>8294</v>
      </c>
      <c r="Q1775" t="s">
        <v>8295</v>
      </c>
      <c r="R1775" s="17">
        <f t="shared" si="142"/>
        <v>41978.760393518518</v>
      </c>
      <c r="S1775" s="17">
        <f t="shared" si="143"/>
        <v>42023.760393518518</v>
      </c>
      <c r="T1775" s="16" t="str">
        <f t="shared" si="144"/>
        <v>2014</v>
      </c>
    </row>
    <row r="1776" spans="1:20" ht="49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>
        <f t="shared" si="140"/>
        <v>46</v>
      </c>
      <c r="O1776" s="10">
        <f t="shared" si="141"/>
        <v>88.31</v>
      </c>
      <c r="P1776" s="12" t="s">
        <v>8294</v>
      </c>
      <c r="Q1776" t="s">
        <v>8295</v>
      </c>
      <c r="R1776" s="17">
        <f t="shared" si="142"/>
        <v>41930.218657407408</v>
      </c>
      <c r="S1776" s="17">
        <f t="shared" si="143"/>
        <v>41972.624305555553</v>
      </c>
      <c r="T1776" s="16" t="str">
        <f t="shared" si="144"/>
        <v>2014</v>
      </c>
    </row>
    <row r="1777" spans="1:20" ht="49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>
        <f t="shared" si="140"/>
        <v>65</v>
      </c>
      <c r="O1777" s="10">
        <f t="shared" si="141"/>
        <v>170.63</v>
      </c>
      <c r="P1777" s="12" t="s">
        <v>8294</v>
      </c>
      <c r="Q1777" t="s">
        <v>8295</v>
      </c>
      <c r="R1777" s="17">
        <f t="shared" si="142"/>
        <v>41891.976388888892</v>
      </c>
      <c r="S1777" s="17">
        <f t="shared" si="143"/>
        <v>41936.976388888892</v>
      </c>
      <c r="T1777" s="16" t="str">
        <f t="shared" si="144"/>
        <v>2014</v>
      </c>
    </row>
    <row r="1778" spans="1:20" ht="49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>
        <f t="shared" si="140"/>
        <v>7</v>
      </c>
      <c r="O1778" s="10">
        <f t="shared" si="141"/>
        <v>83.75</v>
      </c>
      <c r="P1778" s="12" t="s">
        <v>8294</v>
      </c>
      <c r="Q1778" t="s">
        <v>8295</v>
      </c>
      <c r="R1778" s="17">
        <f t="shared" si="142"/>
        <v>41905.95684027778</v>
      </c>
      <c r="S1778" s="17">
        <f t="shared" si="143"/>
        <v>41941.95684027778</v>
      </c>
      <c r="T1778" s="16" t="str">
        <f t="shared" si="144"/>
        <v>2014</v>
      </c>
    </row>
    <row r="1779" spans="1:20" ht="49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>
        <f t="shared" si="140"/>
        <v>14</v>
      </c>
      <c r="O1779" s="10">
        <f t="shared" si="141"/>
        <v>65.099999999999994</v>
      </c>
      <c r="P1779" s="12" t="s">
        <v>8294</v>
      </c>
      <c r="Q1779" t="s">
        <v>8295</v>
      </c>
      <c r="R1779" s="17">
        <f t="shared" si="142"/>
        <v>42025.357094907406</v>
      </c>
      <c r="S1779" s="17">
        <f t="shared" si="143"/>
        <v>42055.357094907406</v>
      </c>
      <c r="T1779" s="16" t="str">
        <f t="shared" si="144"/>
        <v>2015</v>
      </c>
    </row>
    <row r="1780" spans="1:20" ht="49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>
        <f t="shared" si="140"/>
        <v>2</v>
      </c>
      <c r="O1780" s="10">
        <f t="shared" si="141"/>
        <v>66.33</v>
      </c>
      <c r="P1780" s="12" t="s">
        <v>8294</v>
      </c>
      <c r="Q1780" t="s">
        <v>8295</v>
      </c>
      <c r="R1780" s="17">
        <f t="shared" si="142"/>
        <v>42045.86336805555</v>
      </c>
      <c r="S1780" s="17">
        <f t="shared" si="143"/>
        <v>42090.821701388893</v>
      </c>
      <c r="T1780" s="16" t="str">
        <f t="shared" si="144"/>
        <v>2015</v>
      </c>
    </row>
    <row r="1781" spans="1:20" ht="49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>
        <f t="shared" si="140"/>
        <v>36</v>
      </c>
      <c r="O1781" s="10">
        <f t="shared" si="141"/>
        <v>104.89</v>
      </c>
      <c r="P1781" s="12" t="s">
        <v>8294</v>
      </c>
      <c r="Q1781" t="s">
        <v>8295</v>
      </c>
      <c r="R1781" s="17">
        <f t="shared" si="142"/>
        <v>42585.691898148143</v>
      </c>
      <c r="S1781" s="17">
        <f t="shared" si="143"/>
        <v>42615.691898148143</v>
      </c>
      <c r="T1781" s="16" t="str">
        <f t="shared" si="144"/>
        <v>2016</v>
      </c>
    </row>
    <row r="1782" spans="1:20" ht="49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>
        <f t="shared" si="140"/>
        <v>40</v>
      </c>
      <c r="O1782" s="10">
        <f t="shared" si="141"/>
        <v>78.44</v>
      </c>
      <c r="P1782" s="12" t="s">
        <v>8294</v>
      </c>
      <c r="Q1782" t="s">
        <v>8295</v>
      </c>
      <c r="R1782" s="17">
        <f t="shared" si="142"/>
        <v>42493.600810185191</v>
      </c>
      <c r="S1782" s="17">
        <f t="shared" si="143"/>
        <v>42553.600810185191</v>
      </c>
      <c r="T1782" s="16" t="str">
        <f t="shared" si="144"/>
        <v>2016</v>
      </c>
    </row>
    <row r="1783" spans="1:20" ht="49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>
        <f t="shared" si="140"/>
        <v>26</v>
      </c>
      <c r="O1783" s="10">
        <f t="shared" si="141"/>
        <v>59.04</v>
      </c>
      <c r="P1783" s="12" t="s">
        <v>8294</v>
      </c>
      <c r="Q1783" t="s">
        <v>8295</v>
      </c>
      <c r="R1783" s="17">
        <f t="shared" si="142"/>
        <v>42597.617418981477</v>
      </c>
      <c r="S1783" s="17">
        <f t="shared" si="143"/>
        <v>42628.617418981477</v>
      </c>
      <c r="T1783" s="16" t="str">
        <f t="shared" si="144"/>
        <v>2016</v>
      </c>
    </row>
    <row r="1784" spans="1:20" ht="49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>
        <f t="shared" si="140"/>
        <v>15</v>
      </c>
      <c r="O1784" s="10">
        <f t="shared" si="141"/>
        <v>71.34</v>
      </c>
      <c r="P1784" s="12" t="s">
        <v>8294</v>
      </c>
      <c r="Q1784" t="s">
        <v>8295</v>
      </c>
      <c r="R1784" s="17">
        <f t="shared" si="142"/>
        <v>42388.575104166666</v>
      </c>
      <c r="S1784" s="17">
        <f t="shared" si="143"/>
        <v>42421.575104166666</v>
      </c>
      <c r="T1784" s="16" t="str">
        <f t="shared" si="144"/>
        <v>2016</v>
      </c>
    </row>
    <row r="1785" spans="1:20" ht="49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>
        <f t="shared" si="140"/>
        <v>24</v>
      </c>
      <c r="O1785" s="10">
        <f t="shared" si="141"/>
        <v>51.23</v>
      </c>
      <c r="P1785" s="12" t="s">
        <v>8294</v>
      </c>
      <c r="Q1785" t="s">
        <v>8295</v>
      </c>
      <c r="R1785" s="17">
        <f t="shared" si="142"/>
        <v>42115.949976851851</v>
      </c>
      <c r="S1785" s="17">
        <f t="shared" si="143"/>
        <v>42145.949976851851</v>
      </c>
      <c r="T1785" s="16" t="str">
        <f t="shared" si="144"/>
        <v>2015</v>
      </c>
    </row>
    <row r="1786" spans="1:20" ht="49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>
        <f t="shared" si="140"/>
        <v>40</v>
      </c>
      <c r="O1786" s="10">
        <f t="shared" si="141"/>
        <v>60.24</v>
      </c>
      <c r="P1786" s="12" t="s">
        <v>8294</v>
      </c>
      <c r="Q1786" t="s">
        <v>8295</v>
      </c>
      <c r="R1786" s="17">
        <f t="shared" si="142"/>
        <v>42003.655555555553</v>
      </c>
      <c r="S1786" s="17">
        <f t="shared" si="143"/>
        <v>42035.142361111109</v>
      </c>
      <c r="T1786" s="16" t="str">
        <f t="shared" si="144"/>
        <v>2014</v>
      </c>
    </row>
    <row r="1787" spans="1:20" ht="49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>
        <f t="shared" si="140"/>
        <v>20</v>
      </c>
      <c r="O1787" s="10">
        <f t="shared" si="141"/>
        <v>44.94</v>
      </c>
      <c r="P1787" s="12" t="s">
        <v>8294</v>
      </c>
      <c r="Q1787" t="s">
        <v>8295</v>
      </c>
      <c r="R1787" s="17">
        <f t="shared" si="142"/>
        <v>41897.134895833333</v>
      </c>
      <c r="S1787" s="17">
        <f t="shared" si="143"/>
        <v>41928</v>
      </c>
      <c r="T1787" s="16" t="str">
        <f t="shared" si="144"/>
        <v>2014</v>
      </c>
    </row>
    <row r="1788" spans="1:20" ht="49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>
        <f t="shared" si="140"/>
        <v>48</v>
      </c>
      <c r="O1788" s="10">
        <f t="shared" si="141"/>
        <v>31.21</v>
      </c>
      <c r="P1788" s="12" t="s">
        <v>8294</v>
      </c>
      <c r="Q1788" t="s">
        <v>8295</v>
      </c>
      <c r="R1788" s="17">
        <f t="shared" si="142"/>
        <v>41958.550659722227</v>
      </c>
      <c r="S1788" s="17">
        <f t="shared" si="143"/>
        <v>41988.550659722227</v>
      </c>
      <c r="T1788" s="16" t="str">
        <f t="shared" si="144"/>
        <v>2014</v>
      </c>
    </row>
    <row r="1789" spans="1:20" ht="33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>
        <f t="shared" si="140"/>
        <v>15</v>
      </c>
      <c r="O1789" s="10">
        <f t="shared" si="141"/>
        <v>63.88</v>
      </c>
      <c r="P1789" s="12" t="s">
        <v>8294</v>
      </c>
      <c r="Q1789" t="s">
        <v>8295</v>
      </c>
      <c r="R1789" s="17">
        <f t="shared" si="142"/>
        <v>42068.65552083333</v>
      </c>
      <c r="S1789" s="17">
        <f t="shared" si="143"/>
        <v>42098.613854166666</v>
      </c>
      <c r="T1789" s="16" t="str">
        <f t="shared" si="144"/>
        <v>2015</v>
      </c>
    </row>
    <row r="1790" spans="1:20" ht="33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>
        <f t="shared" si="140"/>
        <v>1</v>
      </c>
      <c r="O1790" s="10">
        <f t="shared" si="141"/>
        <v>19</v>
      </c>
      <c r="P1790" s="12" t="s">
        <v>8294</v>
      </c>
      <c r="Q1790" t="s">
        <v>8295</v>
      </c>
      <c r="R1790" s="17">
        <f t="shared" si="142"/>
        <v>41913.94840277778</v>
      </c>
      <c r="S1790" s="17">
        <f t="shared" si="143"/>
        <v>41943.94840277778</v>
      </c>
      <c r="T1790" s="16" t="str">
        <f t="shared" si="144"/>
        <v>2014</v>
      </c>
    </row>
    <row r="1791" spans="1:20" ht="49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>
        <f t="shared" si="140"/>
        <v>1</v>
      </c>
      <c r="O1791" s="10">
        <f t="shared" si="141"/>
        <v>10</v>
      </c>
      <c r="P1791" s="12" t="s">
        <v>8294</v>
      </c>
      <c r="Q1791" t="s">
        <v>8295</v>
      </c>
      <c r="R1791" s="17">
        <f t="shared" si="142"/>
        <v>41956.250034722223</v>
      </c>
      <c r="S1791" s="17">
        <f t="shared" si="143"/>
        <v>42016.250034722223</v>
      </c>
      <c r="T1791" s="16" t="str">
        <f t="shared" si="144"/>
        <v>2014</v>
      </c>
    </row>
    <row r="1792" spans="1:20" ht="49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>
        <f t="shared" si="140"/>
        <v>5</v>
      </c>
      <c r="O1792" s="10">
        <f t="shared" si="141"/>
        <v>109.07</v>
      </c>
      <c r="P1792" s="12" t="s">
        <v>8294</v>
      </c>
      <c r="Q1792" t="s">
        <v>8295</v>
      </c>
      <c r="R1792" s="17">
        <f t="shared" si="142"/>
        <v>42010.674513888895</v>
      </c>
      <c r="S1792" s="17">
        <f t="shared" si="143"/>
        <v>42040.674513888895</v>
      </c>
      <c r="T1792" s="16" t="str">
        <f t="shared" si="144"/>
        <v>2015</v>
      </c>
    </row>
    <row r="1793" spans="1:20" ht="33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>
        <f t="shared" si="140"/>
        <v>4</v>
      </c>
      <c r="O1793" s="10">
        <f t="shared" si="141"/>
        <v>26.75</v>
      </c>
      <c r="P1793" s="12" t="s">
        <v>8294</v>
      </c>
      <c r="Q1793" t="s">
        <v>8295</v>
      </c>
      <c r="R1793" s="17">
        <f t="shared" si="142"/>
        <v>41973.740335648152</v>
      </c>
      <c r="S1793" s="17">
        <f t="shared" si="143"/>
        <v>42033.740335648152</v>
      </c>
      <c r="T1793" s="16" t="str">
        <f t="shared" si="144"/>
        <v>2014</v>
      </c>
    </row>
    <row r="1794" spans="1:20" ht="33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>
        <f t="shared" si="140"/>
        <v>61</v>
      </c>
      <c r="O1794" s="10">
        <f t="shared" si="141"/>
        <v>109.94</v>
      </c>
      <c r="P1794" s="12" t="s">
        <v>8294</v>
      </c>
      <c r="Q1794" t="s">
        <v>8295</v>
      </c>
      <c r="R1794" s="17">
        <f t="shared" si="142"/>
        <v>42189.031041666662</v>
      </c>
      <c r="S1794" s="17">
        <f t="shared" si="143"/>
        <v>42226.290972222225</v>
      </c>
      <c r="T1794" s="16" t="str">
        <f t="shared" si="144"/>
        <v>2015</v>
      </c>
    </row>
    <row r="1795" spans="1:20" ht="49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>
        <f t="shared" si="140"/>
        <v>1</v>
      </c>
      <c r="O1795" s="10">
        <f t="shared" si="141"/>
        <v>20</v>
      </c>
      <c r="P1795" s="12" t="s">
        <v>8294</v>
      </c>
      <c r="Q1795" t="s">
        <v>8295</v>
      </c>
      <c r="R1795" s="17">
        <f t="shared" si="142"/>
        <v>41940.89166666667</v>
      </c>
      <c r="S1795" s="17">
        <f t="shared" si="143"/>
        <v>41970.933333333334</v>
      </c>
      <c r="T1795" s="16" t="str">
        <f t="shared" si="144"/>
        <v>2014</v>
      </c>
    </row>
    <row r="1796" spans="1:20" ht="49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>
        <f t="shared" si="140"/>
        <v>11</v>
      </c>
      <c r="O1796" s="10">
        <f t="shared" si="141"/>
        <v>55.39</v>
      </c>
      <c r="P1796" s="12" t="s">
        <v>8294</v>
      </c>
      <c r="Q1796" t="s">
        <v>8295</v>
      </c>
      <c r="R1796" s="17">
        <f t="shared" si="142"/>
        <v>42011.551180555558</v>
      </c>
      <c r="S1796" s="17">
        <f t="shared" si="143"/>
        <v>42046.551180555558</v>
      </c>
      <c r="T1796" s="16" t="str">
        <f t="shared" si="144"/>
        <v>2015</v>
      </c>
    </row>
    <row r="1797" spans="1:20" ht="33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>
        <f t="shared" si="140"/>
        <v>39</v>
      </c>
      <c r="O1797" s="10">
        <f t="shared" si="141"/>
        <v>133.9</v>
      </c>
      <c r="P1797" s="12" t="s">
        <v>8294</v>
      </c>
      <c r="Q1797" t="s">
        <v>8295</v>
      </c>
      <c r="R1797" s="17">
        <f t="shared" si="142"/>
        <v>42628.288668981477</v>
      </c>
      <c r="S1797" s="17">
        <f t="shared" si="143"/>
        <v>42657.666666666672</v>
      </c>
      <c r="T1797" s="16" t="str">
        <f t="shared" si="144"/>
        <v>2016</v>
      </c>
    </row>
    <row r="1798" spans="1:20" ht="49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>
        <f t="shared" si="140"/>
        <v>22</v>
      </c>
      <c r="O1798" s="10">
        <f t="shared" si="141"/>
        <v>48.72</v>
      </c>
      <c r="P1798" s="12" t="s">
        <v>8294</v>
      </c>
      <c r="Q1798" t="s">
        <v>8295</v>
      </c>
      <c r="R1798" s="17">
        <f t="shared" si="142"/>
        <v>42515.439421296294</v>
      </c>
      <c r="S1798" s="17">
        <f t="shared" si="143"/>
        <v>42575.439421296294</v>
      </c>
      <c r="T1798" s="16" t="str">
        <f t="shared" si="144"/>
        <v>2016</v>
      </c>
    </row>
    <row r="1799" spans="1:20" ht="49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>
        <f t="shared" si="140"/>
        <v>68</v>
      </c>
      <c r="O1799" s="10">
        <f t="shared" si="141"/>
        <v>48.25</v>
      </c>
      <c r="P1799" s="12" t="s">
        <v>8294</v>
      </c>
      <c r="Q1799" t="s">
        <v>8295</v>
      </c>
      <c r="R1799" s="17">
        <f t="shared" si="142"/>
        <v>42689.56931712963</v>
      </c>
      <c r="S1799" s="17">
        <f t="shared" si="143"/>
        <v>42719.56931712963</v>
      </c>
      <c r="T1799" s="16" t="str">
        <f t="shared" si="144"/>
        <v>2016</v>
      </c>
    </row>
    <row r="1800" spans="1:20" ht="49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>
        <f t="shared" si="140"/>
        <v>14</v>
      </c>
      <c r="O1800" s="10">
        <f t="shared" si="141"/>
        <v>58.97</v>
      </c>
      <c r="P1800" s="12" t="s">
        <v>8294</v>
      </c>
      <c r="Q1800" t="s">
        <v>8295</v>
      </c>
      <c r="R1800" s="17">
        <f t="shared" si="142"/>
        <v>42344.32677083333</v>
      </c>
      <c r="S1800" s="17">
        <f t="shared" si="143"/>
        <v>42404.32677083333</v>
      </c>
      <c r="T1800" s="16" t="str">
        <f t="shared" si="144"/>
        <v>2015</v>
      </c>
    </row>
    <row r="1801" spans="1:20" ht="33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>
        <f t="shared" si="140"/>
        <v>2</v>
      </c>
      <c r="O1801" s="10">
        <f t="shared" si="141"/>
        <v>11.64</v>
      </c>
      <c r="P1801" s="12" t="s">
        <v>8294</v>
      </c>
      <c r="Q1801" t="s">
        <v>8295</v>
      </c>
      <c r="R1801" s="17">
        <f t="shared" si="142"/>
        <v>41934.842685185184</v>
      </c>
      <c r="S1801" s="17">
        <f t="shared" si="143"/>
        <v>41954.884351851855</v>
      </c>
      <c r="T1801" s="16" t="str">
        <f t="shared" si="144"/>
        <v>2014</v>
      </c>
    </row>
    <row r="1802" spans="1:20" ht="49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>
        <f t="shared" ref="N1802:N1865" si="145">ROUND(E1802/D1802*100,0)</f>
        <v>20</v>
      </c>
      <c r="O1802" s="10">
        <f t="shared" ref="O1802:O1865" si="146">IFERROR(ROUND(E1802/L1802,2),0)</f>
        <v>83.72</v>
      </c>
      <c r="P1802" s="12" t="s">
        <v>8294</v>
      </c>
      <c r="Q1802" t="s">
        <v>8295</v>
      </c>
      <c r="R1802" s="17">
        <f t="shared" ref="R1802:R1865" si="147">(((J1802/60)/60)/24)+DATE(1970,1,1)</f>
        <v>42623.606134259258</v>
      </c>
      <c r="S1802" s="17">
        <f t="shared" ref="S1802:S1865" si="148">(((I1802/60)/60)/24)+DATE(1970,1,1)</f>
        <v>42653.606134259258</v>
      </c>
      <c r="T1802" s="16" t="str">
        <f t="shared" ref="T1802:T1865" si="149">TEXT(R1802, "yyyy")</f>
        <v>2016</v>
      </c>
    </row>
    <row r="1803" spans="1:20" ht="49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>
        <f t="shared" si="145"/>
        <v>14</v>
      </c>
      <c r="O1803" s="10">
        <f t="shared" si="146"/>
        <v>63.65</v>
      </c>
      <c r="P1803" s="12" t="s">
        <v>8294</v>
      </c>
      <c r="Q1803" t="s">
        <v>8295</v>
      </c>
      <c r="R1803" s="17">
        <f t="shared" si="147"/>
        <v>42321.660509259258</v>
      </c>
      <c r="S1803" s="17">
        <f t="shared" si="148"/>
        <v>42353.506944444445</v>
      </c>
      <c r="T1803" s="16" t="str">
        <f t="shared" si="149"/>
        <v>2015</v>
      </c>
    </row>
    <row r="1804" spans="1:20" ht="33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>
        <f t="shared" si="145"/>
        <v>48</v>
      </c>
      <c r="O1804" s="10">
        <f t="shared" si="146"/>
        <v>94.28</v>
      </c>
      <c r="P1804" s="12" t="s">
        <v>8294</v>
      </c>
      <c r="Q1804" t="s">
        <v>8295</v>
      </c>
      <c r="R1804" s="17">
        <f t="shared" si="147"/>
        <v>42159.47256944445</v>
      </c>
      <c r="S1804" s="17">
        <f t="shared" si="148"/>
        <v>42182.915972222225</v>
      </c>
      <c r="T1804" s="16" t="str">
        <f t="shared" si="149"/>
        <v>2015</v>
      </c>
    </row>
    <row r="1805" spans="1:20" ht="49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>
        <f t="shared" si="145"/>
        <v>31</v>
      </c>
      <c r="O1805" s="10">
        <f t="shared" si="146"/>
        <v>71.87</v>
      </c>
      <c r="P1805" s="12" t="s">
        <v>8294</v>
      </c>
      <c r="Q1805" t="s">
        <v>8295</v>
      </c>
      <c r="R1805" s="17">
        <f t="shared" si="147"/>
        <v>42018.071550925932</v>
      </c>
      <c r="S1805" s="17">
        <f t="shared" si="148"/>
        <v>42049.071550925932</v>
      </c>
      <c r="T1805" s="16" t="str">
        <f t="shared" si="149"/>
        <v>2015</v>
      </c>
    </row>
    <row r="1806" spans="1:20" ht="49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>
        <f t="shared" si="145"/>
        <v>35</v>
      </c>
      <c r="O1806" s="10">
        <f t="shared" si="146"/>
        <v>104.85</v>
      </c>
      <c r="P1806" s="12" t="s">
        <v>8294</v>
      </c>
      <c r="Q1806" t="s">
        <v>8295</v>
      </c>
      <c r="R1806" s="17">
        <f t="shared" si="147"/>
        <v>42282.678287037037</v>
      </c>
      <c r="S1806" s="17">
        <f t="shared" si="148"/>
        <v>42322.719953703709</v>
      </c>
      <c r="T1806" s="16" t="str">
        <f t="shared" si="149"/>
        <v>2015</v>
      </c>
    </row>
    <row r="1807" spans="1:20" ht="49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>
        <f t="shared" si="145"/>
        <v>36</v>
      </c>
      <c r="O1807" s="10">
        <f t="shared" si="146"/>
        <v>67.14</v>
      </c>
      <c r="P1807" s="12" t="s">
        <v>8294</v>
      </c>
      <c r="Q1807" t="s">
        <v>8295</v>
      </c>
      <c r="R1807" s="17">
        <f t="shared" si="147"/>
        <v>42247.803912037038</v>
      </c>
      <c r="S1807" s="17">
        <f t="shared" si="148"/>
        <v>42279.75</v>
      </c>
      <c r="T1807" s="16" t="str">
        <f t="shared" si="149"/>
        <v>2015</v>
      </c>
    </row>
    <row r="1808" spans="1:20" ht="49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>
        <f t="shared" si="145"/>
        <v>3</v>
      </c>
      <c r="O1808" s="10">
        <f t="shared" si="146"/>
        <v>73.88</v>
      </c>
      <c r="P1808" s="12" t="s">
        <v>8294</v>
      </c>
      <c r="Q1808" t="s">
        <v>8295</v>
      </c>
      <c r="R1808" s="17">
        <f t="shared" si="147"/>
        <v>41877.638298611113</v>
      </c>
      <c r="S1808" s="17">
        <f t="shared" si="148"/>
        <v>41912.638298611113</v>
      </c>
      <c r="T1808" s="16" t="str">
        <f t="shared" si="149"/>
        <v>2014</v>
      </c>
    </row>
    <row r="1809" spans="1:20" ht="33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>
        <f t="shared" si="145"/>
        <v>11</v>
      </c>
      <c r="O1809" s="10">
        <f t="shared" si="146"/>
        <v>69.13</v>
      </c>
      <c r="P1809" s="12" t="s">
        <v>8294</v>
      </c>
      <c r="Q1809" t="s">
        <v>8295</v>
      </c>
      <c r="R1809" s="17">
        <f t="shared" si="147"/>
        <v>41880.068437499998</v>
      </c>
      <c r="S1809" s="17">
        <f t="shared" si="148"/>
        <v>41910.068437499998</v>
      </c>
      <c r="T1809" s="16" t="str">
        <f t="shared" si="149"/>
        <v>2014</v>
      </c>
    </row>
    <row r="1810" spans="1:20" ht="49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>
        <f t="shared" si="145"/>
        <v>41</v>
      </c>
      <c r="O1810" s="10">
        <f t="shared" si="146"/>
        <v>120.77</v>
      </c>
      <c r="P1810" s="12" t="s">
        <v>8294</v>
      </c>
      <c r="Q1810" t="s">
        <v>8295</v>
      </c>
      <c r="R1810" s="17">
        <f t="shared" si="147"/>
        <v>42742.680902777778</v>
      </c>
      <c r="S1810" s="17">
        <f t="shared" si="148"/>
        <v>42777.680902777778</v>
      </c>
      <c r="T1810" s="16" t="str">
        <f t="shared" si="149"/>
        <v>2017</v>
      </c>
    </row>
    <row r="1811" spans="1:20" ht="49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>
        <f t="shared" si="145"/>
        <v>11</v>
      </c>
      <c r="O1811" s="10">
        <f t="shared" si="146"/>
        <v>42.22</v>
      </c>
      <c r="P1811" s="12" t="s">
        <v>8294</v>
      </c>
      <c r="Q1811" t="s">
        <v>8295</v>
      </c>
      <c r="R1811" s="17">
        <f t="shared" si="147"/>
        <v>42029.907858796301</v>
      </c>
      <c r="S1811" s="17">
        <f t="shared" si="148"/>
        <v>42064.907858796301</v>
      </c>
      <c r="T1811" s="16" t="str">
        <f t="shared" si="149"/>
        <v>2015</v>
      </c>
    </row>
    <row r="1812" spans="1:20" ht="49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>
        <f t="shared" si="145"/>
        <v>3</v>
      </c>
      <c r="O1812" s="10">
        <f t="shared" si="146"/>
        <v>7.5</v>
      </c>
      <c r="P1812" s="12" t="s">
        <v>8294</v>
      </c>
      <c r="Q1812" t="s">
        <v>8295</v>
      </c>
      <c r="R1812" s="17">
        <f t="shared" si="147"/>
        <v>41860.91002314815</v>
      </c>
      <c r="S1812" s="17">
        <f t="shared" si="148"/>
        <v>41872.91002314815</v>
      </c>
      <c r="T1812" s="16" t="str">
        <f t="shared" si="149"/>
        <v>2014</v>
      </c>
    </row>
    <row r="1813" spans="1:20" ht="33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>
        <f t="shared" si="145"/>
        <v>0</v>
      </c>
      <c r="O1813" s="10">
        <f t="shared" si="146"/>
        <v>1.54</v>
      </c>
      <c r="P1813" s="12" t="s">
        <v>8294</v>
      </c>
      <c r="Q1813" t="s">
        <v>8295</v>
      </c>
      <c r="R1813" s="17">
        <f t="shared" si="147"/>
        <v>41876.433680555558</v>
      </c>
      <c r="S1813" s="17">
        <f t="shared" si="148"/>
        <v>41936.166666666664</v>
      </c>
      <c r="T1813" s="16" t="str">
        <f t="shared" si="149"/>
        <v>2014</v>
      </c>
    </row>
    <row r="1814" spans="1:20" ht="49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>
        <f t="shared" si="145"/>
        <v>13</v>
      </c>
      <c r="O1814" s="10">
        <f t="shared" si="146"/>
        <v>37.61</v>
      </c>
      <c r="P1814" s="12" t="s">
        <v>8294</v>
      </c>
      <c r="Q1814" t="s">
        <v>8295</v>
      </c>
      <c r="R1814" s="17">
        <f t="shared" si="147"/>
        <v>42524.318703703699</v>
      </c>
      <c r="S1814" s="17">
        <f t="shared" si="148"/>
        <v>42554.318703703699</v>
      </c>
      <c r="T1814" s="16" t="str">
        <f t="shared" si="149"/>
        <v>2016</v>
      </c>
    </row>
    <row r="1815" spans="1:20" ht="33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>
        <f t="shared" si="145"/>
        <v>0</v>
      </c>
      <c r="O1815" s="10">
        <f t="shared" si="146"/>
        <v>0</v>
      </c>
      <c r="P1815" s="12" t="s">
        <v>8294</v>
      </c>
      <c r="Q1815" t="s">
        <v>8295</v>
      </c>
      <c r="R1815" s="17">
        <f t="shared" si="147"/>
        <v>41829.889027777775</v>
      </c>
      <c r="S1815" s="17">
        <f t="shared" si="148"/>
        <v>41859.889027777775</v>
      </c>
      <c r="T1815" s="16" t="str">
        <f t="shared" si="149"/>
        <v>2014</v>
      </c>
    </row>
    <row r="1816" spans="1:20" ht="49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>
        <f t="shared" si="145"/>
        <v>49</v>
      </c>
      <c r="O1816" s="10">
        <f t="shared" si="146"/>
        <v>42.16</v>
      </c>
      <c r="P1816" s="12" t="s">
        <v>8294</v>
      </c>
      <c r="Q1816" t="s">
        <v>8295</v>
      </c>
      <c r="R1816" s="17">
        <f t="shared" si="147"/>
        <v>42033.314074074078</v>
      </c>
      <c r="S1816" s="17">
        <f t="shared" si="148"/>
        <v>42063.314074074078</v>
      </c>
      <c r="T1816" s="16" t="str">
        <f t="shared" si="149"/>
        <v>2015</v>
      </c>
    </row>
    <row r="1817" spans="1:20" ht="49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>
        <f t="shared" si="145"/>
        <v>0</v>
      </c>
      <c r="O1817" s="10">
        <f t="shared" si="146"/>
        <v>0</v>
      </c>
      <c r="P1817" s="12" t="s">
        <v>8294</v>
      </c>
      <c r="Q1817" t="s">
        <v>8295</v>
      </c>
      <c r="R1817" s="17">
        <f t="shared" si="147"/>
        <v>42172.906678240746</v>
      </c>
      <c r="S1817" s="17">
        <f t="shared" si="148"/>
        <v>42186.906678240746</v>
      </c>
      <c r="T1817" s="16" t="str">
        <f t="shared" si="149"/>
        <v>2015</v>
      </c>
    </row>
    <row r="1818" spans="1:20" ht="49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>
        <f t="shared" si="145"/>
        <v>2</v>
      </c>
      <c r="O1818" s="10">
        <f t="shared" si="146"/>
        <v>84.83</v>
      </c>
      <c r="P1818" s="12" t="s">
        <v>8294</v>
      </c>
      <c r="Q1818" t="s">
        <v>8295</v>
      </c>
      <c r="R1818" s="17">
        <f t="shared" si="147"/>
        <v>42548.876192129625</v>
      </c>
      <c r="S1818" s="17">
        <f t="shared" si="148"/>
        <v>42576.791666666672</v>
      </c>
      <c r="T1818" s="16" t="str">
        <f t="shared" si="149"/>
        <v>2016</v>
      </c>
    </row>
    <row r="1819" spans="1:20" ht="33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>
        <f t="shared" si="145"/>
        <v>52</v>
      </c>
      <c r="O1819" s="10">
        <f t="shared" si="146"/>
        <v>94.19</v>
      </c>
      <c r="P1819" s="12" t="s">
        <v>8294</v>
      </c>
      <c r="Q1819" t="s">
        <v>8295</v>
      </c>
      <c r="R1819" s="17">
        <f t="shared" si="147"/>
        <v>42705.662118055552</v>
      </c>
      <c r="S1819" s="17">
        <f t="shared" si="148"/>
        <v>42765.290972222225</v>
      </c>
      <c r="T1819" s="16" t="str">
        <f t="shared" si="149"/>
        <v>2016</v>
      </c>
    </row>
    <row r="1820" spans="1:20" ht="33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>
        <f t="shared" si="145"/>
        <v>0</v>
      </c>
      <c r="O1820" s="10">
        <f t="shared" si="146"/>
        <v>0</v>
      </c>
      <c r="P1820" s="12" t="s">
        <v>8294</v>
      </c>
      <c r="Q1820" t="s">
        <v>8295</v>
      </c>
      <c r="R1820" s="17">
        <f t="shared" si="147"/>
        <v>42067.234375</v>
      </c>
      <c r="S1820" s="17">
        <f t="shared" si="148"/>
        <v>42097.192708333328</v>
      </c>
      <c r="T1820" s="16" t="str">
        <f t="shared" si="149"/>
        <v>2015</v>
      </c>
    </row>
    <row r="1821" spans="1:20" ht="49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>
        <f t="shared" si="145"/>
        <v>2</v>
      </c>
      <c r="O1821" s="10">
        <f t="shared" si="146"/>
        <v>6.25</v>
      </c>
      <c r="P1821" s="12" t="s">
        <v>8294</v>
      </c>
      <c r="Q1821" t="s">
        <v>8295</v>
      </c>
      <c r="R1821" s="17">
        <f t="shared" si="147"/>
        <v>41820.752268518518</v>
      </c>
      <c r="S1821" s="17">
        <f t="shared" si="148"/>
        <v>41850.752268518518</v>
      </c>
      <c r="T1821" s="16" t="str">
        <f t="shared" si="149"/>
        <v>2014</v>
      </c>
    </row>
    <row r="1822" spans="1:20" ht="49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>
        <f t="shared" si="145"/>
        <v>7</v>
      </c>
      <c r="O1822" s="10">
        <f t="shared" si="146"/>
        <v>213.38</v>
      </c>
      <c r="P1822" s="12" t="s">
        <v>8294</v>
      </c>
      <c r="Q1822" t="s">
        <v>8295</v>
      </c>
      <c r="R1822" s="17">
        <f t="shared" si="147"/>
        <v>42065.084375000006</v>
      </c>
      <c r="S1822" s="17">
        <f t="shared" si="148"/>
        <v>42095.042708333334</v>
      </c>
      <c r="T1822" s="16" t="str">
        <f t="shared" si="149"/>
        <v>2015</v>
      </c>
    </row>
    <row r="1823" spans="1:20" ht="49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>
        <f t="shared" si="145"/>
        <v>135</v>
      </c>
      <c r="O1823" s="10">
        <f t="shared" si="146"/>
        <v>59.16</v>
      </c>
      <c r="P1823" s="12" t="s">
        <v>8281</v>
      </c>
      <c r="Q1823" t="s">
        <v>8282</v>
      </c>
      <c r="R1823" s="17">
        <f t="shared" si="147"/>
        <v>40926.319062499999</v>
      </c>
      <c r="S1823" s="17">
        <f t="shared" si="148"/>
        <v>40971.319062499999</v>
      </c>
      <c r="T1823" s="16" t="str">
        <f t="shared" si="149"/>
        <v>2012</v>
      </c>
    </row>
    <row r="1824" spans="1:20" ht="33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>
        <f t="shared" si="145"/>
        <v>100</v>
      </c>
      <c r="O1824" s="10">
        <f t="shared" si="146"/>
        <v>27.27</v>
      </c>
      <c r="P1824" s="12" t="s">
        <v>8281</v>
      </c>
      <c r="Q1824" t="s">
        <v>8282</v>
      </c>
      <c r="R1824" s="17">
        <f t="shared" si="147"/>
        <v>41634.797013888885</v>
      </c>
      <c r="S1824" s="17">
        <f t="shared" si="148"/>
        <v>41670.792361111111</v>
      </c>
      <c r="T1824" s="16" t="str">
        <f t="shared" si="149"/>
        <v>2013</v>
      </c>
    </row>
    <row r="1825" spans="1:20" ht="49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>
        <f t="shared" si="145"/>
        <v>116</v>
      </c>
      <c r="O1825" s="10">
        <f t="shared" si="146"/>
        <v>24.58</v>
      </c>
      <c r="P1825" s="12" t="s">
        <v>8281</v>
      </c>
      <c r="Q1825" t="s">
        <v>8282</v>
      </c>
      <c r="R1825" s="17">
        <f t="shared" si="147"/>
        <v>41176.684907407405</v>
      </c>
      <c r="S1825" s="17">
        <f t="shared" si="148"/>
        <v>41206.684907407405</v>
      </c>
      <c r="T1825" s="16" t="str">
        <f t="shared" si="149"/>
        <v>2012</v>
      </c>
    </row>
    <row r="1826" spans="1:20" ht="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>
        <f t="shared" si="145"/>
        <v>100</v>
      </c>
      <c r="O1826" s="10">
        <f t="shared" si="146"/>
        <v>75.05</v>
      </c>
      <c r="P1826" s="12" t="s">
        <v>8281</v>
      </c>
      <c r="Q1826" t="s">
        <v>8282</v>
      </c>
      <c r="R1826" s="17">
        <f t="shared" si="147"/>
        <v>41626.916284722225</v>
      </c>
      <c r="S1826" s="17">
        <f t="shared" si="148"/>
        <v>41647.088888888888</v>
      </c>
      <c r="T1826" s="16" t="str">
        <f t="shared" si="149"/>
        <v>2013</v>
      </c>
    </row>
    <row r="1827" spans="1:20" ht="49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>
        <f t="shared" si="145"/>
        <v>105</v>
      </c>
      <c r="O1827" s="10">
        <f t="shared" si="146"/>
        <v>42.02</v>
      </c>
      <c r="P1827" s="12" t="s">
        <v>8281</v>
      </c>
      <c r="Q1827" t="s">
        <v>8282</v>
      </c>
      <c r="R1827" s="17">
        <f t="shared" si="147"/>
        <v>41443.83452546296</v>
      </c>
      <c r="S1827" s="17">
        <f t="shared" si="148"/>
        <v>41466.83452546296</v>
      </c>
      <c r="T1827" s="16" t="str">
        <f t="shared" si="149"/>
        <v>2013</v>
      </c>
    </row>
    <row r="1828" spans="1:20" ht="2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>
        <f t="shared" si="145"/>
        <v>101</v>
      </c>
      <c r="O1828" s="10">
        <f t="shared" si="146"/>
        <v>53.16</v>
      </c>
      <c r="P1828" s="12" t="s">
        <v>8281</v>
      </c>
      <c r="Q1828" t="s">
        <v>8282</v>
      </c>
      <c r="R1828" s="17">
        <f t="shared" si="147"/>
        <v>41657.923807870371</v>
      </c>
      <c r="S1828" s="17">
        <f t="shared" si="148"/>
        <v>41687.923807870371</v>
      </c>
      <c r="T1828" s="16" t="str">
        <f t="shared" si="149"/>
        <v>2014</v>
      </c>
    </row>
    <row r="1829" spans="1:20" ht="49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>
        <f t="shared" si="145"/>
        <v>101</v>
      </c>
      <c r="O1829" s="10">
        <f t="shared" si="146"/>
        <v>83.89</v>
      </c>
      <c r="P1829" s="12" t="s">
        <v>8281</v>
      </c>
      <c r="Q1829" t="s">
        <v>8282</v>
      </c>
      <c r="R1829" s="17">
        <f t="shared" si="147"/>
        <v>40555.325937499998</v>
      </c>
      <c r="S1829" s="17">
        <f t="shared" si="148"/>
        <v>40605.325937499998</v>
      </c>
      <c r="T1829" s="16" t="str">
        <f t="shared" si="149"/>
        <v>2011</v>
      </c>
    </row>
    <row r="1830" spans="1:20" ht="49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>
        <f t="shared" si="145"/>
        <v>100</v>
      </c>
      <c r="O1830" s="10">
        <f t="shared" si="146"/>
        <v>417.33</v>
      </c>
      <c r="P1830" s="12" t="s">
        <v>8281</v>
      </c>
      <c r="Q1830" t="s">
        <v>8282</v>
      </c>
      <c r="R1830" s="17">
        <f t="shared" si="147"/>
        <v>41736.899652777778</v>
      </c>
      <c r="S1830" s="17">
        <f t="shared" si="148"/>
        <v>41768.916666666664</v>
      </c>
      <c r="T1830" s="16" t="str">
        <f t="shared" si="149"/>
        <v>2014</v>
      </c>
    </row>
    <row r="1831" spans="1:20" ht="49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>
        <f t="shared" si="145"/>
        <v>167</v>
      </c>
      <c r="O1831" s="10">
        <f t="shared" si="146"/>
        <v>75.77</v>
      </c>
      <c r="P1831" s="12" t="s">
        <v>8281</v>
      </c>
      <c r="Q1831" t="s">
        <v>8282</v>
      </c>
      <c r="R1831" s="17">
        <f t="shared" si="147"/>
        <v>40516.087627314817</v>
      </c>
      <c r="S1831" s="17">
        <f t="shared" si="148"/>
        <v>40564.916666666664</v>
      </c>
      <c r="T1831" s="16" t="str">
        <f t="shared" si="149"/>
        <v>2010</v>
      </c>
    </row>
    <row r="1832" spans="1:20" ht="49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>
        <f t="shared" si="145"/>
        <v>102</v>
      </c>
      <c r="O1832" s="10">
        <f t="shared" si="146"/>
        <v>67.39</v>
      </c>
      <c r="P1832" s="12" t="s">
        <v>8281</v>
      </c>
      <c r="Q1832" t="s">
        <v>8282</v>
      </c>
      <c r="R1832" s="17">
        <f t="shared" si="147"/>
        <v>41664.684108796297</v>
      </c>
      <c r="S1832" s="17">
        <f t="shared" si="148"/>
        <v>41694.684108796297</v>
      </c>
      <c r="T1832" s="16" t="str">
        <f t="shared" si="149"/>
        <v>2014</v>
      </c>
    </row>
    <row r="1833" spans="1:20" ht="49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>
        <f t="shared" si="145"/>
        <v>103</v>
      </c>
      <c r="O1833" s="10">
        <f t="shared" si="146"/>
        <v>73.569999999999993</v>
      </c>
      <c r="P1833" s="12" t="s">
        <v>8281</v>
      </c>
      <c r="Q1833" t="s">
        <v>8282</v>
      </c>
      <c r="R1833" s="17">
        <f t="shared" si="147"/>
        <v>41026.996099537035</v>
      </c>
      <c r="S1833" s="17">
        <f t="shared" si="148"/>
        <v>41041.996099537035</v>
      </c>
      <c r="T1833" s="16" t="str">
        <f t="shared" si="149"/>
        <v>2012</v>
      </c>
    </row>
    <row r="1834" spans="1:20" ht="49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>
        <f t="shared" si="145"/>
        <v>143</v>
      </c>
      <c r="O1834" s="10">
        <f t="shared" si="146"/>
        <v>25</v>
      </c>
      <c r="P1834" s="12" t="s">
        <v>8281</v>
      </c>
      <c r="Q1834" t="s">
        <v>8282</v>
      </c>
      <c r="R1834" s="17">
        <f t="shared" si="147"/>
        <v>40576.539664351854</v>
      </c>
      <c r="S1834" s="17">
        <f t="shared" si="148"/>
        <v>40606.539664351854</v>
      </c>
      <c r="T1834" s="16" t="str">
        <f t="shared" si="149"/>
        <v>2011</v>
      </c>
    </row>
    <row r="1835" spans="1:20" ht="49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>
        <f t="shared" si="145"/>
        <v>263</v>
      </c>
      <c r="O1835" s="10">
        <f t="shared" si="146"/>
        <v>42</v>
      </c>
      <c r="P1835" s="12" t="s">
        <v>8281</v>
      </c>
      <c r="Q1835" t="s">
        <v>8282</v>
      </c>
      <c r="R1835" s="17">
        <f t="shared" si="147"/>
        <v>41303.044016203705</v>
      </c>
      <c r="S1835" s="17">
        <f t="shared" si="148"/>
        <v>41335.332638888889</v>
      </c>
      <c r="T1835" s="16" t="str">
        <f t="shared" si="149"/>
        <v>2013</v>
      </c>
    </row>
    <row r="1836" spans="1:20" ht="2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>
        <f t="shared" si="145"/>
        <v>118</v>
      </c>
      <c r="O1836" s="10">
        <f t="shared" si="146"/>
        <v>131.16999999999999</v>
      </c>
      <c r="P1836" s="12" t="s">
        <v>8281</v>
      </c>
      <c r="Q1836" t="s">
        <v>8282</v>
      </c>
      <c r="R1836" s="17">
        <f t="shared" si="147"/>
        <v>41988.964062500003</v>
      </c>
      <c r="S1836" s="17">
        <f t="shared" si="148"/>
        <v>42028.964062500003</v>
      </c>
      <c r="T1836" s="16" t="str">
        <f t="shared" si="149"/>
        <v>2014</v>
      </c>
    </row>
    <row r="1837" spans="1:20" ht="6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>
        <f t="shared" si="145"/>
        <v>104</v>
      </c>
      <c r="O1837" s="10">
        <f t="shared" si="146"/>
        <v>47.27</v>
      </c>
      <c r="P1837" s="12" t="s">
        <v>8281</v>
      </c>
      <c r="Q1837" t="s">
        <v>8282</v>
      </c>
      <c r="R1837" s="17">
        <f t="shared" si="147"/>
        <v>42430.702210648145</v>
      </c>
      <c r="S1837" s="17">
        <f t="shared" si="148"/>
        <v>42460.660543981481</v>
      </c>
      <c r="T1837" s="16" t="str">
        <f t="shared" si="149"/>
        <v>2016</v>
      </c>
    </row>
    <row r="1838" spans="1:20" ht="2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>
        <f t="shared" si="145"/>
        <v>200</v>
      </c>
      <c r="O1838" s="10">
        <f t="shared" si="146"/>
        <v>182.13</v>
      </c>
      <c r="P1838" s="12" t="s">
        <v>8281</v>
      </c>
      <c r="Q1838" t="s">
        <v>8282</v>
      </c>
      <c r="R1838" s="17">
        <f t="shared" si="147"/>
        <v>41305.809363425928</v>
      </c>
      <c r="S1838" s="17">
        <f t="shared" si="148"/>
        <v>41322.809363425928</v>
      </c>
      <c r="T1838" s="16" t="str">
        <f t="shared" si="149"/>
        <v>2013</v>
      </c>
    </row>
    <row r="1839" spans="1:20" ht="49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>
        <f t="shared" si="145"/>
        <v>307</v>
      </c>
      <c r="O1839" s="10">
        <f t="shared" si="146"/>
        <v>61.37</v>
      </c>
      <c r="P1839" s="12" t="s">
        <v>8281</v>
      </c>
      <c r="Q1839" t="s">
        <v>8282</v>
      </c>
      <c r="R1839" s="17">
        <f t="shared" si="147"/>
        <v>40926.047858796301</v>
      </c>
      <c r="S1839" s="17">
        <f t="shared" si="148"/>
        <v>40986.006192129629</v>
      </c>
      <c r="T1839" s="16" t="str">
        <f t="shared" si="149"/>
        <v>2012</v>
      </c>
    </row>
    <row r="1840" spans="1:20" ht="49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>
        <f t="shared" si="145"/>
        <v>100</v>
      </c>
      <c r="O1840" s="10">
        <f t="shared" si="146"/>
        <v>35.770000000000003</v>
      </c>
      <c r="P1840" s="12" t="s">
        <v>8281</v>
      </c>
      <c r="Q1840" t="s">
        <v>8282</v>
      </c>
      <c r="R1840" s="17">
        <f t="shared" si="147"/>
        <v>40788.786539351851</v>
      </c>
      <c r="S1840" s="17">
        <f t="shared" si="148"/>
        <v>40817.125</v>
      </c>
      <c r="T1840" s="16" t="str">
        <f t="shared" si="149"/>
        <v>2011</v>
      </c>
    </row>
    <row r="1841" spans="1:20" ht="49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>
        <f t="shared" si="145"/>
        <v>205</v>
      </c>
      <c r="O1841" s="10">
        <f t="shared" si="146"/>
        <v>45.62</v>
      </c>
      <c r="P1841" s="12" t="s">
        <v>8281</v>
      </c>
      <c r="Q1841" t="s">
        <v>8282</v>
      </c>
      <c r="R1841" s="17">
        <f t="shared" si="147"/>
        <v>42614.722013888888</v>
      </c>
      <c r="S1841" s="17">
        <f t="shared" si="148"/>
        <v>42644.722013888888</v>
      </c>
      <c r="T1841" s="16" t="str">
        <f t="shared" si="149"/>
        <v>2016</v>
      </c>
    </row>
    <row r="1842" spans="1:20" ht="49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>
        <f t="shared" si="145"/>
        <v>109</v>
      </c>
      <c r="O1842" s="10">
        <f t="shared" si="146"/>
        <v>75.38</v>
      </c>
      <c r="P1842" s="12" t="s">
        <v>8281</v>
      </c>
      <c r="Q1842" t="s">
        <v>8282</v>
      </c>
      <c r="R1842" s="17">
        <f t="shared" si="147"/>
        <v>41382.096180555556</v>
      </c>
      <c r="S1842" s="17">
        <f t="shared" si="148"/>
        <v>41401.207638888889</v>
      </c>
      <c r="T1842" s="16" t="str">
        <f t="shared" si="149"/>
        <v>2013</v>
      </c>
    </row>
    <row r="1843" spans="1:20" ht="33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>
        <f t="shared" si="145"/>
        <v>102</v>
      </c>
      <c r="O1843" s="10">
        <f t="shared" si="146"/>
        <v>50.88</v>
      </c>
      <c r="P1843" s="12" t="s">
        <v>8281</v>
      </c>
      <c r="Q1843" t="s">
        <v>8282</v>
      </c>
      <c r="R1843" s="17">
        <f t="shared" si="147"/>
        <v>41745.84542824074</v>
      </c>
      <c r="S1843" s="17">
        <f t="shared" si="148"/>
        <v>41779.207638888889</v>
      </c>
      <c r="T1843" s="16" t="str">
        <f t="shared" si="149"/>
        <v>2014</v>
      </c>
    </row>
    <row r="1844" spans="1:20" ht="49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>
        <f t="shared" si="145"/>
        <v>125</v>
      </c>
      <c r="O1844" s="10">
        <f t="shared" si="146"/>
        <v>119.29</v>
      </c>
      <c r="P1844" s="12" t="s">
        <v>8281</v>
      </c>
      <c r="Q1844" t="s">
        <v>8282</v>
      </c>
      <c r="R1844" s="17">
        <f t="shared" si="147"/>
        <v>42031.631724537037</v>
      </c>
      <c r="S1844" s="17">
        <f t="shared" si="148"/>
        <v>42065.249305555553</v>
      </c>
      <c r="T1844" s="16" t="str">
        <f t="shared" si="149"/>
        <v>2015</v>
      </c>
    </row>
    <row r="1845" spans="1:20" ht="49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>
        <f t="shared" si="145"/>
        <v>124</v>
      </c>
      <c r="O1845" s="10">
        <f t="shared" si="146"/>
        <v>92.54</v>
      </c>
      <c r="P1845" s="12" t="s">
        <v>8281</v>
      </c>
      <c r="Q1845" t="s">
        <v>8282</v>
      </c>
      <c r="R1845" s="17">
        <f t="shared" si="147"/>
        <v>40564.994837962964</v>
      </c>
      <c r="S1845" s="17">
        <f t="shared" si="148"/>
        <v>40594.994837962964</v>
      </c>
      <c r="T1845" s="16" t="str">
        <f t="shared" si="149"/>
        <v>2011</v>
      </c>
    </row>
    <row r="1846" spans="1:20" ht="49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>
        <f t="shared" si="145"/>
        <v>101</v>
      </c>
      <c r="O1846" s="10">
        <f t="shared" si="146"/>
        <v>76.05</v>
      </c>
      <c r="P1846" s="12" t="s">
        <v>8281</v>
      </c>
      <c r="Q1846" t="s">
        <v>8282</v>
      </c>
      <c r="R1846" s="17">
        <f t="shared" si="147"/>
        <v>40666.973541666666</v>
      </c>
      <c r="S1846" s="17">
        <f t="shared" si="148"/>
        <v>40705.125</v>
      </c>
      <c r="T1846" s="16" t="str">
        <f t="shared" si="149"/>
        <v>2011</v>
      </c>
    </row>
    <row r="1847" spans="1:20" ht="97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>
        <f t="shared" si="145"/>
        <v>100</v>
      </c>
      <c r="O1847" s="10">
        <f t="shared" si="146"/>
        <v>52.63</v>
      </c>
      <c r="P1847" s="12" t="s">
        <v>8281</v>
      </c>
      <c r="Q1847" t="s">
        <v>8282</v>
      </c>
      <c r="R1847" s="17">
        <f t="shared" si="147"/>
        <v>42523.333310185189</v>
      </c>
      <c r="S1847" s="17">
        <f t="shared" si="148"/>
        <v>42538.204861111109</v>
      </c>
      <c r="T1847" s="16" t="str">
        <f t="shared" si="149"/>
        <v>2016</v>
      </c>
    </row>
    <row r="1848" spans="1:20" ht="49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>
        <f t="shared" si="145"/>
        <v>138</v>
      </c>
      <c r="O1848" s="10">
        <f t="shared" si="146"/>
        <v>98.99</v>
      </c>
      <c r="P1848" s="12" t="s">
        <v>8281</v>
      </c>
      <c r="Q1848" t="s">
        <v>8282</v>
      </c>
      <c r="R1848" s="17">
        <f t="shared" si="147"/>
        <v>41228.650196759263</v>
      </c>
      <c r="S1848" s="17">
        <f t="shared" si="148"/>
        <v>41258.650196759263</v>
      </c>
      <c r="T1848" s="16" t="str">
        <f t="shared" si="149"/>
        <v>2012</v>
      </c>
    </row>
    <row r="1849" spans="1:20" ht="49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>
        <f t="shared" si="145"/>
        <v>121</v>
      </c>
      <c r="O1849" s="10">
        <f t="shared" si="146"/>
        <v>79.53</v>
      </c>
      <c r="P1849" s="12" t="s">
        <v>8281</v>
      </c>
      <c r="Q1849" t="s">
        <v>8282</v>
      </c>
      <c r="R1849" s="17">
        <f t="shared" si="147"/>
        <v>42094.236481481479</v>
      </c>
      <c r="S1849" s="17">
        <f t="shared" si="148"/>
        <v>42115.236481481479</v>
      </c>
      <c r="T1849" s="16" t="str">
        <f t="shared" si="149"/>
        <v>2015</v>
      </c>
    </row>
    <row r="1850" spans="1:20" ht="49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>
        <f t="shared" si="145"/>
        <v>107</v>
      </c>
      <c r="O1850" s="10">
        <f t="shared" si="146"/>
        <v>134.21</v>
      </c>
      <c r="P1850" s="12" t="s">
        <v>8281</v>
      </c>
      <c r="Q1850" t="s">
        <v>8282</v>
      </c>
      <c r="R1850" s="17">
        <f t="shared" si="147"/>
        <v>40691.788055555553</v>
      </c>
      <c r="S1850" s="17">
        <f t="shared" si="148"/>
        <v>40755.290972222225</v>
      </c>
      <c r="T1850" s="16" t="str">
        <f t="shared" si="149"/>
        <v>2011</v>
      </c>
    </row>
    <row r="1851" spans="1:20" ht="33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>
        <f t="shared" si="145"/>
        <v>100</v>
      </c>
      <c r="O1851" s="10">
        <f t="shared" si="146"/>
        <v>37.630000000000003</v>
      </c>
      <c r="P1851" s="12" t="s">
        <v>8281</v>
      </c>
      <c r="Q1851" t="s">
        <v>8282</v>
      </c>
      <c r="R1851" s="17">
        <f t="shared" si="147"/>
        <v>41169.845590277779</v>
      </c>
      <c r="S1851" s="17">
        <f t="shared" si="148"/>
        <v>41199.845590277779</v>
      </c>
      <c r="T1851" s="16" t="str">
        <f t="shared" si="149"/>
        <v>2012</v>
      </c>
    </row>
    <row r="1852" spans="1:20" ht="49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>
        <f t="shared" si="145"/>
        <v>102</v>
      </c>
      <c r="O1852" s="10">
        <f t="shared" si="146"/>
        <v>51.04</v>
      </c>
      <c r="P1852" s="12" t="s">
        <v>8281</v>
      </c>
      <c r="Q1852" t="s">
        <v>8282</v>
      </c>
      <c r="R1852" s="17">
        <f t="shared" si="147"/>
        <v>41800.959490740745</v>
      </c>
      <c r="S1852" s="17">
        <f t="shared" si="148"/>
        <v>41830.959490740745</v>
      </c>
      <c r="T1852" s="16" t="str">
        <f t="shared" si="149"/>
        <v>2014</v>
      </c>
    </row>
    <row r="1853" spans="1:20" ht="49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>
        <f t="shared" si="145"/>
        <v>100</v>
      </c>
      <c r="O1853" s="10">
        <f t="shared" si="146"/>
        <v>50.04</v>
      </c>
      <c r="P1853" s="12" t="s">
        <v>8281</v>
      </c>
      <c r="Q1853" t="s">
        <v>8282</v>
      </c>
      <c r="R1853" s="17">
        <f t="shared" si="147"/>
        <v>41827.906689814816</v>
      </c>
      <c r="S1853" s="17">
        <f t="shared" si="148"/>
        <v>41848.041666666664</v>
      </c>
      <c r="T1853" s="16" t="str">
        <f t="shared" si="149"/>
        <v>2014</v>
      </c>
    </row>
    <row r="1854" spans="1:20" ht="49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>
        <f t="shared" si="145"/>
        <v>117</v>
      </c>
      <c r="O1854" s="10">
        <f t="shared" si="146"/>
        <v>133.93</v>
      </c>
      <c r="P1854" s="12" t="s">
        <v>8281</v>
      </c>
      <c r="Q1854" t="s">
        <v>8282</v>
      </c>
      <c r="R1854" s="17">
        <f t="shared" si="147"/>
        <v>42081.77143518519</v>
      </c>
      <c r="S1854" s="17">
        <f t="shared" si="148"/>
        <v>42119</v>
      </c>
      <c r="T1854" s="16" t="str">
        <f t="shared" si="149"/>
        <v>2015</v>
      </c>
    </row>
    <row r="1855" spans="1:20" ht="49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>
        <f t="shared" si="145"/>
        <v>102</v>
      </c>
      <c r="O1855" s="10">
        <f t="shared" si="146"/>
        <v>58.21</v>
      </c>
      <c r="P1855" s="12" t="s">
        <v>8281</v>
      </c>
      <c r="Q1855" t="s">
        <v>8282</v>
      </c>
      <c r="R1855" s="17">
        <f t="shared" si="147"/>
        <v>41177.060381944444</v>
      </c>
      <c r="S1855" s="17">
        <f t="shared" si="148"/>
        <v>41227.102048611108</v>
      </c>
      <c r="T1855" s="16" t="str">
        <f t="shared" si="149"/>
        <v>2012</v>
      </c>
    </row>
    <row r="1856" spans="1:20" ht="49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>
        <f t="shared" si="145"/>
        <v>102</v>
      </c>
      <c r="O1856" s="10">
        <f t="shared" si="146"/>
        <v>88.04</v>
      </c>
      <c r="P1856" s="12" t="s">
        <v>8281</v>
      </c>
      <c r="Q1856" t="s">
        <v>8282</v>
      </c>
      <c r="R1856" s="17">
        <f t="shared" si="147"/>
        <v>41388.021261574075</v>
      </c>
      <c r="S1856" s="17">
        <f t="shared" si="148"/>
        <v>41418.021261574075</v>
      </c>
      <c r="T1856" s="16" t="str">
        <f t="shared" si="149"/>
        <v>2013</v>
      </c>
    </row>
    <row r="1857" spans="1:20" ht="49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>
        <f t="shared" si="145"/>
        <v>154</v>
      </c>
      <c r="O1857" s="10">
        <f t="shared" si="146"/>
        <v>70.58</v>
      </c>
      <c r="P1857" s="12" t="s">
        <v>8281</v>
      </c>
      <c r="Q1857" t="s">
        <v>8282</v>
      </c>
      <c r="R1857" s="17">
        <f t="shared" si="147"/>
        <v>41600.538657407407</v>
      </c>
      <c r="S1857" s="17">
        <f t="shared" si="148"/>
        <v>41645.538657407407</v>
      </c>
      <c r="T1857" s="16" t="str">
        <f t="shared" si="149"/>
        <v>2013</v>
      </c>
    </row>
    <row r="1858" spans="1:20" ht="49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>
        <f t="shared" si="145"/>
        <v>101</v>
      </c>
      <c r="O1858" s="10">
        <f t="shared" si="146"/>
        <v>53.29</v>
      </c>
      <c r="P1858" s="12" t="s">
        <v>8281</v>
      </c>
      <c r="Q1858" t="s">
        <v>8282</v>
      </c>
      <c r="R1858" s="17">
        <f t="shared" si="147"/>
        <v>41817.854999999996</v>
      </c>
      <c r="S1858" s="17">
        <f t="shared" si="148"/>
        <v>41838.854999999996</v>
      </c>
      <c r="T1858" s="16" t="str">
        <f t="shared" si="149"/>
        <v>2014</v>
      </c>
    </row>
    <row r="1859" spans="1:20" ht="49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>
        <f t="shared" si="145"/>
        <v>100</v>
      </c>
      <c r="O1859" s="10">
        <f t="shared" si="146"/>
        <v>136.36000000000001</v>
      </c>
      <c r="P1859" s="12" t="s">
        <v>8281</v>
      </c>
      <c r="Q1859" t="s">
        <v>8282</v>
      </c>
      <c r="R1859" s="17">
        <f t="shared" si="147"/>
        <v>41864.76866898148</v>
      </c>
      <c r="S1859" s="17">
        <f t="shared" si="148"/>
        <v>41894.76866898148</v>
      </c>
      <c r="T1859" s="16" t="str">
        <f t="shared" si="149"/>
        <v>2014</v>
      </c>
    </row>
    <row r="1860" spans="1:20" ht="49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>
        <f t="shared" si="145"/>
        <v>109</v>
      </c>
      <c r="O1860" s="10">
        <f t="shared" si="146"/>
        <v>40.549999999999997</v>
      </c>
      <c r="P1860" s="12" t="s">
        <v>8281</v>
      </c>
      <c r="Q1860" t="s">
        <v>8282</v>
      </c>
      <c r="R1860" s="17">
        <f t="shared" si="147"/>
        <v>40833.200474537036</v>
      </c>
      <c r="S1860" s="17">
        <f t="shared" si="148"/>
        <v>40893.242141203707</v>
      </c>
      <c r="T1860" s="16" t="str">
        <f t="shared" si="149"/>
        <v>2011</v>
      </c>
    </row>
    <row r="1861" spans="1:20" ht="2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>
        <f t="shared" si="145"/>
        <v>132</v>
      </c>
      <c r="O1861" s="10">
        <f t="shared" si="146"/>
        <v>70.63</v>
      </c>
      <c r="P1861" s="12" t="s">
        <v>8281</v>
      </c>
      <c r="Q1861" t="s">
        <v>8282</v>
      </c>
      <c r="R1861" s="17">
        <f t="shared" si="147"/>
        <v>40778.770011574074</v>
      </c>
      <c r="S1861" s="17">
        <f t="shared" si="148"/>
        <v>40808.770011574074</v>
      </c>
      <c r="T1861" s="16" t="str">
        <f t="shared" si="149"/>
        <v>2011</v>
      </c>
    </row>
    <row r="1862" spans="1:20" ht="49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>
        <f t="shared" si="145"/>
        <v>133</v>
      </c>
      <c r="O1862" s="10">
        <f t="shared" si="146"/>
        <v>52.68</v>
      </c>
      <c r="P1862" s="12" t="s">
        <v>8281</v>
      </c>
      <c r="Q1862" t="s">
        <v>8282</v>
      </c>
      <c r="R1862" s="17">
        <f t="shared" si="147"/>
        <v>41655.709305555552</v>
      </c>
      <c r="S1862" s="17">
        <f t="shared" si="148"/>
        <v>41676.709305555552</v>
      </c>
      <c r="T1862" s="16" t="str">
        <f t="shared" si="149"/>
        <v>2014</v>
      </c>
    </row>
    <row r="1863" spans="1:20" ht="49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>
        <f t="shared" si="145"/>
        <v>0</v>
      </c>
      <c r="O1863" s="10">
        <f t="shared" si="146"/>
        <v>0</v>
      </c>
      <c r="P1863" s="12" t="s">
        <v>8289</v>
      </c>
      <c r="Q1863" t="s">
        <v>8291</v>
      </c>
      <c r="R1863" s="17">
        <f t="shared" si="147"/>
        <v>42000.300243055557</v>
      </c>
      <c r="S1863" s="17">
        <f t="shared" si="148"/>
        <v>42030.300243055557</v>
      </c>
      <c r="T1863" s="16" t="str">
        <f t="shared" si="149"/>
        <v>2014</v>
      </c>
    </row>
    <row r="1864" spans="1:20" ht="49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>
        <f t="shared" si="145"/>
        <v>8</v>
      </c>
      <c r="O1864" s="10">
        <f t="shared" si="146"/>
        <v>90.94</v>
      </c>
      <c r="P1864" s="12" t="s">
        <v>8289</v>
      </c>
      <c r="Q1864" t="s">
        <v>8291</v>
      </c>
      <c r="R1864" s="17">
        <f t="shared" si="147"/>
        <v>42755.492754629624</v>
      </c>
      <c r="S1864" s="17">
        <f t="shared" si="148"/>
        <v>42802.3125</v>
      </c>
      <c r="T1864" s="16" t="str">
        <f t="shared" si="149"/>
        <v>2017</v>
      </c>
    </row>
    <row r="1865" spans="1:20" ht="49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>
        <f t="shared" si="145"/>
        <v>0</v>
      </c>
      <c r="O1865" s="10">
        <f t="shared" si="146"/>
        <v>5</v>
      </c>
      <c r="P1865" s="12" t="s">
        <v>8289</v>
      </c>
      <c r="Q1865" t="s">
        <v>8291</v>
      </c>
      <c r="R1865" s="17">
        <f t="shared" si="147"/>
        <v>41772.797280092593</v>
      </c>
      <c r="S1865" s="17">
        <f t="shared" si="148"/>
        <v>41802.797280092593</v>
      </c>
      <c r="T1865" s="16" t="str">
        <f t="shared" si="149"/>
        <v>2014</v>
      </c>
    </row>
    <row r="1866" spans="1:20" ht="49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>
        <f t="shared" ref="N1866:N1929" si="150">ROUND(E1866/D1866*100,0)</f>
        <v>43</v>
      </c>
      <c r="O1866" s="10">
        <f t="shared" ref="O1866:O1929" si="151">IFERROR(ROUND(E1866/L1866,2),0)</f>
        <v>58.08</v>
      </c>
      <c r="P1866" s="12" t="s">
        <v>8289</v>
      </c>
      <c r="Q1866" t="s">
        <v>8291</v>
      </c>
      <c r="R1866" s="17">
        <f t="shared" ref="R1866:R1929" si="152">(((J1866/60)/60)/24)+DATE(1970,1,1)</f>
        <v>41733.716435185182</v>
      </c>
      <c r="S1866" s="17">
        <f t="shared" ref="S1866:S1929" si="153">(((I1866/60)/60)/24)+DATE(1970,1,1)</f>
        <v>41763.716435185182</v>
      </c>
      <c r="T1866" s="16" t="str">
        <f t="shared" ref="T1866:T1929" si="154">TEXT(R1866, "yyyy")</f>
        <v>2014</v>
      </c>
    </row>
    <row r="1867" spans="1:20" ht="49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>
        <f t="shared" si="150"/>
        <v>0</v>
      </c>
      <c r="O1867" s="10">
        <f t="shared" si="151"/>
        <v>2</v>
      </c>
      <c r="P1867" s="12" t="s">
        <v>8289</v>
      </c>
      <c r="Q1867" t="s">
        <v>8291</v>
      </c>
      <c r="R1867" s="17">
        <f t="shared" si="152"/>
        <v>42645.367442129631</v>
      </c>
      <c r="S1867" s="17">
        <f t="shared" si="153"/>
        <v>42680.409108796302</v>
      </c>
      <c r="T1867" s="16" t="str">
        <f t="shared" si="154"/>
        <v>2016</v>
      </c>
    </row>
    <row r="1868" spans="1:20" ht="49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>
        <f t="shared" si="150"/>
        <v>1</v>
      </c>
      <c r="O1868" s="10">
        <f t="shared" si="151"/>
        <v>62.5</v>
      </c>
      <c r="P1868" s="12" t="s">
        <v>8289</v>
      </c>
      <c r="Q1868" t="s">
        <v>8291</v>
      </c>
      <c r="R1868" s="17">
        <f t="shared" si="152"/>
        <v>42742.246493055558</v>
      </c>
      <c r="S1868" s="17">
        <f t="shared" si="153"/>
        <v>42795.166666666672</v>
      </c>
      <c r="T1868" s="16" t="str">
        <f t="shared" si="154"/>
        <v>2017</v>
      </c>
    </row>
    <row r="1869" spans="1:20" ht="49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>
        <f t="shared" si="150"/>
        <v>0</v>
      </c>
      <c r="O1869" s="10">
        <f t="shared" si="151"/>
        <v>10</v>
      </c>
      <c r="P1869" s="12" t="s">
        <v>8289</v>
      </c>
      <c r="Q1869" t="s">
        <v>8291</v>
      </c>
      <c r="R1869" s="17">
        <f t="shared" si="152"/>
        <v>42649.924907407403</v>
      </c>
      <c r="S1869" s="17">
        <f t="shared" si="153"/>
        <v>42679.924907407403</v>
      </c>
      <c r="T1869" s="16" t="str">
        <f t="shared" si="154"/>
        <v>2016</v>
      </c>
    </row>
    <row r="1870" spans="1:20" ht="49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>
        <f t="shared" si="150"/>
        <v>5</v>
      </c>
      <c r="O1870" s="10">
        <f t="shared" si="151"/>
        <v>71.59</v>
      </c>
      <c r="P1870" s="12" t="s">
        <v>8289</v>
      </c>
      <c r="Q1870" t="s">
        <v>8291</v>
      </c>
      <c r="R1870" s="17">
        <f t="shared" si="152"/>
        <v>42328.779224537036</v>
      </c>
      <c r="S1870" s="17">
        <f t="shared" si="153"/>
        <v>42353.332638888889</v>
      </c>
      <c r="T1870" s="16" t="str">
        <f t="shared" si="154"/>
        <v>2015</v>
      </c>
    </row>
    <row r="1871" spans="1:20" ht="49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>
        <f t="shared" si="150"/>
        <v>0</v>
      </c>
      <c r="O1871" s="10">
        <f t="shared" si="151"/>
        <v>0</v>
      </c>
      <c r="P1871" s="12" t="s">
        <v>8289</v>
      </c>
      <c r="Q1871" t="s">
        <v>8291</v>
      </c>
      <c r="R1871" s="17">
        <f t="shared" si="152"/>
        <v>42709.002881944441</v>
      </c>
      <c r="S1871" s="17">
        <f t="shared" si="153"/>
        <v>42739.002881944441</v>
      </c>
      <c r="T1871" s="16" t="str">
        <f t="shared" si="154"/>
        <v>2016</v>
      </c>
    </row>
    <row r="1872" spans="1:20" ht="49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>
        <f t="shared" si="150"/>
        <v>10</v>
      </c>
      <c r="O1872" s="10">
        <f t="shared" si="151"/>
        <v>32.82</v>
      </c>
      <c r="P1872" s="12" t="s">
        <v>8289</v>
      </c>
      <c r="Q1872" t="s">
        <v>8291</v>
      </c>
      <c r="R1872" s="17">
        <f t="shared" si="152"/>
        <v>42371.355729166666</v>
      </c>
      <c r="S1872" s="17">
        <f t="shared" si="153"/>
        <v>42400.178472222222</v>
      </c>
      <c r="T1872" s="16" t="str">
        <f t="shared" si="154"/>
        <v>2016</v>
      </c>
    </row>
    <row r="1873" spans="1:20" ht="49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>
        <f t="shared" si="150"/>
        <v>72</v>
      </c>
      <c r="O1873" s="10">
        <f t="shared" si="151"/>
        <v>49.12</v>
      </c>
      <c r="P1873" s="12" t="s">
        <v>8289</v>
      </c>
      <c r="Q1873" t="s">
        <v>8291</v>
      </c>
      <c r="R1873" s="17">
        <f t="shared" si="152"/>
        <v>41923.783576388887</v>
      </c>
      <c r="S1873" s="17">
        <f t="shared" si="153"/>
        <v>41963.825243055559</v>
      </c>
      <c r="T1873" s="16" t="str">
        <f t="shared" si="154"/>
        <v>2014</v>
      </c>
    </row>
    <row r="1874" spans="1:20" ht="49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>
        <f t="shared" si="150"/>
        <v>1</v>
      </c>
      <c r="O1874" s="10">
        <f t="shared" si="151"/>
        <v>16.309999999999999</v>
      </c>
      <c r="P1874" s="12" t="s">
        <v>8289</v>
      </c>
      <c r="Q1874" t="s">
        <v>8291</v>
      </c>
      <c r="R1874" s="17">
        <f t="shared" si="152"/>
        <v>42155.129652777774</v>
      </c>
      <c r="S1874" s="17">
        <f t="shared" si="153"/>
        <v>42185.129652777774</v>
      </c>
      <c r="T1874" s="16" t="str">
        <f t="shared" si="154"/>
        <v>2015</v>
      </c>
    </row>
    <row r="1875" spans="1:20" ht="49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>
        <f t="shared" si="150"/>
        <v>0</v>
      </c>
      <c r="O1875" s="10">
        <f t="shared" si="151"/>
        <v>18</v>
      </c>
      <c r="P1875" s="12" t="s">
        <v>8289</v>
      </c>
      <c r="Q1875" t="s">
        <v>8291</v>
      </c>
      <c r="R1875" s="17">
        <f t="shared" si="152"/>
        <v>42164.615856481483</v>
      </c>
      <c r="S1875" s="17">
        <f t="shared" si="153"/>
        <v>42193.697916666672</v>
      </c>
      <c r="T1875" s="16" t="str">
        <f t="shared" si="154"/>
        <v>2015</v>
      </c>
    </row>
    <row r="1876" spans="1:20" ht="49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>
        <f t="shared" si="150"/>
        <v>0</v>
      </c>
      <c r="O1876" s="10">
        <f t="shared" si="151"/>
        <v>13</v>
      </c>
      <c r="P1876" s="12" t="s">
        <v>8289</v>
      </c>
      <c r="Q1876" t="s">
        <v>8291</v>
      </c>
      <c r="R1876" s="17">
        <f t="shared" si="152"/>
        <v>42529.969131944439</v>
      </c>
      <c r="S1876" s="17">
        <f t="shared" si="153"/>
        <v>42549.969131944439</v>
      </c>
      <c r="T1876" s="16" t="str">
        <f t="shared" si="154"/>
        <v>2016</v>
      </c>
    </row>
    <row r="1877" spans="1:20" ht="33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>
        <f t="shared" si="150"/>
        <v>1</v>
      </c>
      <c r="O1877" s="10">
        <f t="shared" si="151"/>
        <v>17</v>
      </c>
      <c r="P1877" s="12" t="s">
        <v>8289</v>
      </c>
      <c r="Q1877" t="s">
        <v>8291</v>
      </c>
      <c r="R1877" s="17">
        <f t="shared" si="152"/>
        <v>42528.899398148147</v>
      </c>
      <c r="S1877" s="17">
        <f t="shared" si="153"/>
        <v>42588.899398148147</v>
      </c>
      <c r="T1877" s="16" t="str">
        <f t="shared" si="154"/>
        <v>2016</v>
      </c>
    </row>
    <row r="1878" spans="1:20" ht="49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>
        <f t="shared" si="150"/>
        <v>0</v>
      </c>
      <c r="O1878" s="10">
        <f t="shared" si="151"/>
        <v>0</v>
      </c>
      <c r="P1878" s="12" t="s">
        <v>8289</v>
      </c>
      <c r="Q1878" t="s">
        <v>8291</v>
      </c>
      <c r="R1878" s="17">
        <f t="shared" si="152"/>
        <v>41776.284780092588</v>
      </c>
      <c r="S1878" s="17">
        <f t="shared" si="153"/>
        <v>41806.284780092588</v>
      </c>
      <c r="T1878" s="16" t="str">
        <f t="shared" si="154"/>
        <v>2014</v>
      </c>
    </row>
    <row r="1879" spans="1:20" ht="33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>
        <f t="shared" si="150"/>
        <v>0</v>
      </c>
      <c r="O1879" s="10">
        <f t="shared" si="151"/>
        <v>0</v>
      </c>
      <c r="P1879" s="12" t="s">
        <v>8289</v>
      </c>
      <c r="Q1879" t="s">
        <v>8291</v>
      </c>
      <c r="R1879" s="17">
        <f t="shared" si="152"/>
        <v>42035.029224537036</v>
      </c>
      <c r="S1879" s="17">
        <f t="shared" si="153"/>
        <v>42064.029224537036</v>
      </c>
      <c r="T1879" s="16" t="str">
        <f t="shared" si="154"/>
        <v>2015</v>
      </c>
    </row>
    <row r="1880" spans="1:20" ht="49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>
        <f t="shared" si="150"/>
        <v>0</v>
      </c>
      <c r="O1880" s="10">
        <f t="shared" si="151"/>
        <v>0</v>
      </c>
      <c r="P1880" s="12" t="s">
        <v>8289</v>
      </c>
      <c r="Q1880" t="s">
        <v>8291</v>
      </c>
      <c r="R1880" s="17">
        <f t="shared" si="152"/>
        <v>41773.008738425924</v>
      </c>
      <c r="S1880" s="17">
        <f t="shared" si="153"/>
        <v>41803.008738425924</v>
      </c>
      <c r="T1880" s="16" t="str">
        <f t="shared" si="154"/>
        <v>2014</v>
      </c>
    </row>
    <row r="1881" spans="1:20" ht="49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>
        <f t="shared" si="150"/>
        <v>0</v>
      </c>
      <c r="O1881" s="10">
        <f t="shared" si="151"/>
        <v>3</v>
      </c>
      <c r="P1881" s="12" t="s">
        <v>8289</v>
      </c>
      <c r="Q1881" t="s">
        <v>8291</v>
      </c>
      <c r="R1881" s="17">
        <f t="shared" si="152"/>
        <v>42413.649641203709</v>
      </c>
      <c r="S1881" s="17">
        <f t="shared" si="153"/>
        <v>42443.607974537037</v>
      </c>
      <c r="T1881" s="16" t="str">
        <f t="shared" si="154"/>
        <v>2016</v>
      </c>
    </row>
    <row r="1882" spans="1:20" ht="33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>
        <f t="shared" si="150"/>
        <v>20</v>
      </c>
      <c r="O1882" s="10">
        <f t="shared" si="151"/>
        <v>41.83</v>
      </c>
      <c r="P1882" s="12" t="s">
        <v>8289</v>
      </c>
      <c r="Q1882" t="s">
        <v>8291</v>
      </c>
      <c r="R1882" s="17">
        <f t="shared" si="152"/>
        <v>42430.566898148143</v>
      </c>
      <c r="S1882" s="17">
        <f t="shared" si="153"/>
        <v>42459.525231481486</v>
      </c>
      <c r="T1882" s="16" t="str">
        <f t="shared" si="154"/>
        <v>2016</v>
      </c>
    </row>
    <row r="1883" spans="1:20" ht="33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>
        <f t="shared" si="150"/>
        <v>173</v>
      </c>
      <c r="O1883" s="10">
        <f t="shared" si="151"/>
        <v>49.34</v>
      </c>
      <c r="P1883" s="12" t="s">
        <v>8281</v>
      </c>
      <c r="Q1883" t="s">
        <v>8285</v>
      </c>
      <c r="R1883" s="17">
        <f t="shared" si="152"/>
        <v>42043.152650462958</v>
      </c>
      <c r="S1883" s="17">
        <f t="shared" si="153"/>
        <v>42073.110983796301</v>
      </c>
      <c r="T1883" s="16" t="str">
        <f t="shared" si="154"/>
        <v>2015</v>
      </c>
    </row>
    <row r="1884" spans="1:20" ht="49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>
        <f t="shared" si="150"/>
        <v>101</v>
      </c>
      <c r="O1884" s="10">
        <f t="shared" si="151"/>
        <v>41.73</v>
      </c>
      <c r="P1884" s="12" t="s">
        <v>8281</v>
      </c>
      <c r="Q1884" t="s">
        <v>8285</v>
      </c>
      <c r="R1884" s="17">
        <f t="shared" si="152"/>
        <v>41067.949212962965</v>
      </c>
      <c r="S1884" s="17">
        <f t="shared" si="153"/>
        <v>41100.991666666669</v>
      </c>
      <c r="T1884" s="16" t="str">
        <f t="shared" si="154"/>
        <v>2012</v>
      </c>
    </row>
    <row r="1885" spans="1:20" ht="49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>
        <f t="shared" si="150"/>
        <v>105</v>
      </c>
      <c r="O1885" s="10">
        <f t="shared" si="151"/>
        <v>32.72</v>
      </c>
      <c r="P1885" s="12" t="s">
        <v>8281</v>
      </c>
      <c r="Q1885" t="s">
        <v>8285</v>
      </c>
      <c r="R1885" s="17">
        <f t="shared" si="152"/>
        <v>40977.948009259257</v>
      </c>
      <c r="S1885" s="17">
        <f t="shared" si="153"/>
        <v>41007.906342592592</v>
      </c>
      <c r="T1885" s="16" t="str">
        <f t="shared" si="154"/>
        <v>2012</v>
      </c>
    </row>
    <row r="1886" spans="1:20" ht="49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>
        <f t="shared" si="150"/>
        <v>135</v>
      </c>
      <c r="O1886" s="10">
        <f t="shared" si="151"/>
        <v>51.96</v>
      </c>
      <c r="P1886" s="12" t="s">
        <v>8281</v>
      </c>
      <c r="Q1886" t="s">
        <v>8285</v>
      </c>
      <c r="R1886" s="17">
        <f t="shared" si="152"/>
        <v>41205.198321759257</v>
      </c>
      <c r="S1886" s="17">
        <f t="shared" si="153"/>
        <v>41240.5</v>
      </c>
      <c r="T1886" s="16" t="str">
        <f t="shared" si="154"/>
        <v>2012</v>
      </c>
    </row>
    <row r="1887" spans="1:20" ht="49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>
        <f t="shared" si="150"/>
        <v>116</v>
      </c>
      <c r="O1887" s="10">
        <f t="shared" si="151"/>
        <v>50.69</v>
      </c>
      <c r="P1887" s="12" t="s">
        <v>8281</v>
      </c>
      <c r="Q1887" t="s">
        <v>8285</v>
      </c>
      <c r="R1887" s="17">
        <f t="shared" si="152"/>
        <v>41099.093865740739</v>
      </c>
      <c r="S1887" s="17">
        <f t="shared" si="153"/>
        <v>41131.916666666664</v>
      </c>
      <c r="T1887" s="16" t="str">
        <f t="shared" si="154"/>
        <v>2012</v>
      </c>
    </row>
    <row r="1888" spans="1:20" ht="49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>
        <f t="shared" si="150"/>
        <v>102</v>
      </c>
      <c r="O1888" s="10">
        <f t="shared" si="151"/>
        <v>42.24</v>
      </c>
      <c r="P1888" s="12" t="s">
        <v>8281</v>
      </c>
      <c r="Q1888" t="s">
        <v>8285</v>
      </c>
      <c r="R1888" s="17">
        <f t="shared" si="152"/>
        <v>41925.906689814816</v>
      </c>
      <c r="S1888" s="17">
        <f t="shared" si="153"/>
        <v>41955.94835648148</v>
      </c>
      <c r="T1888" s="16" t="str">
        <f t="shared" si="154"/>
        <v>2014</v>
      </c>
    </row>
    <row r="1889" spans="1:20" ht="49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>
        <f t="shared" si="150"/>
        <v>111</v>
      </c>
      <c r="O1889" s="10">
        <f t="shared" si="151"/>
        <v>416.88</v>
      </c>
      <c r="P1889" s="12" t="s">
        <v>8281</v>
      </c>
      <c r="Q1889" t="s">
        <v>8285</v>
      </c>
      <c r="R1889" s="17">
        <f t="shared" si="152"/>
        <v>42323.800138888888</v>
      </c>
      <c r="S1889" s="17">
        <f t="shared" si="153"/>
        <v>42341.895833333328</v>
      </c>
      <c r="T1889" s="16" t="str">
        <f t="shared" si="154"/>
        <v>2015</v>
      </c>
    </row>
    <row r="1890" spans="1:20" ht="49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>
        <f t="shared" si="150"/>
        <v>166</v>
      </c>
      <c r="O1890" s="10">
        <f t="shared" si="151"/>
        <v>46.65</v>
      </c>
      <c r="P1890" s="12" t="s">
        <v>8281</v>
      </c>
      <c r="Q1890" t="s">
        <v>8285</v>
      </c>
      <c r="R1890" s="17">
        <f t="shared" si="152"/>
        <v>40299.239953703705</v>
      </c>
      <c r="S1890" s="17">
        <f t="shared" si="153"/>
        <v>40330.207638888889</v>
      </c>
      <c r="T1890" s="16" t="str">
        <f t="shared" si="154"/>
        <v>2010</v>
      </c>
    </row>
    <row r="1891" spans="1:20" ht="49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>
        <f t="shared" si="150"/>
        <v>107</v>
      </c>
      <c r="O1891" s="10">
        <f t="shared" si="151"/>
        <v>48.45</v>
      </c>
      <c r="P1891" s="12" t="s">
        <v>8281</v>
      </c>
      <c r="Q1891" t="s">
        <v>8285</v>
      </c>
      <c r="R1891" s="17">
        <f t="shared" si="152"/>
        <v>41299.793356481481</v>
      </c>
      <c r="S1891" s="17">
        <f t="shared" si="153"/>
        <v>41344.751689814817</v>
      </c>
      <c r="T1891" s="16" t="str">
        <f t="shared" si="154"/>
        <v>2013</v>
      </c>
    </row>
    <row r="1892" spans="1:20" ht="49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>
        <f t="shared" si="150"/>
        <v>145</v>
      </c>
      <c r="O1892" s="10">
        <f t="shared" si="151"/>
        <v>70.53</v>
      </c>
      <c r="P1892" s="12" t="s">
        <v>8281</v>
      </c>
      <c r="Q1892" t="s">
        <v>8285</v>
      </c>
      <c r="R1892" s="17">
        <f t="shared" si="152"/>
        <v>41228.786203703705</v>
      </c>
      <c r="S1892" s="17">
        <f t="shared" si="153"/>
        <v>41258.786203703705</v>
      </c>
      <c r="T1892" s="16" t="str">
        <f t="shared" si="154"/>
        <v>2012</v>
      </c>
    </row>
    <row r="1893" spans="1:20" ht="49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>
        <f t="shared" si="150"/>
        <v>106</v>
      </c>
      <c r="O1893" s="10">
        <f t="shared" si="151"/>
        <v>87.96</v>
      </c>
      <c r="P1893" s="12" t="s">
        <v>8281</v>
      </c>
      <c r="Q1893" t="s">
        <v>8285</v>
      </c>
      <c r="R1893" s="17">
        <f t="shared" si="152"/>
        <v>40335.798078703701</v>
      </c>
      <c r="S1893" s="17">
        <f t="shared" si="153"/>
        <v>40381.25</v>
      </c>
      <c r="T1893" s="16" t="str">
        <f t="shared" si="154"/>
        <v>2010</v>
      </c>
    </row>
    <row r="1894" spans="1:20" ht="33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>
        <f t="shared" si="150"/>
        <v>137</v>
      </c>
      <c r="O1894" s="10">
        <f t="shared" si="151"/>
        <v>26.27</v>
      </c>
      <c r="P1894" s="12" t="s">
        <v>8281</v>
      </c>
      <c r="Q1894" t="s">
        <v>8285</v>
      </c>
      <c r="R1894" s="17">
        <f t="shared" si="152"/>
        <v>40671.637511574074</v>
      </c>
      <c r="S1894" s="17">
        <f t="shared" si="153"/>
        <v>40701.637511574074</v>
      </c>
      <c r="T1894" s="16" t="str">
        <f t="shared" si="154"/>
        <v>2011</v>
      </c>
    </row>
    <row r="1895" spans="1:20" ht="49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>
        <f t="shared" si="150"/>
        <v>104</v>
      </c>
      <c r="O1895" s="10">
        <f t="shared" si="151"/>
        <v>57.78</v>
      </c>
      <c r="P1895" s="12" t="s">
        <v>8281</v>
      </c>
      <c r="Q1895" t="s">
        <v>8285</v>
      </c>
      <c r="R1895" s="17">
        <f t="shared" si="152"/>
        <v>40632.94195601852</v>
      </c>
      <c r="S1895" s="17">
        <f t="shared" si="153"/>
        <v>40649.165972222225</v>
      </c>
      <c r="T1895" s="16" t="str">
        <f t="shared" si="154"/>
        <v>2011</v>
      </c>
    </row>
    <row r="1896" spans="1:20" ht="2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>
        <f t="shared" si="150"/>
        <v>115</v>
      </c>
      <c r="O1896" s="10">
        <f t="shared" si="151"/>
        <v>57.25</v>
      </c>
      <c r="P1896" s="12" t="s">
        <v>8281</v>
      </c>
      <c r="Q1896" t="s">
        <v>8285</v>
      </c>
      <c r="R1896" s="17">
        <f t="shared" si="152"/>
        <v>40920.904895833337</v>
      </c>
      <c r="S1896" s="17">
        <f t="shared" si="153"/>
        <v>40951.904895833337</v>
      </c>
      <c r="T1896" s="16" t="str">
        <f t="shared" si="154"/>
        <v>2012</v>
      </c>
    </row>
    <row r="1897" spans="1:20" ht="49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>
        <f t="shared" si="150"/>
        <v>102</v>
      </c>
      <c r="O1897" s="10">
        <f t="shared" si="151"/>
        <v>196.34</v>
      </c>
      <c r="P1897" s="12" t="s">
        <v>8281</v>
      </c>
      <c r="Q1897" t="s">
        <v>8285</v>
      </c>
      <c r="R1897" s="17">
        <f t="shared" si="152"/>
        <v>42267.746782407412</v>
      </c>
      <c r="S1897" s="17">
        <f t="shared" si="153"/>
        <v>42297.746782407412</v>
      </c>
      <c r="T1897" s="16" t="str">
        <f t="shared" si="154"/>
        <v>2015</v>
      </c>
    </row>
    <row r="1898" spans="1:20" ht="49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>
        <f t="shared" si="150"/>
        <v>124</v>
      </c>
      <c r="O1898" s="10">
        <f t="shared" si="151"/>
        <v>43</v>
      </c>
      <c r="P1898" s="12" t="s">
        <v>8281</v>
      </c>
      <c r="Q1898" t="s">
        <v>8285</v>
      </c>
      <c r="R1898" s="17">
        <f t="shared" si="152"/>
        <v>40981.710243055553</v>
      </c>
      <c r="S1898" s="17">
        <f t="shared" si="153"/>
        <v>41011.710243055553</v>
      </c>
      <c r="T1898" s="16" t="str">
        <f t="shared" si="154"/>
        <v>2012</v>
      </c>
    </row>
    <row r="1899" spans="1:20" ht="49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>
        <f t="shared" si="150"/>
        <v>102</v>
      </c>
      <c r="O1899" s="10">
        <f t="shared" si="151"/>
        <v>35.549999999999997</v>
      </c>
      <c r="P1899" s="12" t="s">
        <v>8281</v>
      </c>
      <c r="Q1899" t="s">
        <v>8285</v>
      </c>
      <c r="R1899" s="17">
        <f t="shared" si="152"/>
        <v>41680.583402777782</v>
      </c>
      <c r="S1899" s="17">
        <f t="shared" si="153"/>
        <v>41702.875</v>
      </c>
      <c r="T1899" s="16" t="str">
        <f t="shared" si="154"/>
        <v>2014</v>
      </c>
    </row>
    <row r="1900" spans="1:20" ht="49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>
        <f t="shared" si="150"/>
        <v>145</v>
      </c>
      <c r="O1900" s="10">
        <f t="shared" si="151"/>
        <v>68.81</v>
      </c>
      <c r="P1900" s="12" t="s">
        <v>8281</v>
      </c>
      <c r="Q1900" t="s">
        <v>8285</v>
      </c>
      <c r="R1900" s="17">
        <f t="shared" si="152"/>
        <v>42366.192974537036</v>
      </c>
      <c r="S1900" s="17">
        <f t="shared" si="153"/>
        <v>42401.75</v>
      </c>
      <c r="T1900" s="16" t="str">
        <f t="shared" si="154"/>
        <v>2015</v>
      </c>
    </row>
    <row r="1901" spans="1:20" ht="49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>
        <f t="shared" si="150"/>
        <v>133</v>
      </c>
      <c r="O1901" s="10">
        <f t="shared" si="151"/>
        <v>28.57</v>
      </c>
      <c r="P1901" s="12" t="s">
        <v>8281</v>
      </c>
      <c r="Q1901" t="s">
        <v>8285</v>
      </c>
      <c r="R1901" s="17">
        <f t="shared" si="152"/>
        <v>42058.941736111112</v>
      </c>
      <c r="S1901" s="17">
        <f t="shared" si="153"/>
        <v>42088.90006944444</v>
      </c>
      <c r="T1901" s="16" t="str">
        <f t="shared" si="154"/>
        <v>2015</v>
      </c>
    </row>
    <row r="1902" spans="1:20" ht="49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>
        <f t="shared" si="150"/>
        <v>109</v>
      </c>
      <c r="O1902" s="10">
        <f t="shared" si="151"/>
        <v>50.63</v>
      </c>
      <c r="P1902" s="12" t="s">
        <v>8281</v>
      </c>
      <c r="Q1902" t="s">
        <v>8285</v>
      </c>
      <c r="R1902" s="17">
        <f t="shared" si="152"/>
        <v>41160.871886574074</v>
      </c>
      <c r="S1902" s="17">
        <f t="shared" si="153"/>
        <v>41188.415972222225</v>
      </c>
      <c r="T1902" s="16" t="str">
        <f t="shared" si="154"/>
        <v>2012</v>
      </c>
    </row>
    <row r="1903" spans="1:20" ht="49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>
        <f t="shared" si="150"/>
        <v>3</v>
      </c>
      <c r="O1903" s="10">
        <f t="shared" si="151"/>
        <v>106.8</v>
      </c>
      <c r="P1903" s="12" t="s">
        <v>8275</v>
      </c>
      <c r="Q1903" t="s">
        <v>8304</v>
      </c>
      <c r="R1903" s="17">
        <f t="shared" si="152"/>
        <v>42116.54315972222</v>
      </c>
      <c r="S1903" s="17">
        <f t="shared" si="153"/>
        <v>42146.541666666672</v>
      </c>
      <c r="T1903" s="16" t="str">
        <f t="shared" si="154"/>
        <v>2015</v>
      </c>
    </row>
    <row r="1904" spans="1:20" ht="49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>
        <f t="shared" si="150"/>
        <v>1</v>
      </c>
      <c r="O1904" s="10">
        <f t="shared" si="151"/>
        <v>4</v>
      </c>
      <c r="P1904" s="12" t="s">
        <v>8275</v>
      </c>
      <c r="Q1904" t="s">
        <v>8304</v>
      </c>
      <c r="R1904" s="17">
        <f t="shared" si="152"/>
        <v>42037.789895833332</v>
      </c>
      <c r="S1904" s="17">
        <f t="shared" si="153"/>
        <v>42067.789895833332</v>
      </c>
      <c r="T1904" s="16" t="str">
        <f t="shared" si="154"/>
        <v>2015</v>
      </c>
    </row>
    <row r="1905" spans="1:20" ht="49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>
        <f t="shared" si="150"/>
        <v>47</v>
      </c>
      <c r="O1905" s="10">
        <f t="shared" si="151"/>
        <v>34.1</v>
      </c>
      <c r="P1905" s="12" t="s">
        <v>8275</v>
      </c>
      <c r="Q1905" t="s">
        <v>8304</v>
      </c>
      <c r="R1905" s="17">
        <f t="shared" si="152"/>
        <v>42702.770729166667</v>
      </c>
      <c r="S1905" s="17">
        <f t="shared" si="153"/>
        <v>42762.770729166667</v>
      </c>
      <c r="T1905" s="16" t="str">
        <f t="shared" si="154"/>
        <v>2016</v>
      </c>
    </row>
    <row r="1906" spans="1:20" ht="49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>
        <f t="shared" si="150"/>
        <v>0</v>
      </c>
      <c r="O1906" s="10">
        <f t="shared" si="151"/>
        <v>25</v>
      </c>
      <c r="P1906" s="12" t="s">
        <v>8275</v>
      </c>
      <c r="Q1906" t="s">
        <v>8304</v>
      </c>
      <c r="R1906" s="17">
        <f t="shared" si="152"/>
        <v>42326.685428240744</v>
      </c>
      <c r="S1906" s="17">
        <f t="shared" si="153"/>
        <v>42371.685428240744</v>
      </c>
      <c r="T1906" s="16" t="str">
        <f t="shared" si="154"/>
        <v>2015</v>
      </c>
    </row>
    <row r="1907" spans="1:20" ht="49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>
        <f t="shared" si="150"/>
        <v>0</v>
      </c>
      <c r="O1907" s="10">
        <f t="shared" si="151"/>
        <v>10.5</v>
      </c>
      <c r="P1907" s="12" t="s">
        <v>8275</v>
      </c>
      <c r="Q1907" t="s">
        <v>8304</v>
      </c>
      <c r="R1907" s="17">
        <f t="shared" si="152"/>
        <v>41859.925856481481</v>
      </c>
      <c r="S1907" s="17">
        <f t="shared" si="153"/>
        <v>41889.925856481481</v>
      </c>
      <c r="T1907" s="16" t="str">
        <f t="shared" si="154"/>
        <v>2014</v>
      </c>
    </row>
    <row r="1908" spans="1:20" ht="49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>
        <f t="shared" si="150"/>
        <v>43</v>
      </c>
      <c r="O1908" s="10">
        <f t="shared" si="151"/>
        <v>215.96</v>
      </c>
      <c r="P1908" s="12" t="s">
        <v>8275</v>
      </c>
      <c r="Q1908" t="s">
        <v>8304</v>
      </c>
      <c r="R1908" s="17">
        <f t="shared" si="152"/>
        <v>42514.671099537038</v>
      </c>
      <c r="S1908" s="17">
        <f t="shared" si="153"/>
        <v>42544.671099537038</v>
      </c>
      <c r="T1908" s="16" t="str">
        <f t="shared" si="154"/>
        <v>2016</v>
      </c>
    </row>
    <row r="1909" spans="1:20" ht="49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>
        <f t="shared" si="150"/>
        <v>0</v>
      </c>
      <c r="O1909" s="10">
        <f t="shared" si="151"/>
        <v>21.25</v>
      </c>
      <c r="P1909" s="12" t="s">
        <v>8275</v>
      </c>
      <c r="Q1909" t="s">
        <v>8304</v>
      </c>
      <c r="R1909" s="17">
        <f t="shared" si="152"/>
        <v>41767.587094907409</v>
      </c>
      <c r="S1909" s="17">
        <f t="shared" si="153"/>
        <v>41782.587094907409</v>
      </c>
      <c r="T1909" s="16" t="str">
        <f t="shared" si="154"/>
        <v>2014</v>
      </c>
    </row>
    <row r="1910" spans="1:20" ht="49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>
        <f t="shared" si="150"/>
        <v>2</v>
      </c>
      <c r="O1910" s="10">
        <f t="shared" si="151"/>
        <v>108.25</v>
      </c>
      <c r="P1910" s="12" t="s">
        <v>8275</v>
      </c>
      <c r="Q1910" t="s">
        <v>8304</v>
      </c>
      <c r="R1910" s="17">
        <f t="shared" si="152"/>
        <v>42703.917824074073</v>
      </c>
      <c r="S1910" s="17">
        <f t="shared" si="153"/>
        <v>42733.917824074073</v>
      </c>
      <c r="T1910" s="16" t="str">
        <f t="shared" si="154"/>
        <v>2016</v>
      </c>
    </row>
    <row r="1911" spans="1:20" ht="49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>
        <f t="shared" si="150"/>
        <v>14</v>
      </c>
      <c r="O1911" s="10">
        <f t="shared" si="151"/>
        <v>129.97</v>
      </c>
      <c r="P1911" s="12" t="s">
        <v>8275</v>
      </c>
      <c r="Q1911" t="s">
        <v>8304</v>
      </c>
      <c r="R1911" s="17">
        <f t="shared" si="152"/>
        <v>41905.429155092592</v>
      </c>
      <c r="S1911" s="17">
        <f t="shared" si="153"/>
        <v>41935.429155092592</v>
      </c>
      <c r="T1911" s="16" t="str">
        <f t="shared" si="154"/>
        <v>2014</v>
      </c>
    </row>
    <row r="1912" spans="1:20" ht="49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>
        <f t="shared" si="150"/>
        <v>39</v>
      </c>
      <c r="O1912" s="10">
        <f t="shared" si="151"/>
        <v>117.49</v>
      </c>
      <c r="P1912" s="12" t="s">
        <v>8275</v>
      </c>
      <c r="Q1912" t="s">
        <v>8304</v>
      </c>
      <c r="R1912" s="17">
        <f t="shared" si="152"/>
        <v>42264.963159722218</v>
      </c>
      <c r="S1912" s="17">
        <f t="shared" si="153"/>
        <v>42308.947916666672</v>
      </c>
      <c r="T1912" s="16" t="str">
        <f t="shared" si="154"/>
        <v>2015</v>
      </c>
    </row>
    <row r="1913" spans="1:20" ht="49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>
        <f t="shared" si="150"/>
        <v>0</v>
      </c>
      <c r="O1913" s="10">
        <f t="shared" si="151"/>
        <v>10</v>
      </c>
      <c r="P1913" s="12" t="s">
        <v>8275</v>
      </c>
      <c r="Q1913" t="s">
        <v>8304</v>
      </c>
      <c r="R1913" s="17">
        <f t="shared" si="152"/>
        <v>41830.033958333333</v>
      </c>
      <c r="S1913" s="17">
        <f t="shared" si="153"/>
        <v>41860.033958333333</v>
      </c>
      <c r="T1913" s="16" t="str">
        <f t="shared" si="154"/>
        <v>2014</v>
      </c>
    </row>
    <row r="1914" spans="1:20" ht="49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>
        <f t="shared" si="150"/>
        <v>59</v>
      </c>
      <c r="O1914" s="10">
        <f t="shared" si="151"/>
        <v>70.599999999999994</v>
      </c>
      <c r="P1914" s="12" t="s">
        <v>8275</v>
      </c>
      <c r="Q1914" t="s">
        <v>8304</v>
      </c>
      <c r="R1914" s="17">
        <f t="shared" si="152"/>
        <v>42129.226388888885</v>
      </c>
      <c r="S1914" s="17">
        <f t="shared" si="153"/>
        <v>42159.226388888885</v>
      </c>
      <c r="T1914" s="16" t="str">
        <f t="shared" si="154"/>
        <v>2015</v>
      </c>
    </row>
    <row r="1915" spans="1:20" ht="33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>
        <f t="shared" si="150"/>
        <v>1</v>
      </c>
      <c r="O1915" s="10">
        <f t="shared" si="151"/>
        <v>24.5</v>
      </c>
      <c r="P1915" s="12" t="s">
        <v>8275</v>
      </c>
      <c r="Q1915" t="s">
        <v>8304</v>
      </c>
      <c r="R1915" s="17">
        <f t="shared" si="152"/>
        <v>41890.511319444442</v>
      </c>
      <c r="S1915" s="17">
        <f t="shared" si="153"/>
        <v>41920.511319444442</v>
      </c>
      <c r="T1915" s="16" t="str">
        <f t="shared" si="154"/>
        <v>2014</v>
      </c>
    </row>
    <row r="1916" spans="1:20" ht="49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>
        <f t="shared" si="150"/>
        <v>9</v>
      </c>
      <c r="O1916" s="10">
        <f t="shared" si="151"/>
        <v>30</v>
      </c>
      <c r="P1916" s="12" t="s">
        <v>8275</v>
      </c>
      <c r="Q1916" t="s">
        <v>8304</v>
      </c>
      <c r="R1916" s="17">
        <f t="shared" si="152"/>
        <v>41929.174456018518</v>
      </c>
      <c r="S1916" s="17">
        <f t="shared" si="153"/>
        <v>41944.165972222225</v>
      </c>
      <c r="T1916" s="16" t="str">
        <f t="shared" si="154"/>
        <v>2014</v>
      </c>
    </row>
    <row r="1917" spans="1:20" ht="49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>
        <f t="shared" si="150"/>
        <v>2</v>
      </c>
      <c r="O1917" s="10">
        <f t="shared" si="151"/>
        <v>2</v>
      </c>
      <c r="P1917" s="12" t="s">
        <v>8275</v>
      </c>
      <c r="Q1917" t="s">
        <v>8304</v>
      </c>
      <c r="R1917" s="17">
        <f t="shared" si="152"/>
        <v>41864.04886574074</v>
      </c>
      <c r="S1917" s="17">
        <f t="shared" si="153"/>
        <v>41884.04886574074</v>
      </c>
      <c r="T1917" s="16" t="str">
        <f t="shared" si="154"/>
        <v>2014</v>
      </c>
    </row>
    <row r="1918" spans="1:20" ht="33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>
        <f t="shared" si="150"/>
        <v>1</v>
      </c>
      <c r="O1918" s="10">
        <f t="shared" si="151"/>
        <v>17</v>
      </c>
      <c r="P1918" s="12" t="s">
        <v>8275</v>
      </c>
      <c r="Q1918" t="s">
        <v>8304</v>
      </c>
      <c r="R1918" s="17">
        <f t="shared" si="152"/>
        <v>42656.717303240745</v>
      </c>
      <c r="S1918" s="17">
        <f t="shared" si="153"/>
        <v>42681.758969907409</v>
      </c>
      <c r="T1918" s="16" t="str">
        <f t="shared" si="154"/>
        <v>2016</v>
      </c>
    </row>
    <row r="1919" spans="1:20" ht="33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>
        <f t="shared" si="150"/>
        <v>53</v>
      </c>
      <c r="O1919" s="10">
        <f t="shared" si="151"/>
        <v>2928.93</v>
      </c>
      <c r="P1919" s="12" t="s">
        <v>8275</v>
      </c>
      <c r="Q1919" t="s">
        <v>8304</v>
      </c>
      <c r="R1919" s="17">
        <f t="shared" si="152"/>
        <v>42746.270057870366</v>
      </c>
      <c r="S1919" s="17">
        <f t="shared" si="153"/>
        <v>42776.270057870366</v>
      </c>
      <c r="T1919" s="16" t="str">
        <f t="shared" si="154"/>
        <v>2017</v>
      </c>
    </row>
    <row r="1920" spans="1:20" ht="49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>
        <f t="shared" si="150"/>
        <v>1</v>
      </c>
      <c r="O1920" s="10">
        <f t="shared" si="151"/>
        <v>28.89</v>
      </c>
      <c r="P1920" s="12" t="s">
        <v>8275</v>
      </c>
      <c r="Q1920" t="s">
        <v>8304</v>
      </c>
      <c r="R1920" s="17">
        <f t="shared" si="152"/>
        <v>41828.789942129632</v>
      </c>
      <c r="S1920" s="17">
        <f t="shared" si="153"/>
        <v>41863.789942129632</v>
      </c>
      <c r="T1920" s="16" t="str">
        <f t="shared" si="154"/>
        <v>2014</v>
      </c>
    </row>
    <row r="1921" spans="1:20" ht="49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>
        <f t="shared" si="150"/>
        <v>47</v>
      </c>
      <c r="O1921" s="10">
        <f t="shared" si="151"/>
        <v>29.63</v>
      </c>
      <c r="P1921" s="12" t="s">
        <v>8275</v>
      </c>
      <c r="Q1921" t="s">
        <v>8304</v>
      </c>
      <c r="R1921" s="17">
        <f t="shared" si="152"/>
        <v>42113.875567129624</v>
      </c>
      <c r="S1921" s="17">
        <f t="shared" si="153"/>
        <v>42143.875567129624</v>
      </c>
      <c r="T1921" s="16" t="str">
        <f t="shared" si="154"/>
        <v>2015</v>
      </c>
    </row>
    <row r="1922" spans="1:20" ht="33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>
        <f t="shared" si="150"/>
        <v>43</v>
      </c>
      <c r="O1922" s="10">
        <f t="shared" si="151"/>
        <v>40.98</v>
      </c>
      <c r="P1922" s="12" t="s">
        <v>8275</v>
      </c>
      <c r="Q1922" t="s">
        <v>8304</v>
      </c>
      <c r="R1922" s="17">
        <f t="shared" si="152"/>
        <v>42270.875706018516</v>
      </c>
      <c r="S1922" s="17">
        <f t="shared" si="153"/>
        <v>42298.958333333328</v>
      </c>
      <c r="T1922" s="16" t="str">
        <f t="shared" si="154"/>
        <v>2015</v>
      </c>
    </row>
    <row r="1923" spans="1:20" ht="33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>
        <f t="shared" si="150"/>
        <v>137</v>
      </c>
      <c r="O1923" s="10">
        <f t="shared" si="151"/>
        <v>54</v>
      </c>
      <c r="P1923" s="12" t="s">
        <v>8281</v>
      </c>
      <c r="Q1923" t="s">
        <v>8285</v>
      </c>
      <c r="R1923" s="17">
        <f t="shared" si="152"/>
        <v>41074.221562500003</v>
      </c>
      <c r="S1923" s="17">
        <f t="shared" si="153"/>
        <v>41104.221562500003</v>
      </c>
      <c r="T1923" s="16" t="str">
        <f t="shared" si="154"/>
        <v>2012</v>
      </c>
    </row>
    <row r="1924" spans="1:20" ht="49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>
        <f t="shared" si="150"/>
        <v>116</v>
      </c>
      <c r="O1924" s="10">
        <f t="shared" si="151"/>
        <v>36.11</v>
      </c>
      <c r="P1924" s="12" t="s">
        <v>8281</v>
      </c>
      <c r="Q1924" t="s">
        <v>8285</v>
      </c>
      <c r="R1924" s="17">
        <f t="shared" si="152"/>
        <v>41590.255868055552</v>
      </c>
      <c r="S1924" s="17">
        <f t="shared" si="153"/>
        <v>41620.255868055552</v>
      </c>
      <c r="T1924" s="16" t="str">
        <f t="shared" si="154"/>
        <v>2013</v>
      </c>
    </row>
    <row r="1925" spans="1:20" ht="33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>
        <f t="shared" si="150"/>
        <v>241</v>
      </c>
      <c r="O1925" s="10">
        <f t="shared" si="151"/>
        <v>23.15</v>
      </c>
      <c r="P1925" s="12" t="s">
        <v>8281</v>
      </c>
      <c r="Q1925" t="s">
        <v>8285</v>
      </c>
      <c r="R1925" s="17">
        <f t="shared" si="152"/>
        <v>40772.848749999997</v>
      </c>
      <c r="S1925" s="17">
        <f t="shared" si="153"/>
        <v>40813.207638888889</v>
      </c>
      <c r="T1925" s="16" t="str">
        <f t="shared" si="154"/>
        <v>2011</v>
      </c>
    </row>
    <row r="1926" spans="1:20" ht="49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>
        <f t="shared" si="150"/>
        <v>114</v>
      </c>
      <c r="O1926" s="10">
        <f t="shared" si="151"/>
        <v>104</v>
      </c>
      <c r="P1926" s="12" t="s">
        <v>8281</v>
      </c>
      <c r="Q1926" t="s">
        <v>8285</v>
      </c>
      <c r="R1926" s="17">
        <f t="shared" si="152"/>
        <v>41626.761053240742</v>
      </c>
      <c r="S1926" s="17">
        <f t="shared" si="153"/>
        <v>41654.814583333333</v>
      </c>
      <c r="T1926" s="16" t="str">
        <f t="shared" si="154"/>
        <v>2013</v>
      </c>
    </row>
    <row r="1927" spans="1:20" ht="33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>
        <f t="shared" si="150"/>
        <v>110</v>
      </c>
      <c r="O1927" s="10">
        <f t="shared" si="151"/>
        <v>31.83</v>
      </c>
      <c r="P1927" s="12" t="s">
        <v>8281</v>
      </c>
      <c r="Q1927" t="s">
        <v>8285</v>
      </c>
      <c r="R1927" s="17">
        <f t="shared" si="152"/>
        <v>41535.90148148148</v>
      </c>
      <c r="S1927" s="17">
        <f t="shared" si="153"/>
        <v>41558</v>
      </c>
      <c r="T1927" s="16" t="str">
        <f t="shared" si="154"/>
        <v>2013</v>
      </c>
    </row>
    <row r="1928" spans="1:20" ht="49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>
        <f t="shared" si="150"/>
        <v>195</v>
      </c>
      <c r="O1928" s="10">
        <f t="shared" si="151"/>
        <v>27.39</v>
      </c>
      <c r="P1928" s="12" t="s">
        <v>8281</v>
      </c>
      <c r="Q1928" t="s">
        <v>8285</v>
      </c>
      <c r="R1928" s="17">
        <f t="shared" si="152"/>
        <v>40456.954351851848</v>
      </c>
      <c r="S1928" s="17">
        <f t="shared" si="153"/>
        <v>40484.018055555556</v>
      </c>
      <c r="T1928" s="16" t="str">
        <f t="shared" si="154"/>
        <v>2010</v>
      </c>
    </row>
    <row r="1929" spans="1:20" ht="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>
        <f t="shared" si="150"/>
        <v>103</v>
      </c>
      <c r="O1929" s="10">
        <f t="shared" si="151"/>
        <v>56.36</v>
      </c>
      <c r="P1929" s="12" t="s">
        <v>8281</v>
      </c>
      <c r="Q1929" t="s">
        <v>8285</v>
      </c>
      <c r="R1929" s="17">
        <f t="shared" si="152"/>
        <v>40960.861562500002</v>
      </c>
      <c r="S1929" s="17">
        <f t="shared" si="153"/>
        <v>40976.207638888889</v>
      </c>
      <c r="T1929" s="16" t="str">
        <f t="shared" si="154"/>
        <v>2012</v>
      </c>
    </row>
    <row r="1930" spans="1:20" ht="33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>
        <f t="shared" ref="N1930:N1993" si="155">ROUND(E1930/D1930*100,0)</f>
        <v>103</v>
      </c>
      <c r="O1930" s="10">
        <f t="shared" ref="O1930:O1993" si="156">IFERROR(ROUND(E1930/L1930,2),0)</f>
        <v>77.349999999999994</v>
      </c>
      <c r="P1930" s="12" t="s">
        <v>8281</v>
      </c>
      <c r="Q1930" t="s">
        <v>8285</v>
      </c>
      <c r="R1930" s="17">
        <f t="shared" ref="R1930:R1993" si="157">(((J1930/60)/60)/24)+DATE(1970,1,1)</f>
        <v>41371.648078703707</v>
      </c>
      <c r="S1930" s="17">
        <f t="shared" ref="S1930:S1993" si="158">(((I1930/60)/60)/24)+DATE(1970,1,1)</f>
        <v>41401.648078703707</v>
      </c>
      <c r="T1930" s="16" t="str">
        <f t="shared" ref="T1930:T1993" si="159">TEXT(R1930, "yyyy")</f>
        <v>2013</v>
      </c>
    </row>
    <row r="1931" spans="1:20" ht="49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>
        <f t="shared" si="155"/>
        <v>100</v>
      </c>
      <c r="O1931" s="10">
        <f t="shared" si="156"/>
        <v>42.8</v>
      </c>
      <c r="P1931" s="12" t="s">
        <v>8281</v>
      </c>
      <c r="Q1931" t="s">
        <v>8285</v>
      </c>
      <c r="R1931" s="17">
        <f t="shared" si="157"/>
        <v>40687.021597222221</v>
      </c>
      <c r="S1931" s="17">
        <f t="shared" si="158"/>
        <v>40729.021597222221</v>
      </c>
      <c r="T1931" s="16" t="str">
        <f t="shared" si="159"/>
        <v>2011</v>
      </c>
    </row>
    <row r="1932" spans="1:20" ht="33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>
        <f t="shared" si="155"/>
        <v>127</v>
      </c>
      <c r="O1932" s="10">
        <f t="shared" si="156"/>
        <v>48.85</v>
      </c>
      <c r="P1932" s="12" t="s">
        <v>8281</v>
      </c>
      <c r="Q1932" t="s">
        <v>8285</v>
      </c>
      <c r="R1932" s="17">
        <f t="shared" si="157"/>
        <v>41402.558819444443</v>
      </c>
      <c r="S1932" s="17">
        <f t="shared" si="158"/>
        <v>41462.558819444443</v>
      </c>
      <c r="T1932" s="16" t="str">
        <f t="shared" si="159"/>
        <v>2013</v>
      </c>
    </row>
    <row r="1933" spans="1:20" ht="33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>
        <f t="shared" si="155"/>
        <v>121</v>
      </c>
      <c r="O1933" s="10">
        <f t="shared" si="156"/>
        <v>48.24</v>
      </c>
      <c r="P1933" s="12" t="s">
        <v>8281</v>
      </c>
      <c r="Q1933" t="s">
        <v>8285</v>
      </c>
      <c r="R1933" s="17">
        <f t="shared" si="157"/>
        <v>41037.892465277779</v>
      </c>
      <c r="S1933" s="17">
        <f t="shared" si="158"/>
        <v>41051.145833333336</v>
      </c>
      <c r="T1933" s="16" t="str">
        <f t="shared" si="159"/>
        <v>2012</v>
      </c>
    </row>
    <row r="1934" spans="1:20" ht="49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>
        <f t="shared" si="155"/>
        <v>107</v>
      </c>
      <c r="O1934" s="10">
        <f t="shared" si="156"/>
        <v>70.209999999999994</v>
      </c>
      <c r="P1934" s="12" t="s">
        <v>8281</v>
      </c>
      <c r="Q1934" t="s">
        <v>8285</v>
      </c>
      <c r="R1934" s="17">
        <f t="shared" si="157"/>
        <v>40911.809872685182</v>
      </c>
      <c r="S1934" s="17">
        <f t="shared" si="158"/>
        <v>40932.809872685182</v>
      </c>
      <c r="T1934" s="16" t="str">
        <f t="shared" si="159"/>
        <v>2012</v>
      </c>
    </row>
    <row r="1935" spans="1:20" ht="49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>
        <f t="shared" si="155"/>
        <v>172</v>
      </c>
      <c r="O1935" s="10">
        <f t="shared" si="156"/>
        <v>94.05</v>
      </c>
      <c r="P1935" s="12" t="s">
        <v>8281</v>
      </c>
      <c r="Q1935" t="s">
        <v>8285</v>
      </c>
      <c r="R1935" s="17">
        <f t="shared" si="157"/>
        <v>41879.130868055552</v>
      </c>
      <c r="S1935" s="17">
        <f t="shared" si="158"/>
        <v>41909.130868055552</v>
      </c>
      <c r="T1935" s="16" t="str">
        <f t="shared" si="159"/>
        <v>2014</v>
      </c>
    </row>
    <row r="1936" spans="1:20" ht="49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>
        <f t="shared" si="155"/>
        <v>124</v>
      </c>
      <c r="O1936" s="10">
        <f t="shared" si="156"/>
        <v>80.27</v>
      </c>
      <c r="P1936" s="12" t="s">
        <v>8281</v>
      </c>
      <c r="Q1936" t="s">
        <v>8285</v>
      </c>
      <c r="R1936" s="17">
        <f t="shared" si="157"/>
        <v>40865.867141203707</v>
      </c>
      <c r="S1936" s="17">
        <f t="shared" si="158"/>
        <v>40902.208333333336</v>
      </c>
      <c r="T1936" s="16" t="str">
        <f t="shared" si="159"/>
        <v>2011</v>
      </c>
    </row>
    <row r="1937" spans="1:20" ht="49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>
        <f t="shared" si="155"/>
        <v>108</v>
      </c>
      <c r="O1937" s="10">
        <f t="shared" si="156"/>
        <v>54.2</v>
      </c>
      <c r="P1937" s="12" t="s">
        <v>8281</v>
      </c>
      <c r="Q1937" t="s">
        <v>8285</v>
      </c>
      <c r="R1937" s="17">
        <f t="shared" si="157"/>
        <v>41773.932534722226</v>
      </c>
      <c r="S1937" s="17">
        <f t="shared" si="158"/>
        <v>41811.207638888889</v>
      </c>
      <c r="T1937" s="16" t="str">
        <f t="shared" si="159"/>
        <v>2014</v>
      </c>
    </row>
    <row r="1938" spans="1:20" ht="49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>
        <f t="shared" si="155"/>
        <v>117</v>
      </c>
      <c r="O1938" s="10">
        <f t="shared" si="156"/>
        <v>60.27</v>
      </c>
      <c r="P1938" s="12" t="s">
        <v>8281</v>
      </c>
      <c r="Q1938" t="s">
        <v>8285</v>
      </c>
      <c r="R1938" s="17">
        <f t="shared" si="157"/>
        <v>40852.889699074076</v>
      </c>
      <c r="S1938" s="17">
        <f t="shared" si="158"/>
        <v>40883.249305555553</v>
      </c>
      <c r="T1938" s="16" t="str">
        <f t="shared" si="159"/>
        <v>2011</v>
      </c>
    </row>
    <row r="1939" spans="1:20" ht="49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>
        <f t="shared" si="155"/>
        <v>187</v>
      </c>
      <c r="O1939" s="10">
        <f t="shared" si="156"/>
        <v>38.74</v>
      </c>
      <c r="P1939" s="12" t="s">
        <v>8281</v>
      </c>
      <c r="Q1939" t="s">
        <v>8285</v>
      </c>
      <c r="R1939" s="17">
        <f t="shared" si="157"/>
        <v>41059.118993055556</v>
      </c>
      <c r="S1939" s="17">
        <f t="shared" si="158"/>
        <v>41075.165972222225</v>
      </c>
      <c r="T1939" s="16" t="str">
        <f t="shared" si="159"/>
        <v>2012</v>
      </c>
    </row>
    <row r="1940" spans="1:20" ht="49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>
        <f t="shared" si="155"/>
        <v>116</v>
      </c>
      <c r="O1940" s="10">
        <f t="shared" si="156"/>
        <v>152.54</v>
      </c>
      <c r="P1940" s="12" t="s">
        <v>8281</v>
      </c>
      <c r="Q1940" t="s">
        <v>8285</v>
      </c>
      <c r="R1940" s="17">
        <f t="shared" si="157"/>
        <v>41426.259618055556</v>
      </c>
      <c r="S1940" s="17">
        <f t="shared" si="158"/>
        <v>41457.208333333336</v>
      </c>
      <c r="T1940" s="16" t="str">
        <f t="shared" si="159"/>
        <v>2013</v>
      </c>
    </row>
    <row r="1941" spans="1:20" ht="49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>
        <f t="shared" si="155"/>
        <v>111</v>
      </c>
      <c r="O1941" s="10">
        <f t="shared" si="156"/>
        <v>115.31</v>
      </c>
      <c r="P1941" s="12" t="s">
        <v>8281</v>
      </c>
      <c r="Q1941" t="s">
        <v>8285</v>
      </c>
      <c r="R1941" s="17">
        <f t="shared" si="157"/>
        <v>41313.985046296293</v>
      </c>
      <c r="S1941" s="17">
        <f t="shared" si="158"/>
        <v>41343.943379629629</v>
      </c>
      <c r="T1941" s="16" t="str">
        <f t="shared" si="159"/>
        <v>2013</v>
      </c>
    </row>
    <row r="1942" spans="1:20" ht="49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>
        <f t="shared" si="155"/>
        <v>171</v>
      </c>
      <c r="O1942" s="10">
        <f t="shared" si="156"/>
        <v>35.840000000000003</v>
      </c>
      <c r="P1942" s="12" t="s">
        <v>8281</v>
      </c>
      <c r="Q1942" t="s">
        <v>8285</v>
      </c>
      <c r="R1942" s="17">
        <f t="shared" si="157"/>
        <v>40670.507326388892</v>
      </c>
      <c r="S1942" s="17">
        <f t="shared" si="158"/>
        <v>40709.165972222225</v>
      </c>
      <c r="T1942" s="16" t="str">
        <f t="shared" si="159"/>
        <v>2011</v>
      </c>
    </row>
    <row r="1943" spans="1:20" ht="49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>
        <f t="shared" si="155"/>
        <v>126</v>
      </c>
      <c r="O1943" s="10">
        <f t="shared" si="156"/>
        <v>64.569999999999993</v>
      </c>
      <c r="P1943" s="12" t="s">
        <v>8275</v>
      </c>
      <c r="Q1943" t="s">
        <v>8305</v>
      </c>
      <c r="R1943" s="17">
        <f t="shared" si="157"/>
        <v>41744.290868055556</v>
      </c>
      <c r="S1943" s="17">
        <f t="shared" si="158"/>
        <v>41774.290868055556</v>
      </c>
      <c r="T1943" s="16" t="str">
        <f t="shared" si="159"/>
        <v>2014</v>
      </c>
    </row>
    <row r="1944" spans="1:20" ht="49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>
        <f t="shared" si="155"/>
        <v>138</v>
      </c>
      <c r="O1944" s="10">
        <f t="shared" si="156"/>
        <v>87.44</v>
      </c>
      <c r="P1944" s="12" t="s">
        <v>8275</v>
      </c>
      <c r="Q1944" t="s">
        <v>8305</v>
      </c>
      <c r="R1944" s="17">
        <f t="shared" si="157"/>
        <v>40638.828009259261</v>
      </c>
      <c r="S1944" s="17">
        <f t="shared" si="158"/>
        <v>40728.828009259261</v>
      </c>
      <c r="T1944" s="16" t="str">
        <f t="shared" si="159"/>
        <v>2011</v>
      </c>
    </row>
    <row r="1945" spans="1:20" ht="49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>
        <f t="shared" si="155"/>
        <v>1705</v>
      </c>
      <c r="O1945" s="10">
        <f t="shared" si="156"/>
        <v>68.819999999999993</v>
      </c>
      <c r="P1945" s="12" t="s">
        <v>8275</v>
      </c>
      <c r="Q1945" t="s">
        <v>8305</v>
      </c>
      <c r="R1945" s="17">
        <f t="shared" si="157"/>
        <v>42548.269861111112</v>
      </c>
      <c r="S1945" s="17">
        <f t="shared" si="158"/>
        <v>42593.269861111112</v>
      </c>
      <c r="T1945" s="16" t="str">
        <f t="shared" si="159"/>
        <v>2016</v>
      </c>
    </row>
    <row r="1946" spans="1:20" ht="49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>
        <f t="shared" si="155"/>
        <v>788</v>
      </c>
      <c r="O1946" s="10">
        <f t="shared" si="156"/>
        <v>176.2</v>
      </c>
      <c r="P1946" s="12" t="s">
        <v>8275</v>
      </c>
      <c r="Q1946" t="s">
        <v>8305</v>
      </c>
      <c r="R1946" s="17">
        <f t="shared" si="157"/>
        <v>41730.584374999999</v>
      </c>
      <c r="S1946" s="17">
        <f t="shared" si="158"/>
        <v>41760.584374999999</v>
      </c>
      <c r="T1946" s="16" t="str">
        <f t="shared" si="159"/>
        <v>2014</v>
      </c>
    </row>
    <row r="1947" spans="1:20" ht="49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>
        <f t="shared" si="155"/>
        <v>348</v>
      </c>
      <c r="O1947" s="10">
        <f t="shared" si="156"/>
        <v>511.79</v>
      </c>
      <c r="P1947" s="12" t="s">
        <v>8275</v>
      </c>
      <c r="Q1947" t="s">
        <v>8305</v>
      </c>
      <c r="R1947" s="17">
        <f t="shared" si="157"/>
        <v>42157.251828703709</v>
      </c>
      <c r="S1947" s="17">
        <f t="shared" si="158"/>
        <v>42197.251828703709</v>
      </c>
      <c r="T1947" s="16" t="str">
        <f t="shared" si="159"/>
        <v>2015</v>
      </c>
    </row>
    <row r="1948" spans="1:20" ht="49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>
        <f t="shared" si="155"/>
        <v>150</v>
      </c>
      <c r="O1948" s="10">
        <f t="shared" si="156"/>
        <v>160.44</v>
      </c>
      <c r="P1948" s="12" t="s">
        <v>8275</v>
      </c>
      <c r="Q1948" t="s">
        <v>8305</v>
      </c>
      <c r="R1948" s="17">
        <f t="shared" si="157"/>
        <v>41689.150011574071</v>
      </c>
      <c r="S1948" s="17">
        <f t="shared" si="158"/>
        <v>41749.108344907407</v>
      </c>
      <c r="T1948" s="16" t="str">
        <f t="shared" si="159"/>
        <v>2014</v>
      </c>
    </row>
    <row r="1949" spans="1:20" ht="49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>
        <f t="shared" si="155"/>
        <v>101</v>
      </c>
      <c r="O1949" s="10">
        <f t="shared" si="156"/>
        <v>35</v>
      </c>
      <c r="P1949" s="12" t="s">
        <v>8275</v>
      </c>
      <c r="Q1949" t="s">
        <v>8305</v>
      </c>
      <c r="R1949" s="17">
        <f t="shared" si="157"/>
        <v>40102.918055555558</v>
      </c>
      <c r="S1949" s="17">
        <f t="shared" si="158"/>
        <v>40140.249305555553</v>
      </c>
      <c r="T1949" s="16" t="str">
        <f t="shared" si="159"/>
        <v>2009</v>
      </c>
    </row>
    <row r="1950" spans="1:20" ht="33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>
        <f t="shared" si="155"/>
        <v>800</v>
      </c>
      <c r="O1950" s="10">
        <f t="shared" si="156"/>
        <v>188.51</v>
      </c>
      <c r="P1950" s="12" t="s">
        <v>8275</v>
      </c>
      <c r="Q1950" t="s">
        <v>8305</v>
      </c>
      <c r="R1950" s="17">
        <f t="shared" si="157"/>
        <v>42473.604270833333</v>
      </c>
      <c r="S1950" s="17">
        <f t="shared" si="158"/>
        <v>42527.709722222222</v>
      </c>
      <c r="T1950" s="16" t="str">
        <f t="shared" si="159"/>
        <v>2016</v>
      </c>
    </row>
    <row r="1951" spans="1:20" ht="49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>
        <f t="shared" si="155"/>
        <v>106</v>
      </c>
      <c r="O1951" s="10">
        <f t="shared" si="156"/>
        <v>56.2</v>
      </c>
      <c r="P1951" s="12" t="s">
        <v>8275</v>
      </c>
      <c r="Q1951" t="s">
        <v>8305</v>
      </c>
      <c r="R1951" s="17">
        <f t="shared" si="157"/>
        <v>41800.423043981478</v>
      </c>
      <c r="S1951" s="17">
        <f t="shared" si="158"/>
        <v>41830.423043981478</v>
      </c>
      <c r="T1951" s="16" t="str">
        <f t="shared" si="159"/>
        <v>2014</v>
      </c>
    </row>
    <row r="1952" spans="1:20" ht="49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>
        <f t="shared" si="155"/>
        <v>201</v>
      </c>
      <c r="O1952" s="10">
        <f t="shared" si="156"/>
        <v>51.31</v>
      </c>
      <c r="P1952" s="12" t="s">
        <v>8275</v>
      </c>
      <c r="Q1952" t="s">
        <v>8305</v>
      </c>
      <c r="R1952" s="17">
        <f t="shared" si="157"/>
        <v>40624.181400462963</v>
      </c>
      <c r="S1952" s="17">
        <f t="shared" si="158"/>
        <v>40655.181400462963</v>
      </c>
      <c r="T1952" s="16" t="str">
        <f t="shared" si="159"/>
        <v>2011</v>
      </c>
    </row>
    <row r="1953" spans="1:20" ht="49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>
        <f t="shared" si="155"/>
        <v>212</v>
      </c>
      <c r="O1953" s="10">
        <f t="shared" si="156"/>
        <v>127.36</v>
      </c>
      <c r="P1953" s="12" t="s">
        <v>8275</v>
      </c>
      <c r="Q1953" t="s">
        <v>8305</v>
      </c>
      <c r="R1953" s="17">
        <f t="shared" si="157"/>
        <v>42651.420567129629</v>
      </c>
      <c r="S1953" s="17">
        <f t="shared" si="158"/>
        <v>42681.462233796294</v>
      </c>
      <c r="T1953" s="16" t="str">
        <f t="shared" si="159"/>
        <v>2016</v>
      </c>
    </row>
    <row r="1954" spans="1:20" ht="49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>
        <f t="shared" si="155"/>
        <v>198</v>
      </c>
      <c r="O1954" s="10">
        <f t="shared" si="156"/>
        <v>101.86</v>
      </c>
      <c r="P1954" s="12" t="s">
        <v>8275</v>
      </c>
      <c r="Q1954" t="s">
        <v>8305</v>
      </c>
      <c r="R1954" s="17">
        <f t="shared" si="157"/>
        <v>41526.60665509259</v>
      </c>
      <c r="S1954" s="17">
        <f t="shared" si="158"/>
        <v>41563.60665509259</v>
      </c>
      <c r="T1954" s="16" t="str">
        <f t="shared" si="159"/>
        <v>2013</v>
      </c>
    </row>
    <row r="1955" spans="1:20" ht="49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>
        <f t="shared" si="155"/>
        <v>226</v>
      </c>
      <c r="O1955" s="10">
        <f t="shared" si="156"/>
        <v>230.56</v>
      </c>
      <c r="P1955" s="12" t="s">
        <v>8275</v>
      </c>
      <c r="Q1955" t="s">
        <v>8305</v>
      </c>
      <c r="R1955" s="17">
        <f t="shared" si="157"/>
        <v>40941.199826388889</v>
      </c>
      <c r="S1955" s="17">
        <f t="shared" si="158"/>
        <v>40970.125</v>
      </c>
      <c r="T1955" s="16" t="str">
        <f t="shared" si="159"/>
        <v>2012</v>
      </c>
    </row>
    <row r="1956" spans="1:20" ht="33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>
        <f t="shared" si="155"/>
        <v>699</v>
      </c>
      <c r="O1956" s="10">
        <f t="shared" si="156"/>
        <v>842.11</v>
      </c>
      <c r="P1956" s="12" t="s">
        <v>8275</v>
      </c>
      <c r="Q1956" t="s">
        <v>8305</v>
      </c>
      <c r="R1956" s="17">
        <f t="shared" si="157"/>
        <v>42394.580740740741</v>
      </c>
      <c r="S1956" s="17">
        <f t="shared" si="158"/>
        <v>42441.208333333328</v>
      </c>
      <c r="T1956" s="16" t="str">
        <f t="shared" si="159"/>
        <v>2016</v>
      </c>
    </row>
    <row r="1957" spans="1:20" ht="49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>
        <f t="shared" si="155"/>
        <v>399</v>
      </c>
      <c r="O1957" s="10">
        <f t="shared" si="156"/>
        <v>577.28</v>
      </c>
      <c r="P1957" s="12" t="s">
        <v>8275</v>
      </c>
      <c r="Q1957" t="s">
        <v>8305</v>
      </c>
      <c r="R1957" s="17">
        <f t="shared" si="157"/>
        <v>41020.271770833337</v>
      </c>
      <c r="S1957" s="17">
        <f t="shared" si="158"/>
        <v>41052.791666666664</v>
      </c>
      <c r="T1957" s="16" t="str">
        <f t="shared" si="159"/>
        <v>2012</v>
      </c>
    </row>
    <row r="1958" spans="1:20" ht="49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>
        <f t="shared" si="155"/>
        <v>294</v>
      </c>
      <c r="O1958" s="10">
        <f t="shared" si="156"/>
        <v>483.34</v>
      </c>
      <c r="P1958" s="12" t="s">
        <v>8275</v>
      </c>
      <c r="Q1958" t="s">
        <v>8305</v>
      </c>
      <c r="R1958" s="17">
        <f t="shared" si="157"/>
        <v>42067.923668981486</v>
      </c>
      <c r="S1958" s="17">
        <f t="shared" si="158"/>
        <v>42112.882002314815</v>
      </c>
      <c r="T1958" s="16" t="str">
        <f t="shared" si="159"/>
        <v>2015</v>
      </c>
    </row>
    <row r="1959" spans="1:20" ht="33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>
        <f t="shared" si="155"/>
        <v>168</v>
      </c>
      <c r="O1959" s="10">
        <f t="shared" si="156"/>
        <v>76.14</v>
      </c>
      <c r="P1959" s="12" t="s">
        <v>8275</v>
      </c>
      <c r="Q1959" t="s">
        <v>8305</v>
      </c>
      <c r="R1959" s="17">
        <f t="shared" si="157"/>
        <v>41179.098530092589</v>
      </c>
      <c r="S1959" s="17">
        <f t="shared" si="158"/>
        <v>41209.098530092589</v>
      </c>
      <c r="T1959" s="16" t="str">
        <f t="shared" si="159"/>
        <v>2012</v>
      </c>
    </row>
    <row r="1960" spans="1:20" ht="49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>
        <f t="shared" si="155"/>
        <v>1436</v>
      </c>
      <c r="O1960" s="10">
        <f t="shared" si="156"/>
        <v>74.11</v>
      </c>
      <c r="P1960" s="12" t="s">
        <v>8275</v>
      </c>
      <c r="Q1960" t="s">
        <v>8305</v>
      </c>
      <c r="R1960" s="17">
        <f t="shared" si="157"/>
        <v>41326.987974537034</v>
      </c>
      <c r="S1960" s="17">
        <f t="shared" si="158"/>
        <v>41356.94630787037</v>
      </c>
      <c r="T1960" s="16" t="str">
        <f t="shared" si="159"/>
        <v>2013</v>
      </c>
    </row>
    <row r="1961" spans="1:20" ht="49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>
        <f t="shared" si="155"/>
        <v>157</v>
      </c>
      <c r="O1961" s="10">
        <f t="shared" si="156"/>
        <v>36.97</v>
      </c>
      <c r="P1961" s="12" t="s">
        <v>8275</v>
      </c>
      <c r="Q1961" t="s">
        <v>8305</v>
      </c>
      <c r="R1961" s="17">
        <f t="shared" si="157"/>
        <v>41871.845601851855</v>
      </c>
      <c r="S1961" s="17">
        <f t="shared" si="158"/>
        <v>41913</v>
      </c>
      <c r="T1961" s="16" t="str">
        <f t="shared" si="159"/>
        <v>2014</v>
      </c>
    </row>
    <row r="1962" spans="1:20" ht="49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>
        <f t="shared" si="155"/>
        <v>118</v>
      </c>
      <c r="O1962" s="10">
        <f t="shared" si="156"/>
        <v>2500.9699999999998</v>
      </c>
      <c r="P1962" s="12" t="s">
        <v>8275</v>
      </c>
      <c r="Q1962" t="s">
        <v>8305</v>
      </c>
      <c r="R1962" s="17">
        <f t="shared" si="157"/>
        <v>41964.362743055557</v>
      </c>
      <c r="S1962" s="17">
        <f t="shared" si="158"/>
        <v>41994.362743055557</v>
      </c>
      <c r="T1962" s="16" t="str">
        <f t="shared" si="159"/>
        <v>2014</v>
      </c>
    </row>
    <row r="1963" spans="1:20" ht="49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>
        <f t="shared" si="155"/>
        <v>1105</v>
      </c>
      <c r="O1963" s="10">
        <f t="shared" si="156"/>
        <v>67.69</v>
      </c>
      <c r="P1963" s="12" t="s">
        <v>8275</v>
      </c>
      <c r="Q1963" t="s">
        <v>8305</v>
      </c>
      <c r="R1963" s="17">
        <f t="shared" si="157"/>
        <v>41148.194641203707</v>
      </c>
      <c r="S1963" s="17">
        <f t="shared" si="158"/>
        <v>41188.165972222225</v>
      </c>
      <c r="T1963" s="16" t="str">
        <f t="shared" si="159"/>
        <v>2012</v>
      </c>
    </row>
    <row r="1964" spans="1:20" ht="49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>
        <f t="shared" si="155"/>
        <v>193</v>
      </c>
      <c r="O1964" s="10">
        <f t="shared" si="156"/>
        <v>63.05</v>
      </c>
      <c r="P1964" s="12" t="s">
        <v>8275</v>
      </c>
      <c r="Q1964" t="s">
        <v>8305</v>
      </c>
      <c r="R1964" s="17">
        <f t="shared" si="157"/>
        <v>41742.780509259261</v>
      </c>
      <c r="S1964" s="17">
        <f t="shared" si="158"/>
        <v>41772.780509259261</v>
      </c>
      <c r="T1964" s="16" t="str">
        <f t="shared" si="159"/>
        <v>2014</v>
      </c>
    </row>
    <row r="1965" spans="1:20" ht="49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>
        <f t="shared" si="155"/>
        <v>127</v>
      </c>
      <c r="O1965" s="10">
        <f t="shared" si="156"/>
        <v>117.6</v>
      </c>
      <c r="P1965" s="12" t="s">
        <v>8275</v>
      </c>
      <c r="Q1965" t="s">
        <v>8305</v>
      </c>
      <c r="R1965" s="17">
        <f t="shared" si="157"/>
        <v>41863.429791666669</v>
      </c>
      <c r="S1965" s="17">
        <f t="shared" si="158"/>
        <v>41898.429791666669</v>
      </c>
      <c r="T1965" s="16" t="str">
        <f t="shared" si="159"/>
        <v>2014</v>
      </c>
    </row>
    <row r="1966" spans="1:20" ht="49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>
        <f t="shared" si="155"/>
        <v>260</v>
      </c>
      <c r="O1966" s="10">
        <f t="shared" si="156"/>
        <v>180.75</v>
      </c>
      <c r="P1966" s="12" t="s">
        <v>8275</v>
      </c>
      <c r="Q1966" t="s">
        <v>8305</v>
      </c>
      <c r="R1966" s="17">
        <f t="shared" si="157"/>
        <v>42452.272824074069</v>
      </c>
      <c r="S1966" s="17">
        <f t="shared" si="158"/>
        <v>42482.272824074069</v>
      </c>
      <c r="T1966" s="16" t="str">
        <f t="shared" si="159"/>
        <v>2016</v>
      </c>
    </row>
    <row r="1967" spans="1:20" ht="49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>
        <f t="shared" si="155"/>
        <v>262</v>
      </c>
      <c r="O1967" s="10">
        <f t="shared" si="156"/>
        <v>127.32</v>
      </c>
      <c r="P1967" s="12" t="s">
        <v>8275</v>
      </c>
      <c r="Q1967" t="s">
        <v>8305</v>
      </c>
      <c r="R1967" s="17">
        <f t="shared" si="157"/>
        <v>40898.089236111111</v>
      </c>
      <c r="S1967" s="17">
        <f t="shared" si="158"/>
        <v>40920.041666666664</v>
      </c>
      <c r="T1967" s="16" t="str">
        <f t="shared" si="159"/>
        <v>2011</v>
      </c>
    </row>
    <row r="1968" spans="1:20" ht="49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>
        <f t="shared" si="155"/>
        <v>207</v>
      </c>
      <c r="O1968" s="10">
        <f t="shared" si="156"/>
        <v>136.63999999999999</v>
      </c>
      <c r="P1968" s="12" t="s">
        <v>8275</v>
      </c>
      <c r="Q1968" t="s">
        <v>8305</v>
      </c>
      <c r="R1968" s="17">
        <f t="shared" si="157"/>
        <v>41835.540486111109</v>
      </c>
      <c r="S1968" s="17">
        <f t="shared" si="158"/>
        <v>41865.540486111109</v>
      </c>
      <c r="T1968" s="16" t="str">
        <f t="shared" si="159"/>
        <v>2014</v>
      </c>
    </row>
    <row r="1969" spans="1:20" ht="49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>
        <f t="shared" si="155"/>
        <v>370</v>
      </c>
      <c r="O1969" s="10">
        <f t="shared" si="156"/>
        <v>182.78</v>
      </c>
      <c r="P1969" s="12" t="s">
        <v>8275</v>
      </c>
      <c r="Q1969" t="s">
        <v>8305</v>
      </c>
      <c r="R1969" s="17">
        <f t="shared" si="157"/>
        <v>41730.663530092592</v>
      </c>
      <c r="S1969" s="17">
        <f t="shared" si="158"/>
        <v>41760.663530092592</v>
      </c>
      <c r="T1969" s="16" t="str">
        <f t="shared" si="159"/>
        <v>2014</v>
      </c>
    </row>
    <row r="1970" spans="1:20" ht="33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>
        <f t="shared" si="155"/>
        <v>285</v>
      </c>
      <c r="O1970" s="10">
        <f t="shared" si="156"/>
        <v>279.38</v>
      </c>
      <c r="P1970" s="12" t="s">
        <v>8275</v>
      </c>
      <c r="Q1970" t="s">
        <v>8305</v>
      </c>
      <c r="R1970" s="17">
        <f t="shared" si="157"/>
        <v>42676.586979166663</v>
      </c>
      <c r="S1970" s="17">
        <f t="shared" si="158"/>
        <v>42707.628645833334</v>
      </c>
      <c r="T1970" s="16" t="str">
        <f t="shared" si="159"/>
        <v>2016</v>
      </c>
    </row>
    <row r="1971" spans="1:20" ht="49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>
        <f t="shared" si="155"/>
        <v>579</v>
      </c>
      <c r="O1971" s="10">
        <f t="shared" si="156"/>
        <v>61.38</v>
      </c>
      <c r="P1971" s="12" t="s">
        <v>8275</v>
      </c>
      <c r="Q1971" t="s">
        <v>8305</v>
      </c>
      <c r="R1971" s="17">
        <f t="shared" si="157"/>
        <v>42557.792453703703</v>
      </c>
      <c r="S1971" s="17">
        <f t="shared" si="158"/>
        <v>42587.792453703703</v>
      </c>
      <c r="T1971" s="16" t="str">
        <f t="shared" si="159"/>
        <v>2016</v>
      </c>
    </row>
    <row r="1972" spans="1:20" ht="49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>
        <f t="shared" si="155"/>
        <v>1132</v>
      </c>
      <c r="O1972" s="10">
        <f t="shared" si="156"/>
        <v>80.73</v>
      </c>
      <c r="P1972" s="12" t="s">
        <v>8275</v>
      </c>
      <c r="Q1972" t="s">
        <v>8305</v>
      </c>
      <c r="R1972" s="17">
        <f t="shared" si="157"/>
        <v>41324.193298611113</v>
      </c>
      <c r="S1972" s="17">
        <f t="shared" si="158"/>
        <v>41384.151631944449</v>
      </c>
      <c r="T1972" s="16" t="str">
        <f t="shared" si="159"/>
        <v>2013</v>
      </c>
    </row>
    <row r="1973" spans="1:20" ht="49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>
        <f t="shared" si="155"/>
        <v>263</v>
      </c>
      <c r="O1973" s="10">
        <f t="shared" si="156"/>
        <v>272.36</v>
      </c>
      <c r="P1973" s="12" t="s">
        <v>8275</v>
      </c>
      <c r="Q1973" t="s">
        <v>8305</v>
      </c>
      <c r="R1973" s="17">
        <f t="shared" si="157"/>
        <v>41561.500706018516</v>
      </c>
      <c r="S1973" s="17">
        <f t="shared" si="158"/>
        <v>41593.166666666664</v>
      </c>
      <c r="T1973" s="16" t="str">
        <f t="shared" si="159"/>
        <v>2013</v>
      </c>
    </row>
    <row r="1974" spans="1:20" ht="49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>
        <f t="shared" si="155"/>
        <v>674</v>
      </c>
      <c r="O1974" s="10">
        <f t="shared" si="156"/>
        <v>70.849999999999994</v>
      </c>
      <c r="P1974" s="12" t="s">
        <v>8275</v>
      </c>
      <c r="Q1974" t="s">
        <v>8305</v>
      </c>
      <c r="R1974" s="17">
        <f t="shared" si="157"/>
        <v>41201.012083333335</v>
      </c>
      <c r="S1974" s="17">
        <f t="shared" si="158"/>
        <v>41231.053749999999</v>
      </c>
      <c r="T1974" s="16" t="str">
        <f t="shared" si="159"/>
        <v>2012</v>
      </c>
    </row>
    <row r="1975" spans="1:20" ht="49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>
        <f t="shared" si="155"/>
        <v>257</v>
      </c>
      <c r="O1975" s="10">
        <f t="shared" si="156"/>
        <v>247.94</v>
      </c>
      <c r="P1975" s="12" t="s">
        <v>8275</v>
      </c>
      <c r="Q1975" t="s">
        <v>8305</v>
      </c>
      <c r="R1975" s="17">
        <f t="shared" si="157"/>
        <v>42549.722962962958</v>
      </c>
      <c r="S1975" s="17">
        <f t="shared" si="158"/>
        <v>42588.291666666672</v>
      </c>
      <c r="T1975" s="16" t="str">
        <f t="shared" si="159"/>
        <v>2016</v>
      </c>
    </row>
    <row r="1976" spans="1:20" ht="49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>
        <f t="shared" si="155"/>
        <v>375</v>
      </c>
      <c r="O1976" s="10">
        <f t="shared" si="156"/>
        <v>186.81</v>
      </c>
      <c r="P1976" s="12" t="s">
        <v>8275</v>
      </c>
      <c r="Q1976" t="s">
        <v>8305</v>
      </c>
      <c r="R1976" s="17">
        <f t="shared" si="157"/>
        <v>41445.334131944444</v>
      </c>
      <c r="S1976" s="17">
        <f t="shared" si="158"/>
        <v>41505.334131944444</v>
      </c>
      <c r="T1976" s="16" t="str">
        <f t="shared" si="159"/>
        <v>2013</v>
      </c>
    </row>
    <row r="1977" spans="1:20" ht="33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>
        <f t="shared" si="155"/>
        <v>209</v>
      </c>
      <c r="O1977" s="10">
        <f t="shared" si="156"/>
        <v>131.99</v>
      </c>
      <c r="P1977" s="12" t="s">
        <v>8275</v>
      </c>
      <c r="Q1977" t="s">
        <v>8305</v>
      </c>
      <c r="R1977" s="17">
        <f t="shared" si="157"/>
        <v>41313.755219907405</v>
      </c>
      <c r="S1977" s="17">
        <f t="shared" si="158"/>
        <v>41343.755219907405</v>
      </c>
      <c r="T1977" s="16" t="str">
        <f t="shared" si="159"/>
        <v>2013</v>
      </c>
    </row>
    <row r="1978" spans="1:20" ht="33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>
        <f t="shared" si="155"/>
        <v>347</v>
      </c>
      <c r="O1978" s="10">
        <f t="shared" si="156"/>
        <v>29.31</v>
      </c>
      <c r="P1978" s="12" t="s">
        <v>8275</v>
      </c>
      <c r="Q1978" t="s">
        <v>8305</v>
      </c>
      <c r="R1978" s="17">
        <f t="shared" si="157"/>
        <v>41438.899594907409</v>
      </c>
      <c r="S1978" s="17">
        <f t="shared" si="158"/>
        <v>41468.899594907409</v>
      </c>
      <c r="T1978" s="16" t="str">
        <f t="shared" si="159"/>
        <v>2013</v>
      </c>
    </row>
    <row r="1979" spans="1:20" ht="33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>
        <f t="shared" si="155"/>
        <v>402</v>
      </c>
      <c r="O1979" s="10">
        <f t="shared" si="156"/>
        <v>245.02</v>
      </c>
      <c r="P1979" s="12" t="s">
        <v>8275</v>
      </c>
      <c r="Q1979" t="s">
        <v>8305</v>
      </c>
      <c r="R1979" s="17">
        <f t="shared" si="157"/>
        <v>42311.216898148152</v>
      </c>
      <c r="S1979" s="17">
        <f t="shared" si="158"/>
        <v>42357.332638888889</v>
      </c>
      <c r="T1979" s="16" t="str">
        <f t="shared" si="159"/>
        <v>2015</v>
      </c>
    </row>
    <row r="1980" spans="1:20" ht="49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>
        <f t="shared" si="155"/>
        <v>1027</v>
      </c>
      <c r="O1980" s="10">
        <f t="shared" si="156"/>
        <v>1323.25</v>
      </c>
      <c r="P1980" s="12" t="s">
        <v>8275</v>
      </c>
      <c r="Q1980" t="s">
        <v>8305</v>
      </c>
      <c r="R1980" s="17">
        <f t="shared" si="157"/>
        <v>41039.225601851853</v>
      </c>
      <c r="S1980" s="17">
        <f t="shared" si="158"/>
        <v>41072.291666666664</v>
      </c>
      <c r="T1980" s="16" t="str">
        <f t="shared" si="159"/>
        <v>2012</v>
      </c>
    </row>
    <row r="1981" spans="1:20" ht="33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>
        <f t="shared" si="155"/>
        <v>115</v>
      </c>
      <c r="O1981" s="10">
        <f t="shared" si="156"/>
        <v>282.66000000000003</v>
      </c>
      <c r="P1981" s="12" t="s">
        <v>8275</v>
      </c>
      <c r="Q1981" t="s">
        <v>8305</v>
      </c>
      <c r="R1981" s="17">
        <f t="shared" si="157"/>
        <v>42290.460023148145</v>
      </c>
      <c r="S1981" s="17">
        <f t="shared" si="158"/>
        <v>42327.207638888889</v>
      </c>
      <c r="T1981" s="16" t="str">
        <f t="shared" si="159"/>
        <v>2015</v>
      </c>
    </row>
    <row r="1982" spans="1:20" ht="33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>
        <f t="shared" si="155"/>
        <v>355</v>
      </c>
      <c r="O1982" s="10">
        <f t="shared" si="156"/>
        <v>91.21</v>
      </c>
      <c r="P1982" s="12" t="s">
        <v>8275</v>
      </c>
      <c r="Q1982" t="s">
        <v>8305</v>
      </c>
      <c r="R1982" s="17">
        <f t="shared" si="157"/>
        <v>42423.542384259257</v>
      </c>
      <c r="S1982" s="17">
        <f t="shared" si="158"/>
        <v>42463.500717592593</v>
      </c>
      <c r="T1982" s="16" t="str">
        <f t="shared" si="159"/>
        <v>2016</v>
      </c>
    </row>
    <row r="1983" spans="1:20" ht="49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>
        <f t="shared" si="155"/>
        <v>5</v>
      </c>
      <c r="O1983" s="10">
        <f t="shared" si="156"/>
        <v>31.75</v>
      </c>
      <c r="P1983" s="12" t="s">
        <v>8294</v>
      </c>
      <c r="Q1983" t="s">
        <v>8306</v>
      </c>
      <c r="R1983" s="17">
        <f t="shared" si="157"/>
        <v>41799.725289351853</v>
      </c>
      <c r="S1983" s="17">
        <f t="shared" si="158"/>
        <v>41829.725289351853</v>
      </c>
      <c r="T1983" s="16" t="str">
        <f t="shared" si="159"/>
        <v>2014</v>
      </c>
    </row>
    <row r="1984" spans="1:20" ht="33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>
        <f t="shared" si="155"/>
        <v>0</v>
      </c>
      <c r="O1984" s="10">
        <f t="shared" si="156"/>
        <v>0</v>
      </c>
      <c r="P1984" s="12" t="s">
        <v>8294</v>
      </c>
      <c r="Q1984" t="s">
        <v>8306</v>
      </c>
      <c r="R1984" s="17">
        <f t="shared" si="157"/>
        <v>42678.586655092593</v>
      </c>
      <c r="S1984" s="17">
        <f t="shared" si="158"/>
        <v>42708.628321759257</v>
      </c>
      <c r="T1984" s="16" t="str">
        <f t="shared" si="159"/>
        <v>2016</v>
      </c>
    </row>
    <row r="1985" spans="1:20" ht="49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>
        <f t="shared" si="155"/>
        <v>4</v>
      </c>
      <c r="O1985" s="10">
        <f t="shared" si="156"/>
        <v>88.69</v>
      </c>
      <c r="P1985" s="12" t="s">
        <v>8294</v>
      </c>
      <c r="Q1985" t="s">
        <v>8306</v>
      </c>
      <c r="R1985" s="17">
        <f t="shared" si="157"/>
        <v>42593.011782407411</v>
      </c>
      <c r="S1985" s="17">
        <f t="shared" si="158"/>
        <v>42615.291666666672</v>
      </c>
      <c r="T1985" s="16" t="str">
        <f t="shared" si="159"/>
        <v>2016</v>
      </c>
    </row>
    <row r="1986" spans="1:20" ht="65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>
        <f t="shared" si="155"/>
        <v>21</v>
      </c>
      <c r="O1986" s="10">
        <f t="shared" si="156"/>
        <v>453.14</v>
      </c>
      <c r="P1986" s="12" t="s">
        <v>8294</v>
      </c>
      <c r="Q1986" t="s">
        <v>8306</v>
      </c>
      <c r="R1986" s="17">
        <f t="shared" si="157"/>
        <v>41913.790289351848</v>
      </c>
      <c r="S1986" s="17">
        <f t="shared" si="158"/>
        <v>41973.831956018519</v>
      </c>
      <c r="T1986" s="16" t="str">
        <f t="shared" si="159"/>
        <v>2014</v>
      </c>
    </row>
    <row r="1987" spans="1:20" ht="49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>
        <f t="shared" si="155"/>
        <v>3</v>
      </c>
      <c r="O1987" s="10">
        <f t="shared" si="156"/>
        <v>12.75</v>
      </c>
      <c r="P1987" s="12" t="s">
        <v>8294</v>
      </c>
      <c r="Q1987" t="s">
        <v>8306</v>
      </c>
      <c r="R1987" s="17">
        <f t="shared" si="157"/>
        <v>42555.698738425926</v>
      </c>
      <c r="S1987" s="17">
        <f t="shared" si="158"/>
        <v>42584.958333333328</v>
      </c>
      <c r="T1987" s="16" t="str">
        <f t="shared" si="159"/>
        <v>2016</v>
      </c>
    </row>
    <row r="1988" spans="1:20" ht="49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>
        <f t="shared" si="155"/>
        <v>0</v>
      </c>
      <c r="O1988" s="10">
        <f t="shared" si="156"/>
        <v>1</v>
      </c>
      <c r="P1988" s="12" t="s">
        <v>8294</v>
      </c>
      <c r="Q1988" t="s">
        <v>8306</v>
      </c>
      <c r="R1988" s="17">
        <f t="shared" si="157"/>
        <v>42413.433831018512</v>
      </c>
      <c r="S1988" s="17">
        <f t="shared" si="158"/>
        <v>42443.392164351855</v>
      </c>
      <c r="T1988" s="16" t="str">
        <f t="shared" si="159"/>
        <v>2016</v>
      </c>
    </row>
    <row r="1989" spans="1:20" ht="33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>
        <f t="shared" si="155"/>
        <v>42</v>
      </c>
      <c r="O1989" s="10">
        <f t="shared" si="156"/>
        <v>83.43</v>
      </c>
      <c r="P1989" s="12" t="s">
        <v>8294</v>
      </c>
      <c r="Q1989" t="s">
        <v>8306</v>
      </c>
      <c r="R1989" s="17">
        <f t="shared" si="157"/>
        <v>42034.639768518522</v>
      </c>
      <c r="S1989" s="17">
        <f t="shared" si="158"/>
        <v>42064.639768518522</v>
      </c>
      <c r="T1989" s="16" t="str">
        <f t="shared" si="159"/>
        <v>2015</v>
      </c>
    </row>
    <row r="1990" spans="1:20" ht="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>
        <f t="shared" si="155"/>
        <v>0</v>
      </c>
      <c r="O1990" s="10">
        <f t="shared" si="156"/>
        <v>25</v>
      </c>
      <c r="P1990" s="12" t="s">
        <v>8294</v>
      </c>
      <c r="Q1990" t="s">
        <v>8306</v>
      </c>
      <c r="R1990" s="17">
        <f t="shared" si="157"/>
        <v>42206.763217592597</v>
      </c>
      <c r="S1990" s="17">
        <f t="shared" si="158"/>
        <v>42236.763217592597</v>
      </c>
      <c r="T1990" s="16" t="str">
        <f t="shared" si="159"/>
        <v>2015</v>
      </c>
    </row>
    <row r="1991" spans="1:20" ht="49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>
        <f t="shared" si="155"/>
        <v>1</v>
      </c>
      <c r="O1991" s="10">
        <f t="shared" si="156"/>
        <v>50</v>
      </c>
      <c r="P1991" s="12" t="s">
        <v>8294</v>
      </c>
      <c r="Q1991" t="s">
        <v>8306</v>
      </c>
      <c r="R1991" s="17">
        <f t="shared" si="157"/>
        <v>42685.680648148147</v>
      </c>
      <c r="S1991" s="17">
        <f t="shared" si="158"/>
        <v>42715.680648148147</v>
      </c>
      <c r="T1991" s="16" t="str">
        <f t="shared" si="159"/>
        <v>2016</v>
      </c>
    </row>
    <row r="1992" spans="1:20" ht="49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>
        <f t="shared" si="155"/>
        <v>17</v>
      </c>
      <c r="O1992" s="10">
        <f t="shared" si="156"/>
        <v>101.8</v>
      </c>
      <c r="P1992" s="12" t="s">
        <v>8294</v>
      </c>
      <c r="Q1992" t="s">
        <v>8306</v>
      </c>
      <c r="R1992" s="17">
        <f t="shared" si="157"/>
        <v>42398.195972222224</v>
      </c>
      <c r="S1992" s="17">
        <f t="shared" si="158"/>
        <v>42413.195972222224</v>
      </c>
      <c r="T1992" s="16" t="str">
        <f t="shared" si="159"/>
        <v>2016</v>
      </c>
    </row>
    <row r="1993" spans="1:20" ht="33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>
        <f t="shared" si="155"/>
        <v>7</v>
      </c>
      <c r="O1993" s="10">
        <f t="shared" si="156"/>
        <v>46.67</v>
      </c>
      <c r="P1993" s="12" t="s">
        <v>8294</v>
      </c>
      <c r="Q1993" t="s">
        <v>8306</v>
      </c>
      <c r="R1993" s="17">
        <f t="shared" si="157"/>
        <v>42167.89335648148</v>
      </c>
      <c r="S1993" s="17">
        <f t="shared" si="158"/>
        <v>42188.89335648148</v>
      </c>
      <c r="T1993" s="16" t="str">
        <f t="shared" si="159"/>
        <v>2015</v>
      </c>
    </row>
    <row r="1994" spans="1:20" ht="33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>
        <f t="shared" ref="N1994:N2057" si="160">ROUND(E1994/D1994*100,0)</f>
        <v>0</v>
      </c>
      <c r="O1994" s="10">
        <f t="shared" ref="O1994:O2057" si="161">IFERROR(ROUND(E1994/L1994,2),0)</f>
        <v>1</v>
      </c>
      <c r="P1994" s="12" t="s">
        <v>8294</v>
      </c>
      <c r="Q1994" t="s">
        <v>8306</v>
      </c>
      <c r="R1994" s="17">
        <f t="shared" ref="R1994:R2057" si="162">(((J1994/60)/60)/24)+DATE(1970,1,1)</f>
        <v>42023.143414351856</v>
      </c>
      <c r="S1994" s="17">
        <f t="shared" ref="S1994:S2057" si="163">(((I1994/60)/60)/24)+DATE(1970,1,1)</f>
        <v>42053.143414351856</v>
      </c>
      <c r="T1994" s="16" t="str">
        <f t="shared" ref="T1994:T2057" si="164">TEXT(R1994, "yyyy")</f>
        <v>2015</v>
      </c>
    </row>
    <row r="1995" spans="1:20" ht="49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>
        <f t="shared" si="160"/>
        <v>0</v>
      </c>
      <c r="O1995" s="10">
        <f t="shared" si="161"/>
        <v>0</v>
      </c>
      <c r="P1995" s="12" t="s">
        <v>8294</v>
      </c>
      <c r="Q1995" t="s">
        <v>8306</v>
      </c>
      <c r="R1995" s="17">
        <f t="shared" si="162"/>
        <v>42329.58839120371</v>
      </c>
      <c r="S1995" s="17">
        <f t="shared" si="163"/>
        <v>42359.58839120371</v>
      </c>
      <c r="T1995" s="16" t="str">
        <f t="shared" si="164"/>
        <v>2015</v>
      </c>
    </row>
    <row r="1996" spans="1:20" ht="49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>
        <f t="shared" si="160"/>
        <v>0</v>
      </c>
      <c r="O1996" s="10">
        <f t="shared" si="161"/>
        <v>0</v>
      </c>
      <c r="P1996" s="12" t="s">
        <v>8294</v>
      </c>
      <c r="Q1996" t="s">
        <v>8306</v>
      </c>
      <c r="R1996" s="17">
        <f t="shared" si="162"/>
        <v>42651.006273148145</v>
      </c>
      <c r="S1996" s="17">
        <f t="shared" si="163"/>
        <v>42711.047939814816</v>
      </c>
      <c r="T1996" s="16" t="str">
        <f t="shared" si="164"/>
        <v>2016</v>
      </c>
    </row>
    <row r="1997" spans="1:20" ht="49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>
        <f t="shared" si="160"/>
        <v>8</v>
      </c>
      <c r="O1997" s="10">
        <f t="shared" si="161"/>
        <v>26</v>
      </c>
      <c r="P1997" s="12" t="s">
        <v>8294</v>
      </c>
      <c r="Q1997" t="s">
        <v>8306</v>
      </c>
      <c r="R1997" s="17">
        <f t="shared" si="162"/>
        <v>42181.902037037042</v>
      </c>
      <c r="S1997" s="17">
        <f t="shared" si="163"/>
        <v>42201.902037037042</v>
      </c>
      <c r="T1997" s="16" t="str">
        <f t="shared" si="164"/>
        <v>2015</v>
      </c>
    </row>
    <row r="1998" spans="1:20" ht="49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>
        <f t="shared" si="160"/>
        <v>0</v>
      </c>
      <c r="O1998" s="10">
        <f t="shared" si="161"/>
        <v>0</v>
      </c>
      <c r="P1998" s="12" t="s">
        <v>8294</v>
      </c>
      <c r="Q1998" t="s">
        <v>8306</v>
      </c>
      <c r="R1998" s="17">
        <f t="shared" si="162"/>
        <v>41800.819571759261</v>
      </c>
      <c r="S1998" s="17">
        <f t="shared" si="163"/>
        <v>41830.819571759261</v>
      </c>
      <c r="T1998" s="16" t="str">
        <f t="shared" si="164"/>
        <v>2014</v>
      </c>
    </row>
    <row r="1999" spans="1:20" ht="49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>
        <f t="shared" si="160"/>
        <v>0</v>
      </c>
      <c r="O1999" s="10">
        <f t="shared" si="161"/>
        <v>0</v>
      </c>
      <c r="P1999" s="12" t="s">
        <v>8294</v>
      </c>
      <c r="Q1999" t="s">
        <v>8306</v>
      </c>
      <c r="R1999" s="17">
        <f t="shared" si="162"/>
        <v>41847.930694444447</v>
      </c>
      <c r="S1999" s="17">
        <f t="shared" si="163"/>
        <v>41877.930694444447</v>
      </c>
      <c r="T1999" s="16" t="str">
        <f t="shared" si="164"/>
        <v>2014</v>
      </c>
    </row>
    <row r="2000" spans="1:20" ht="49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>
        <f t="shared" si="160"/>
        <v>26</v>
      </c>
      <c r="O2000" s="10">
        <f t="shared" si="161"/>
        <v>218.33</v>
      </c>
      <c r="P2000" s="12" t="s">
        <v>8294</v>
      </c>
      <c r="Q2000" t="s">
        <v>8306</v>
      </c>
      <c r="R2000" s="17">
        <f t="shared" si="162"/>
        <v>41807.118495370371</v>
      </c>
      <c r="S2000" s="17">
        <f t="shared" si="163"/>
        <v>41852.118495370371</v>
      </c>
      <c r="T2000" s="16" t="str">
        <f t="shared" si="164"/>
        <v>2014</v>
      </c>
    </row>
    <row r="2001" spans="1:20" ht="33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>
        <f t="shared" si="160"/>
        <v>1</v>
      </c>
      <c r="O2001" s="10">
        <f t="shared" si="161"/>
        <v>33.71</v>
      </c>
      <c r="P2001" s="12" t="s">
        <v>8294</v>
      </c>
      <c r="Q2001" t="s">
        <v>8306</v>
      </c>
      <c r="R2001" s="17">
        <f t="shared" si="162"/>
        <v>41926.482731481483</v>
      </c>
      <c r="S2001" s="17">
        <f t="shared" si="163"/>
        <v>41956.524398148147</v>
      </c>
      <c r="T2001" s="16" t="str">
        <f t="shared" si="164"/>
        <v>2014</v>
      </c>
    </row>
    <row r="2002" spans="1:20" ht="49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>
        <f t="shared" si="160"/>
        <v>13</v>
      </c>
      <c r="O2002" s="10">
        <f t="shared" si="161"/>
        <v>25</v>
      </c>
      <c r="P2002" s="12" t="s">
        <v>8294</v>
      </c>
      <c r="Q2002" t="s">
        <v>8306</v>
      </c>
      <c r="R2002" s="17">
        <f t="shared" si="162"/>
        <v>42345.951539351852</v>
      </c>
      <c r="S2002" s="17">
        <f t="shared" si="163"/>
        <v>42375.951539351852</v>
      </c>
      <c r="T2002" s="16" t="str">
        <f t="shared" si="164"/>
        <v>2015</v>
      </c>
    </row>
    <row r="2003" spans="1:20" ht="33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>
        <f t="shared" si="160"/>
        <v>382</v>
      </c>
      <c r="O2003" s="10">
        <f t="shared" si="161"/>
        <v>128.38999999999999</v>
      </c>
      <c r="P2003" s="12" t="s">
        <v>8275</v>
      </c>
      <c r="Q2003" t="s">
        <v>8305</v>
      </c>
      <c r="R2003" s="17">
        <f t="shared" si="162"/>
        <v>42136.209675925929</v>
      </c>
      <c r="S2003" s="17">
        <f t="shared" si="163"/>
        <v>42167.833333333328</v>
      </c>
      <c r="T2003" s="16" t="str">
        <f t="shared" si="164"/>
        <v>2015</v>
      </c>
    </row>
    <row r="2004" spans="1:20" ht="49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>
        <f t="shared" si="160"/>
        <v>217</v>
      </c>
      <c r="O2004" s="10">
        <f t="shared" si="161"/>
        <v>78.83</v>
      </c>
      <c r="P2004" s="12" t="s">
        <v>8275</v>
      </c>
      <c r="Q2004" t="s">
        <v>8305</v>
      </c>
      <c r="R2004" s="17">
        <f t="shared" si="162"/>
        <v>42728.71230324074</v>
      </c>
      <c r="S2004" s="17">
        <f t="shared" si="163"/>
        <v>42758.71230324074</v>
      </c>
      <c r="T2004" s="16" t="str">
        <f t="shared" si="164"/>
        <v>2016</v>
      </c>
    </row>
    <row r="2005" spans="1:20" ht="49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>
        <f t="shared" si="160"/>
        <v>312</v>
      </c>
      <c r="O2005" s="10">
        <f t="shared" si="161"/>
        <v>91.76</v>
      </c>
      <c r="P2005" s="12" t="s">
        <v>8275</v>
      </c>
      <c r="Q2005" t="s">
        <v>8305</v>
      </c>
      <c r="R2005" s="17">
        <f t="shared" si="162"/>
        <v>40347.125601851854</v>
      </c>
      <c r="S2005" s="17">
        <f t="shared" si="163"/>
        <v>40361.958333333336</v>
      </c>
      <c r="T2005" s="16" t="str">
        <f t="shared" si="164"/>
        <v>2010</v>
      </c>
    </row>
    <row r="2006" spans="1:20" ht="49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>
        <f t="shared" si="160"/>
        <v>234</v>
      </c>
      <c r="O2006" s="10">
        <f t="shared" si="161"/>
        <v>331.1</v>
      </c>
      <c r="P2006" s="12" t="s">
        <v>8275</v>
      </c>
      <c r="Q2006" t="s">
        <v>8305</v>
      </c>
      <c r="R2006" s="17">
        <f t="shared" si="162"/>
        <v>41800.604895833334</v>
      </c>
      <c r="S2006" s="17">
        <f t="shared" si="163"/>
        <v>41830.604895833334</v>
      </c>
      <c r="T2006" s="16" t="str">
        <f t="shared" si="164"/>
        <v>2014</v>
      </c>
    </row>
    <row r="2007" spans="1:20" ht="49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>
        <f t="shared" si="160"/>
        <v>124</v>
      </c>
      <c r="O2007" s="10">
        <f t="shared" si="161"/>
        <v>194.26</v>
      </c>
      <c r="P2007" s="12" t="s">
        <v>8275</v>
      </c>
      <c r="Q2007" t="s">
        <v>8305</v>
      </c>
      <c r="R2007" s="17">
        <f t="shared" si="162"/>
        <v>41535.812708333331</v>
      </c>
      <c r="S2007" s="17">
        <f t="shared" si="163"/>
        <v>41563.165972222225</v>
      </c>
      <c r="T2007" s="16" t="str">
        <f t="shared" si="164"/>
        <v>2013</v>
      </c>
    </row>
    <row r="2008" spans="1:20" ht="49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>
        <f t="shared" si="160"/>
        <v>248</v>
      </c>
      <c r="O2008" s="10">
        <f t="shared" si="161"/>
        <v>408.98</v>
      </c>
      <c r="P2008" s="12" t="s">
        <v>8275</v>
      </c>
      <c r="Q2008" t="s">
        <v>8305</v>
      </c>
      <c r="R2008" s="17">
        <f t="shared" si="162"/>
        <v>41941.500520833331</v>
      </c>
      <c r="S2008" s="17">
        <f t="shared" si="163"/>
        <v>41976.542187500003</v>
      </c>
      <c r="T2008" s="16" t="str">
        <f t="shared" si="164"/>
        <v>2014</v>
      </c>
    </row>
    <row r="2009" spans="1:20" ht="49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>
        <f t="shared" si="160"/>
        <v>116</v>
      </c>
      <c r="O2009" s="10">
        <f t="shared" si="161"/>
        <v>84.46</v>
      </c>
      <c r="P2009" s="12" t="s">
        <v>8275</v>
      </c>
      <c r="Q2009" t="s">
        <v>8305</v>
      </c>
      <c r="R2009" s="17">
        <f t="shared" si="162"/>
        <v>40347.837800925925</v>
      </c>
      <c r="S2009" s="17">
        <f t="shared" si="163"/>
        <v>40414.166666666664</v>
      </c>
      <c r="T2009" s="16" t="str">
        <f t="shared" si="164"/>
        <v>2010</v>
      </c>
    </row>
    <row r="2010" spans="1:20" ht="49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>
        <f t="shared" si="160"/>
        <v>117</v>
      </c>
      <c r="O2010" s="10">
        <f t="shared" si="161"/>
        <v>44.85</v>
      </c>
      <c r="P2010" s="12" t="s">
        <v>8275</v>
      </c>
      <c r="Q2010" t="s">
        <v>8305</v>
      </c>
      <c r="R2010" s="17">
        <f t="shared" si="162"/>
        <v>40761.604421296295</v>
      </c>
      <c r="S2010" s="17">
        <f t="shared" si="163"/>
        <v>40805.604421296295</v>
      </c>
      <c r="T2010" s="16" t="str">
        <f t="shared" si="164"/>
        <v>2011</v>
      </c>
    </row>
    <row r="2011" spans="1:20" ht="49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>
        <f t="shared" si="160"/>
        <v>305</v>
      </c>
      <c r="O2011" s="10">
        <f t="shared" si="161"/>
        <v>383.36</v>
      </c>
      <c r="P2011" s="12" t="s">
        <v>8275</v>
      </c>
      <c r="Q2011" t="s">
        <v>8305</v>
      </c>
      <c r="R2011" s="17">
        <f t="shared" si="162"/>
        <v>42661.323414351849</v>
      </c>
      <c r="S2011" s="17">
        <f t="shared" si="163"/>
        <v>42697.365081018521</v>
      </c>
      <c r="T2011" s="16" t="str">
        <f t="shared" si="164"/>
        <v>2016</v>
      </c>
    </row>
    <row r="2012" spans="1:20" ht="33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>
        <f t="shared" si="160"/>
        <v>320</v>
      </c>
      <c r="O2012" s="10">
        <f t="shared" si="161"/>
        <v>55.28</v>
      </c>
      <c r="P2012" s="12" t="s">
        <v>8275</v>
      </c>
      <c r="Q2012" t="s">
        <v>8305</v>
      </c>
      <c r="R2012" s="17">
        <f t="shared" si="162"/>
        <v>42570.996423611112</v>
      </c>
      <c r="S2012" s="17">
        <f t="shared" si="163"/>
        <v>42600.996423611112</v>
      </c>
      <c r="T2012" s="16" t="str">
        <f t="shared" si="164"/>
        <v>2016</v>
      </c>
    </row>
    <row r="2013" spans="1:20" ht="49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>
        <f t="shared" si="160"/>
        <v>820</v>
      </c>
      <c r="O2013" s="10">
        <f t="shared" si="161"/>
        <v>422.02</v>
      </c>
      <c r="P2013" s="12" t="s">
        <v>8275</v>
      </c>
      <c r="Q2013" t="s">
        <v>8305</v>
      </c>
      <c r="R2013" s="17">
        <f t="shared" si="162"/>
        <v>42347.358483796299</v>
      </c>
      <c r="S2013" s="17">
        <f t="shared" si="163"/>
        <v>42380.958333333328</v>
      </c>
      <c r="T2013" s="16" t="str">
        <f t="shared" si="164"/>
        <v>2015</v>
      </c>
    </row>
    <row r="2014" spans="1:20" ht="49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>
        <f t="shared" si="160"/>
        <v>235</v>
      </c>
      <c r="O2014" s="10">
        <f t="shared" si="161"/>
        <v>64.180000000000007</v>
      </c>
      <c r="P2014" s="12" t="s">
        <v>8275</v>
      </c>
      <c r="Q2014" t="s">
        <v>8305</v>
      </c>
      <c r="R2014" s="17">
        <f t="shared" si="162"/>
        <v>42010.822233796294</v>
      </c>
      <c r="S2014" s="17">
        <f t="shared" si="163"/>
        <v>42040.822233796294</v>
      </c>
      <c r="T2014" s="16" t="str">
        <f t="shared" si="164"/>
        <v>2015</v>
      </c>
    </row>
    <row r="2015" spans="1:20" ht="49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>
        <f t="shared" si="160"/>
        <v>495</v>
      </c>
      <c r="O2015" s="10">
        <f t="shared" si="161"/>
        <v>173.58</v>
      </c>
      <c r="P2015" s="12" t="s">
        <v>8275</v>
      </c>
      <c r="Q2015" t="s">
        <v>8305</v>
      </c>
      <c r="R2015" s="17">
        <f t="shared" si="162"/>
        <v>42499.960810185185</v>
      </c>
      <c r="S2015" s="17">
        <f t="shared" si="163"/>
        <v>42559.960810185185</v>
      </c>
      <c r="T2015" s="16" t="str">
        <f t="shared" si="164"/>
        <v>2016</v>
      </c>
    </row>
    <row r="2016" spans="1:20" ht="49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>
        <f t="shared" si="160"/>
        <v>7814</v>
      </c>
      <c r="O2016" s="10">
        <f t="shared" si="161"/>
        <v>88.6</v>
      </c>
      <c r="P2016" s="12" t="s">
        <v>8275</v>
      </c>
      <c r="Q2016" t="s">
        <v>8305</v>
      </c>
      <c r="R2016" s="17">
        <f t="shared" si="162"/>
        <v>41324.214571759258</v>
      </c>
      <c r="S2016" s="17">
        <f t="shared" si="163"/>
        <v>41358.172905092593</v>
      </c>
      <c r="T2016" s="16" t="str">
        <f t="shared" si="164"/>
        <v>2013</v>
      </c>
    </row>
    <row r="2017" spans="1:20" ht="49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>
        <f t="shared" si="160"/>
        <v>113</v>
      </c>
      <c r="O2017" s="10">
        <f t="shared" si="161"/>
        <v>50.22</v>
      </c>
      <c r="P2017" s="12" t="s">
        <v>8275</v>
      </c>
      <c r="Q2017" t="s">
        <v>8305</v>
      </c>
      <c r="R2017" s="17">
        <f t="shared" si="162"/>
        <v>40765.876886574071</v>
      </c>
      <c r="S2017" s="17">
        <f t="shared" si="163"/>
        <v>40795.876886574071</v>
      </c>
      <c r="T2017" s="16" t="str">
        <f t="shared" si="164"/>
        <v>2011</v>
      </c>
    </row>
    <row r="2018" spans="1:20" ht="33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>
        <f t="shared" si="160"/>
        <v>922</v>
      </c>
      <c r="O2018" s="10">
        <f t="shared" si="161"/>
        <v>192.39</v>
      </c>
      <c r="P2018" s="12" t="s">
        <v>8275</v>
      </c>
      <c r="Q2018" t="s">
        <v>8305</v>
      </c>
      <c r="R2018" s="17">
        <f t="shared" si="162"/>
        <v>41312.88077546296</v>
      </c>
      <c r="S2018" s="17">
        <f t="shared" si="163"/>
        <v>41342.88077546296</v>
      </c>
      <c r="T2018" s="16" t="str">
        <f t="shared" si="164"/>
        <v>2013</v>
      </c>
    </row>
    <row r="2019" spans="1:20" ht="49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>
        <f t="shared" si="160"/>
        <v>125</v>
      </c>
      <c r="O2019" s="10">
        <f t="shared" si="161"/>
        <v>73.42</v>
      </c>
      <c r="P2019" s="12" t="s">
        <v>8275</v>
      </c>
      <c r="Q2019" t="s">
        <v>8305</v>
      </c>
      <c r="R2019" s="17">
        <f t="shared" si="162"/>
        <v>40961.057349537034</v>
      </c>
      <c r="S2019" s="17">
        <f t="shared" si="163"/>
        <v>40992.166666666664</v>
      </c>
      <c r="T2019" s="16" t="str">
        <f t="shared" si="164"/>
        <v>2012</v>
      </c>
    </row>
    <row r="2020" spans="1:20" ht="49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>
        <f t="shared" si="160"/>
        <v>102</v>
      </c>
      <c r="O2020" s="10">
        <f t="shared" si="161"/>
        <v>147.68</v>
      </c>
      <c r="P2020" s="12" t="s">
        <v>8275</v>
      </c>
      <c r="Q2020" t="s">
        <v>8305</v>
      </c>
      <c r="R2020" s="17">
        <f t="shared" si="162"/>
        <v>42199.365844907406</v>
      </c>
      <c r="S2020" s="17">
        <f t="shared" si="163"/>
        <v>42229.365844907406</v>
      </c>
      <c r="T2020" s="16" t="str">
        <f t="shared" si="164"/>
        <v>2015</v>
      </c>
    </row>
    <row r="2021" spans="1:20" ht="49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>
        <f t="shared" si="160"/>
        <v>485</v>
      </c>
      <c r="O2021" s="10">
        <f t="shared" si="161"/>
        <v>108.97</v>
      </c>
      <c r="P2021" s="12" t="s">
        <v>8275</v>
      </c>
      <c r="Q2021" t="s">
        <v>8305</v>
      </c>
      <c r="R2021" s="17">
        <f t="shared" si="162"/>
        <v>42605.70857638889</v>
      </c>
      <c r="S2021" s="17">
        <f t="shared" si="163"/>
        <v>42635.70857638889</v>
      </c>
      <c r="T2021" s="16" t="str">
        <f t="shared" si="164"/>
        <v>2016</v>
      </c>
    </row>
    <row r="2022" spans="1:20" ht="49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>
        <f t="shared" si="160"/>
        <v>192</v>
      </c>
      <c r="O2022" s="10">
        <f t="shared" si="161"/>
        <v>23.65</v>
      </c>
      <c r="P2022" s="12" t="s">
        <v>8275</v>
      </c>
      <c r="Q2022" t="s">
        <v>8305</v>
      </c>
      <c r="R2022" s="17">
        <f t="shared" si="162"/>
        <v>41737.097499999996</v>
      </c>
      <c r="S2022" s="17">
        <f t="shared" si="163"/>
        <v>41773.961111111108</v>
      </c>
      <c r="T2022" s="16" t="str">
        <f t="shared" si="164"/>
        <v>2014</v>
      </c>
    </row>
    <row r="2023" spans="1:20" ht="49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>
        <f t="shared" si="160"/>
        <v>281</v>
      </c>
      <c r="O2023" s="10">
        <f t="shared" si="161"/>
        <v>147.94999999999999</v>
      </c>
      <c r="P2023" s="12" t="s">
        <v>8275</v>
      </c>
      <c r="Q2023" t="s">
        <v>8305</v>
      </c>
      <c r="R2023" s="17">
        <f t="shared" si="162"/>
        <v>41861.070567129631</v>
      </c>
      <c r="S2023" s="17">
        <f t="shared" si="163"/>
        <v>41906.070567129631</v>
      </c>
      <c r="T2023" s="16" t="str">
        <f t="shared" si="164"/>
        <v>2014</v>
      </c>
    </row>
    <row r="2024" spans="1:20" ht="49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>
        <f t="shared" si="160"/>
        <v>125</v>
      </c>
      <c r="O2024" s="10">
        <f t="shared" si="161"/>
        <v>385.04</v>
      </c>
      <c r="P2024" s="12" t="s">
        <v>8275</v>
      </c>
      <c r="Q2024" t="s">
        <v>8305</v>
      </c>
      <c r="R2024" s="17">
        <f t="shared" si="162"/>
        <v>42502.569120370375</v>
      </c>
      <c r="S2024" s="17">
        <f t="shared" si="163"/>
        <v>42532.569120370375</v>
      </c>
      <c r="T2024" s="16" t="str">
        <f t="shared" si="164"/>
        <v>2016</v>
      </c>
    </row>
    <row r="2025" spans="1:20" ht="49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>
        <f t="shared" si="160"/>
        <v>161</v>
      </c>
      <c r="O2025" s="10">
        <f t="shared" si="161"/>
        <v>457.39</v>
      </c>
      <c r="P2025" s="12" t="s">
        <v>8275</v>
      </c>
      <c r="Q2025" t="s">
        <v>8305</v>
      </c>
      <c r="R2025" s="17">
        <f t="shared" si="162"/>
        <v>42136.420752314814</v>
      </c>
      <c r="S2025" s="17">
        <f t="shared" si="163"/>
        <v>42166.420752314814</v>
      </c>
      <c r="T2025" s="16" t="str">
        <f t="shared" si="164"/>
        <v>2015</v>
      </c>
    </row>
    <row r="2026" spans="1:20" ht="49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>
        <f t="shared" si="160"/>
        <v>585</v>
      </c>
      <c r="O2026" s="10">
        <f t="shared" si="161"/>
        <v>222.99</v>
      </c>
      <c r="P2026" s="12" t="s">
        <v>8275</v>
      </c>
      <c r="Q2026" t="s">
        <v>8305</v>
      </c>
      <c r="R2026" s="17">
        <f t="shared" si="162"/>
        <v>41099.966944444444</v>
      </c>
      <c r="S2026" s="17">
        <f t="shared" si="163"/>
        <v>41134.125</v>
      </c>
      <c r="T2026" s="16" t="str">
        <f t="shared" si="164"/>
        <v>2012</v>
      </c>
    </row>
    <row r="2027" spans="1:20" ht="49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>
        <f t="shared" si="160"/>
        <v>201</v>
      </c>
      <c r="O2027" s="10">
        <f t="shared" si="161"/>
        <v>220.74</v>
      </c>
      <c r="P2027" s="12" t="s">
        <v>8275</v>
      </c>
      <c r="Q2027" t="s">
        <v>8305</v>
      </c>
      <c r="R2027" s="17">
        <f t="shared" si="162"/>
        <v>42136.184560185182</v>
      </c>
      <c r="S2027" s="17">
        <f t="shared" si="163"/>
        <v>42166.184560185182</v>
      </c>
      <c r="T2027" s="16" t="str">
        <f t="shared" si="164"/>
        <v>2015</v>
      </c>
    </row>
    <row r="2028" spans="1:20" ht="33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>
        <f t="shared" si="160"/>
        <v>133</v>
      </c>
      <c r="O2028" s="10">
        <f t="shared" si="161"/>
        <v>73.5</v>
      </c>
      <c r="P2028" s="12" t="s">
        <v>8275</v>
      </c>
      <c r="Q2028" t="s">
        <v>8305</v>
      </c>
      <c r="R2028" s="17">
        <f t="shared" si="162"/>
        <v>41704.735937500001</v>
      </c>
      <c r="S2028" s="17">
        <f t="shared" si="163"/>
        <v>41750.165972222225</v>
      </c>
      <c r="T2028" s="16" t="str">
        <f t="shared" si="164"/>
        <v>2014</v>
      </c>
    </row>
    <row r="2029" spans="1:20" ht="49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>
        <f t="shared" si="160"/>
        <v>120</v>
      </c>
      <c r="O2029" s="10">
        <f t="shared" si="161"/>
        <v>223.1</v>
      </c>
      <c r="P2029" s="12" t="s">
        <v>8275</v>
      </c>
      <c r="Q2029" t="s">
        <v>8305</v>
      </c>
      <c r="R2029" s="17">
        <f t="shared" si="162"/>
        <v>42048.813877314817</v>
      </c>
      <c r="S2029" s="17">
        <f t="shared" si="163"/>
        <v>42093.772210648152</v>
      </c>
      <c r="T2029" s="16" t="str">
        <f t="shared" si="164"/>
        <v>2015</v>
      </c>
    </row>
    <row r="2030" spans="1:20" ht="33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>
        <f t="shared" si="160"/>
        <v>126</v>
      </c>
      <c r="O2030" s="10">
        <f t="shared" si="161"/>
        <v>47.91</v>
      </c>
      <c r="P2030" s="12" t="s">
        <v>8275</v>
      </c>
      <c r="Q2030" t="s">
        <v>8305</v>
      </c>
      <c r="R2030" s="17">
        <f t="shared" si="162"/>
        <v>40215.919050925928</v>
      </c>
      <c r="S2030" s="17">
        <f t="shared" si="163"/>
        <v>40252.913194444445</v>
      </c>
      <c r="T2030" s="16" t="str">
        <f t="shared" si="164"/>
        <v>2010</v>
      </c>
    </row>
    <row r="2031" spans="1:20" ht="33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>
        <f t="shared" si="160"/>
        <v>361</v>
      </c>
      <c r="O2031" s="10">
        <f t="shared" si="161"/>
        <v>96.06</v>
      </c>
      <c r="P2031" s="12" t="s">
        <v>8275</v>
      </c>
      <c r="Q2031" t="s">
        <v>8305</v>
      </c>
      <c r="R2031" s="17">
        <f t="shared" si="162"/>
        <v>41848.021770833337</v>
      </c>
      <c r="S2031" s="17">
        <f t="shared" si="163"/>
        <v>41878.021770833337</v>
      </c>
      <c r="T2031" s="16" t="str">
        <f t="shared" si="164"/>
        <v>2014</v>
      </c>
    </row>
    <row r="2032" spans="1:20" ht="49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>
        <f t="shared" si="160"/>
        <v>226</v>
      </c>
      <c r="O2032" s="10">
        <f t="shared" si="161"/>
        <v>118.61</v>
      </c>
      <c r="P2032" s="12" t="s">
        <v>8275</v>
      </c>
      <c r="Q2032" t="s">
        <v>8305</v>
      </c>
      <c r="R2032" s="17">
        <f t="shared" si="162"/>
        <v>41212.996481481481</v>
      </c>
      <c r="S2032" s="17">
        <f t="shared" si="163"/>
        <v>41242.996481481481</v>
      </c>
      <c r="T2032" s="16" t="str">
        <f t="shared" si="164"/>
        <v>2012</v>
      </c>
    </row>
    <row r="2033" spans="1:20" ht="33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>
        <f t="shared" si="160"/>
        <v>120</v>
      </c>
      <c r="O2033" s="10">
        <f t="shared" si="161"/>
        <v>118.45</v>
      </c>
      <c r="P2033" s="12" t="s">
        <v>8275</v>
      </c>
      <c r="Q2033" t="s">
        <v>8305</v>
      </c>
      <c r="R2033" s="17">
        <f t="shared" si="162"/>
        <v>41975.329317129625</v>
      </c>
      <c r="S2033" s="17">
        <f t="shared" si="163"/>
        <v>42013.041666666672</v>
      </c>
      <c r="T2033" s="16" t="str">
        <f t="shared" si="164"/>
        <v>2014</v>
      </c>
    </row>
    <row r="2034" spans="1:20" ht="49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>
        <f t="shared" si="160"/>
        <v>304</v>
      </c>
      <c r="O2034" s="10">
        <f t="shared" si="161"/>
        <v>143.21</v>
      </c>
      <c r="P2034" s="12" t="s">
        <v>8275</v>
      </c>
      <c r="Q2034" t="s">
        <v>8305</v>
      </c>
      <c r="R2034" s="17">
        <f t="shared" si="162"/>
        <v>42689.565671296295</v>
      </c>
      <c r="S2034" s="17">
        <f t="shared" si="163"/>
        <v>42719.208333333328</v>
      </c>
      <c r="T2034" s="16" t="str">
        <f t="shared" si="164"/>
        <v>2016</v>
      </c>
    </row>
    <row r="2035" spans="1:20" ht="49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>
        <f t="shared" si="160"/>
        <v>179</v>
      </c>
      <c r="O2035" s="10">
        <f t="shared" si="161"/>
        <v>282.72000000000003</v>
      </c>
      <c r="P2035" s="12" t="s">
        <v>8275</v>
      </c>
      <c r="Q2035" t="s">
        <v>8305</v>
      </c>
      <c r="R2035" s="17">
        <f t="shared" si="162"/>
        <v>41725.082384259258</v>
      </c>
      <c r="S2035" s="17">
        <f t="shared" si="163"/>
        <v>41755.082384259258</v>
      </c>
      <c r="T2035" s="16" t="str">
        <f t="shared" si="164"/>
        <v>2014</v>
      </c>
    </row>
    <row r="2036" spans="1:20" ht="49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>
        <f t="shared" si="160"/>
        <v>387</v>
      </c>
      <c r="O2036" s="10">
        <f t="shared" si="161"/>
        <v>593.94000000000005</v>
      </c>
      <c r="P2036" s="12" t="s">
        <v>8275</v>
      </c>
      <c r="Q2036" t="s">
        <v>8305</v>
      </c>
      <c r="R2036" s="17">
        <f t="shared" si="162"/>
        <v>42076.130011574074</v>
      </c>
      <c r="S2036" s="17">
        <f t="shared" si="163"/>
        <v>42131.290277777778</v>
      </c>
      <c r="T2036" s="16" t="str">
        <f t="shared" si="164"/>
        <v>2015</v>
      </c>
    </row>
    <row r="2037" spans="1:20" ht="49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>
        <f t="shared" si="160"/>
        <v>211</v>
      </c>
      <c r="O2037" s="10">
        <f t="shared" si="161"/>
        <v>262.16000000000003</v>
      </c>
      <c r="P2037" s="12" t="s">
        <v>8275</v>
      </c>
      <c r="Q2037" t="s">
        <v>8305</v>
      </c>
      <c r="R2037" s="17">
        <f t="shared" si="162"/>
        <v>42311.625081018516</v>
      </c>
      <c r="S2037" s="17">
        <f t="shared" si="163"/>
        <v>42357.041666666672</v>
      </c>
      <c r="T2037" s="16" t="str">
        <f t="shared" si="164"/>
        <v>2015</v>
      </c>
    </row>
    <row r="2038" spans="1:20" ht="49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>
        <f t="shared" si="160"/>
        <v>132</v>
      </c>
      <c r="O2038" s="10">
        <f t="shared" si="161"/>
        <v>46.58</v>
      </c>
      <c r="P2038" s="12" t="s">
        <v>8275</v>
      </c>
      <c r="Q2038" t="s">
        <v>8305</v>
      </c>
      <c r="R2038" s="17">
        <f t="shared" si="162"/>
        <v>41738.864803240744</v>
      </c>
      <c r="S2038" s="17">
        <f t="shared" si="163"/>
        <v>41768.864803240744</v>
      </c>
      <c r="T2038" s="16" t="str">
        <f t="shared" si="164"/>
        <v>2014</v>
      </c>
    </row>
    <row r="2039" spans="1:20" ht="49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>
        <f t="shared" si="160"/>
        <v>300</v>
      </c>
      <c r="O2039" s="10">
        <f t="shared" si="161"/>
        <v>70.040000000000006</v>
      </c>
      <c r="P2039" s="12" t="s">
        <v>8275</v>
      </c>
      <c r="Q2039" t="s">
        <v>8305</v>
      </c>
      <c r="R2039" s="17">
        <f t="shared" si="162"/>
        <v>41578.210104166668</v>
      </c>
      <c r="S2039" s="17">
        <f t="shared" si="163"/>
        <v>41638.251770833333</v>
      </c>
      <c r="T2039" s="16" t="str">
        <f t="shared" si="164"/>
        <v>2013</v>
      </c>
    </row>
    <row r="2040" spans="1:20" ht="49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>
        <f t="shared" si="160"/>
        <v>421</v>
      </c>
      <c r="O2040" s="10">
        <f t="shared" si="161"/>
        <v>164.91</v>
      </c>
      <c r="P2040" s="12" t="s">
        <v>8275</v>
      </c>
      <c r="Q2040" t="s">
        <v>8305</v>
      </c>
      <c r="R2040" s="17">
        <f t="shared" si="162"/>
        <v>41424.27107638889</v>
      </c>
      <c r="S2040" s="17">
        <f t="shared" si="163"/>
        <v>41456.75</v>
      </c>
      <c r="T2040" s="16" t="str">
        <f t="shared" si="164"/>
        <v>2013</v>
      </c>
    </row>
    <row r="2041" spans="1:20" ht="33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>
        <f t="shared" si="160"/>
        <v>136</v>
      </c>
      <c r="O2041" s="10">
        <f t="shared" si="161"/>
        <v>449.26</v>
      </c>
      <c r="P2041" s="12" t="s">
        <v>8275</v>
      </c>
      <c r="Q2041" t="s">
        <v>8305</v>
      </c>
      <c r="R2041" s="17">
        <f t="shared" si="162"/>
        <v>42675.438946759255</v>
      </c>
      <c r="S2041" s="17">
        <f t="shared" si="163"/>
        <v>42705.207638888889</v>
      </c>
      <c r="T2041" s="16" t="str">
        <f t="shared" si="164"/>
        <v>2016</v>
      </c>
    </row>
    <row r="2042" spans="1:20" ht="33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>
        <f t="shared" si="160"/>
        <v>248</v>
      </c>
      <c r="O2042" s="10">
        <f t="shared" si="161"/>
        <v>27.47</v>
      </c>
      <c r="P2042" s="12" t="s">
        <v>8275</v>
      </c>
      <c r="Q2042" t="s">
        <v>8305</v>
      </c>
      <c r="R2042" s="17">
        <f t="shared" si="162"/>
        <v>41578.927118055559</v>
      </c>
      <c r="S2042" s="17">
        <f t="shared" si="163"/>
        <v>41593.968784722223</v>
      </c>
      <c r="T2042" s="16" t="str">
        <f t="shared" si="164"/>
        <v>2013</v>
      </c>
    </row>
    <row r="2043" spans="1:20" ht="49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>
        <f t="shared" si="160"/>
        <v>182</v>
      </c>
      <c r="O2043" s="10">
        <f t="shared" si="161"/>
        <v>143.97999999999999</v>
      </c>
      <c r="P2043" s="12" t="s">
        <v>8275</v>
      </c>
      <c r="Q2043" t="s">
        <v>8305</v>
      </c>
      <c r="R2043" s="17">
        <f t="shared" si="162"/>
        <v>42654.525775462964</v>
      </c>
      <c r="S2043" s="17">
        <f t="shared" si="163"/>
        <v>42684.567442129628</v>
      </c>
      <c r="T2043" s="16" t="str">
        <f t="shared" si="164"/>
        <v>2016</v>
      </c>
    </row>
    <row r="2044" spans="1:20" ht="49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>
        <f t="shared" si="160"/>
        <v>124</v>
      </c>
      <c r="O2044" s="10">
        <f t="shared" si="161"/>
        <v>88.24</v>
      </c>
      <c r="P2044" s="12" t="s">
        <v>8275</v>
      </c>
      <c r="Q2044" t="s">
        <v>8305</v>
      </c>
      <c r="R2044" s="17">
        <f t="shared" si="162"/>
        <v>42331.708032407405</v>
      </c>
      <c r="S2044" s="17">
        <f t="shared" si="163"/>
        <v>42391.708032407405</v>
      </c>
      <c r="T2044" s="16" t="str">
        <f t="shared" si="164"/>
        <v>2015</v>
      </c>
    </row>
    <row r="2045" spans="1:20" ht="49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>
        <f t="shared" si="160"/>
        <v>506</v>
      </c>
      <c r="O2045" s="10">
        <f t="shared" si="161"/>
        <v>36.33</v>
      </c>
      <c r="P2045" s="12" t="s">
        <v>8275</v>
      </c>
      <c r="Q2045" t="s">
        <v>8305</v>
      </c>
      <c r="R2045" s="17">
        <f t="shared" si="162"/>
        <v>42661.176817129628</v>
      </c>
      <c r="S2045" s="17">
        <f t="shared" si="163"/>
        <v>42715.207638888889</v>
      </c>
      <c r="T2045" s="16" t="str">
        <f t="shared" si="164"/>
        <v>2016</v>
      </c>
    </row>
    <row r="2046" spans="1:20" ht="49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>
        <f t="shared" si="160"/>
        <v>108</v>
      </c>
      <c r="O2046" s="10">
        <f t="shared" si="161"/>
        <v>90.18</v>
      </c>
      <c r="P2046" s="12" t="s">
        <v>8275</v>
      </c>
      <c r="Q2046" t="s">
        <v>8305</v>
      </c>
      <c r="R2046" s="17">
        <f t="shared" si="162"/>
        <v>42138.684189814812</v>
      </c>
      <c r="S2046" s="17">
        <f t="shared" si="163"/>
        <v>42168.684189814812</v>
      </c>
      <c r="T2046" s="16" t="str">
        <f t="shared" si="164"/>
        <v>2015</v>
      </c>
    </row>
    <row r="2047" spans="1:20" ht="49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>
        <f t="shared" si="160"/>
        <v>819</v>
      </c>
      <c r="O2047" s="10">
        <f t="shared" si="161"/>
        <v>152.62</v>
      </c>
      <c r="P2047" s="12" t="s">
        <v>8275</v>
      </c>
      <c r="Q2047" t="s">
        <v>8305</v>
      </c>
      <c r="R2047" s="17">
        <f t="shared" si="162"/>
        <v>41069.088506944441</v>
      </c>
      <c r="S2047" s="17">
        <f t="shared" si="163"/>
        <v>41099.088506944441</v>
      </c>
      <c r="T2047" s="16" t="str">
        <f t="shared" si="164"/>
        <v>2012</v>
      </c>
    </row>
    <row r="2048" spans="1:20" ht="49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>
        <f t="shared" si="160"/>
        <v>121</v>
      </c>
      <c r="O2048" s="10">
        <f t="shared" si="161"/>
        <v>55.81</v>
      </c>
      <c r="P2048" s="12" t="s">
        <v>8275</v>
      </c>
      <c r="Q2048" t="s">
        <v>8305</v>
      </c>
      <c r="R2048" s="17">
        <f t="shared" si="162"/>
        <v>41387.171805555554</v>
      </c>
      <c r="S2048" s="17">
        <f t="shared" si="163"/>
        <v>41417.171805555554</v>
      </c>
      <c r="T2048" s="16" t="str">
        <f t="shared" si="164"/>
        <v>2013</v>
      </c>
    </row>
    <row r="2049" spans="1:20" ht="49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>
        <f t="shared" si="160"/>
        <v>103</v>
      </c>
      <c r="O2049" s="10">
        <f t="shared" si="161"/>
        <v>227.85</v>
      </c>
      <c r="P2049" s="12" t="s">
        <v>8275</v>
      </c>
      <c r="Q2049" t="s">
        <v>8305</v>
      </c>
      <c r="R2049" s="17">
        <f t="shared" si="162"/>
        <v>42081.903587962966</v>
      </c>
      <c r="S2049" s="17">
        <f t="shared" si="163"/>
        <v>42111</v>
      </c>
      <c r="T2049" s="16" t="str">
        <f t="shared" si="164"/>
        <v>2015</v>
      </c>
    </row>
    <row r="2050" spans="1:20" ht="49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>
        <f t="shared" si="160"/>
        <v>148</v>
      </c>
      <c r="O2050" s="10">
        <f t="shared" si="161"/>
        <v>91.83</v>
      </c>
      <c r="P2050" s="12" t="s">
        <v>8275</v>
      </c>
      <c r="Q2050" t="s">
        <v>8305</v>
      </c>
      <c r="R2050" s="17">
        <f t="shared" si="162"/>
        <v>41387.651516203703</v>
      </c>
      <c r="S2050" s="17">
        <f t="shared" si="163"/>
        <v>41417.651516203703</v>
      </c>
      <c r="T2050" s="16" t="str">
        <f t="shared" si="164"/>
        <v>2013</v>
      </c>
    </row>
    <row r="2051" spans="1:20" ht="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>
        <f t="shared" si="160"/>
        <v>120</v>
      </c>
      <c r="O2051" s="10">
        <f t="shared" si="161"/>
        <v>80.989999999999995</v>
      </c>
      <c r="P2051" s="12" t="s">
        <v>8275</v>
      </c>
      <c r="Q2051" t="s">
        <v>8305</v>
      </c>
      <c r="R2051" s="17">
        <f t="shared" si="162"/>
        <v>41575.527349537035</v>
      </c>
      <c r="S2051" s="17">
        <f t="shared" si="163"/>
        <v>41610.957638888889</v>
      </c>
      <c r="T2051" s="16" t="str">
        <f t="shared" si="164"/>
        <v>2013</v>
      </c>
    </row>
    <row r="2052" spans="1:20" ht="49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>
        <f t="shared" si="160"/>
        <v>473</v>
      </c>
      <c r="O2052" s="10">
        <f t="shared" si="161"/>
        <v>278.39</v>
      </c>
      <c r="P2052" s="12" t="s">
        <v>8275</v>
      </c>
      <c r="Q2052" t="s">
        <v>8305</v>
      </c>
      <c r="R2052" s="17">
        <f t="shared" si="162"/>
        <v>42115.071504629625</v>
      </c>
      <c r="S2052" s="17">
        <f t="shared" si="163"/>
        <v>42155.071504629625</v>
      </c>
      <c r="T2052" s="16" t="str">
        <f t="shared" si="164"/>
        <v>2015</v>
      </c>
    </row>
    <row r="2053" spans="1:20" ht="49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>
        <f t="shared" si="160"/>
        <v>130</v>
      </c>
      <c r="O2053" s="10">
        <f t="shared" si="161"/>
        <v>43.1</v>
      </c>
      <c r="P2053" s="12" t="s">
        <v>8275</v>
      </c>
      <c r="Q2053" t="s">
        <v>8305</v>
      </c>
      <c r="R2053" s="17">
        <f t="shared" si="162"/>
        <v>41604.022418981483</v>
      </c>
      <c r="S2053" s="17">
        <f t="shared" si="163"/>
        <v>41634.022418981483</v>
      </c>
      <c r="T2053" s="16" t="str">
        <f t="shared" si="164"/>
        <v>2013</v>
      </c>
    </row>
    <row r="2054" spans="1:20" ht="49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>
        <f t="shared" si="160"/>
        <v>353</v>
      </c>
      <c r="O2054" s="10">
        <f t="shared" si="161"/>
        <v>326.29000000000002</v>
      </c>
      <c r="P2054" s="12" t="s">
        <v>8275</v>
      </c>
      <c r="Q2054" t="s">
        <v>8305</v>
      </c>
      <c r="R2054" s="17">
        <f t="shared" si="162"/>
        <v>42375.08394675926</v>
      </c>
      <c r="S2054" s="17">
        <f t="shared" si="163"/>
        <v>42420.08394675926</v>
      </c>
      <c r="T2054" s="16" t="str">
        <f t="shared" si="164"/>
        <v>2016</v>
      </c>
    </row>
    <row r="2055" spans="1:20" ht="49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>
        <f t="shared" si="160"/>
        <v>101</v>
      </c>
      <c r="O2055" s="10">
        <f t="shared" si="161"/>
        <v>41.74</v>
      </c>
      <c r="P2055" s="12" t="s">
        <v>8275</v>
      </c>
      <c r="Q2055" t="s">
        <v>8305</v>
      </c>
      <c r="R2055" s="17">
        <f t="shared" si="162"/>
        <v>42303.617488425924</v>
      </c>
      <c r="S2055" s="17">
        <f t="shared" si="163"/>
        <v>42333.659155092595</v>
      </c>
      <c r="T2055" s="16" t="str">
        <f t="shared" si="164"/>
        <v>2015</v>
      </c>
    </row>
    <row r="2056" spans="1:20" ht="49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>
        <f t="shared" si="160"/>
        <v>114</v>
      </c>
      <c r="O2056" s="10">
        <f t="shared" si="161"/>
        <v>64.02</v>
      </c>
      <c r="P2056" s="12" t="s">
        <v>8275</v>
      </c>
      <c r="Q2056" t="s">
        <v>8305</v>
      </c>
      <c r="R2056" s="17">
        <f t="shared" si="162"/>
        <v>41731.520949074074</v>
      </c>
      <c r="S2056" s="17">
        <f t="shared" si="163"/>
        <v>41761.520949074074</v>
      </c>
      <c r="T2056" s="16" t="str">
        <f t="shared" si="164"/>
        <v>2014</v>
      </c>
    </row>
    <row r="2057" spans="1:20" ht="49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>
        <f t="shared" si="160"/>
        <v>167</v>
      </c>
      <c r="O2057" s="10">
        <f t="shared" si="161"/>
        <v>99.46</v>
      </c>
      <c r="P2057" s="12" t="s">
        <v>8275</v>
      </c>
      <c r="Q2057" t="s">
        <v>8305</v>
      </c>
      <c r="R2057" s="17">
        <f t="shared" si="162"/>
        <v>41946.674108796295</v>
      </c>
      <c r="S2057" s="17">
        <f t="shared" si="163"/>
        <v>41976.166666666672</v>
      </c>
      <c r="T2057" s="16" t="str">
        <f t="shared" si="164"/>
        <v>2014</v>
      </c>
    </row>
    <row r="2058" spans="1:20" ht="49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>
        <f t="shared" ref="N2058:N2121" si="165">ROUND(E2058/D2058*100,0)</f>
        <v>153</v>
      </c>
      <c r="O2058" s="10">
        <f t="shared" ref="O2058:O2121" si="166">IFERROR(ROUND(E2058/L2058,2),0)</f>
        <v>138.49</v>
      </c>
      <c r="P2058" s="12" t="s">
        <v>8275</v>
      </c>
      <c r="Q2058" t="s">
        <v>8305</v>
      </c>
      <c r="R2058" s="17">
        <f t="shared" ref="R2058:R2121" si="167">(((J2058/60)/60)/24)+DATE(1970,1,1)</f>
        <v>41351.76090277778</v>
      </c>
      <c r="S2058" s="17">
        <f t="shared" ref="S2058:S2121" si="168">(((I2058/60)/60)/24)+DATE(1970,1,1)</f>
        <v>41381.76090277778</v>
      </c>
      <c r="T2058" s="16" t="str">
        <f t="shared" ref="T2058:T2121" si="169">TEXT(R2058, "yyyy")</f>
        <v>2013</v>
      </c>
    </row>
    <row r="2059" spans="1:20" ht="49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>
        <f t="shared" si="165"/>
        <v>202</v>
      </c>
      <c r="O2059" s="10">
        <f t="shared" si="166"/>
        <v>45.55</v>
      </c>
      <c r="P2059" s="12" t="s">
        <v>8275</v>
      </c>
      <c r="Q2059" t="s">
        <v>8305</v>
      </c>
      <c r="R2059" s="17">
        <f t="shared" si="167"/>
        <v>42396.494583333333</v>
      </c>
      <c r="S2059" s="17">
        <f t="shared" si="168"/>
        <v>42426.494583333333</v>
      </c>
      <c r="T2059" s="16" t="str">
        <f t="shared" si="169"/>
        <v>2016</v>
      </c>
    </row>
    <row r="2060" spans="1:20" ht="33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>
        <f t="shared" si="165"/>
        <v>168</v>
      </c>
      <c r="O2060" s="10">
        <f t="shared" si="166"/>
        <v>10.51</v>
      </c>
      <c r="P2060" s="12" t="s">
        <v>8275</v>
      </c>
      <c r="Q2060" t="s">
        <v>8305</v>
      </c>
      <c r="R2060" s="17">
        <f t="shared" si="167"/>
        <v>42026.370717592596</v>
      </c>
      <c r="S2060" s="17">
        <f t="shared" si="168"/>
        <v>42065.833333333328</v>
      </c>
      <c r="T2060" s="16" t="str">
        <f t="shared" si="169"/>
        <v>2015</v>
      </c>
    </row>
    <row r="2061" spans="1:20" ht="49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>
        <f t="shared" si="165"/>
        <v>143</v>
      </c>
      <c r="O2061" s="10">
        <f t="shared" si="166"/>
        <v>114.77</v>
      </c>
      <c r="P2061" s="12" t="s">
        <v>8275</v>
      </c>
      <c r="Q2061" t="s">
        <v>8305</v>
      </c>
      <c r="R2061" s="17">
        <f t="shared" si="167"/>
        <v>42361.602476851855</v>
      </c>
      <c r="S2061" s="17">
        <f t="shared" si="168"/>
        <v>42400.915972222225</v>
      </c>
      <c r="T2061" s="16" t="str">
        <f t="shared" si="169"/>
        <v>2015</v>
      </c>
    </row>
    <row r="2062" spans="1:20" ht="49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>
        <f t="shared" si="165"/>
        <v>196</v>
      </c>
      <c r="O2062" s="10">
        <f t="shared" si="166"/>
        <v>36</v>
      </c>
      <c r="P2062" s="12" t="s">
        <v>8275</v>
      </c>
      <c r="Q2062" t="s">
        <v>8305</v>
      </c>
      <c r="R2062" s="17">
        <f t="shared" si="167"/>
        <v>41783.642939814818</v>
      </c>
      <c r="S2062" s="17">
        <f t="shared" si="168"/>
        <v>41843.642939814818</v>
      </c>
      <c r="T2062" s="16" t="str">
        <f t="shared" si="169"/>
        <v>2014</v>
      </c>
    </row>
    <row r="2063" spans="1:20" ht="49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>
        <f t="shared" si="165"/>
        <v>108</v>
      </c>
      <c r="O2063" s="10">
        <f t="shared" si="166"/>
        <v>154.16999999999999</v>
      </c>
      <c r="P2063" s="12" t="s">
        <v>8275</v>
      </c>
      <c r="Q2063" t="s">
        <v>8305</v>
      </c>
      <c r="R2063" s="17">
        <f t="shared" si="167"/>
        <v>42705.764513888891</v>
      </c>
      <c r="S2063" s="17">
        <f t="shared" si="168"/>
        <v>42735.764513888891</v>
      </c>
      <c r="T2063" s="16" t="str">
        <f t="shared" si="169"/>
        <v>2016</v>
      </c>
    </row>
    <row r="2064" spans="1:20" ht="49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>
        <f t="shared" si="165"/>
        <v>115</v>
      </c>
      <c r="O2064" s="10">
        <f t="shared" si="166"/>
        <v>566.39</v>
      </c>
      <c r="P2064" s="12" t="s">
        <v>8275</v>
      </c>
      <c r="Q2064" t="s">
        <v>8305</v>
      </c>
      <c r="R2064" s="17">
        <f t="shared" si="167"/>
        <v>42423.3830787037</v>
      </c>
      <c r="S2064" s="17">
        <f t="shared" si="168"/>
        <v>42453.341412037036</v>
      </c>
      <c r="T2064" s="16" t="str">
        <f t="shared" si="169"/>
        <v>2016</v>
      </c>
    </row>
    <row r="2065" spans="1:20" ht="33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>
        <f t="shared" si="165"/>
        <v>148</v>
      </c>
      <c r="O2065" s="10">
        <f t="shared" si="166"/>
        <v>120.86</v>
      </c>
      <c r="P2065" s="12" t="s">
        <v>8275</v>
      </c>
      <c r="Q2065" t="s">
        <v>8305</v>
      </c>
      <c r="R2065" s="17">
        <f t="shared" si="167"/>
        <v>42472.73265046296</v>
      </c>
      <c r="S2065" s="17">
        <f t="shared" si="168"/>
        <v>42505.73265046296</v>
      </c>
      <c r="T2065" s="16" t="str">
        <f t="shared" si="169"/>
        <v>2016</v>
      </c>
    </row>
    <row r="2066" spans="1:20" ht="49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>
        <f t="shared" si="165"/>
        <v>191</v>
      </c>
      <c r="O2066" s="10">
        <f t="shared" si="166"/>
        <v>86.16</v>
      </c>
      <c r="P2066" s="12" t="s">
        <v>8275</v>
      </c>
      <c r="Q2066" t="s">
        <v>8305</v>
      </c>
      <c r="R2066" s="17">
        <f t="shared" si="167"/>
        <v>41389.364849537036</v>
      </c>
      <c r="S2066" s="17">
        <f t="shared" si="168"/>
        <v>41425.5</v>
      </c>
      <c r="T2066" s="16" t="str">
        <f t="shared" si="169"/>
        <v>2013</v>
      </c>
    </row>
    <row r="2067" spans="1:20" ht="49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>
        <f t="shared" si="165"/>
        <v>199</v>
      </c>
      <c r="O2067" s="10">
        <f t="shared" si="166"/>
        <v>51.21</v>
      </c>
      <c r="P2067" s="12" t="s">
        <v>8275</v>
      </c>
      <c r="Q2067" t="s">
        <v>8305</v>
      </c>
      <c r="R2067" s="17">
        <f t="shared" si="167"/>
        <v>41603.333668981482</v>
      </c>
      <c r="S2067" s="17">
        <f t="shared" si="168"/>
        <v>41633.333668981482</v>
      </c>
      <c r="T2067" s="16" t="str">
        <f t="shared" si="169"/>
        <v>2013</v>
      </c>
    </row>
    <row r="2068" spans="1:20" ht="49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>
        <f t="shared" si="165"/>
        <v>219</v>
      </c>
      <c r="O2068" s="10">
        <f t="shared" si="166"/>
        <v>67.260000000000005</v>
      </c>
      <c r="P2068" s="12" t="s">
        <v>8275</v>
      </c>
      <c r="Q2068" t="s">
        <v>8305</v>
      </c>
      <c r="R2068" s="17">
        <f t="shared" si="167"/>
        <v>41844.771793981483</v>
      </c>
      <c r="S2068" s="17">
        <f t="shared" si="168"/>
        <v>41874.771793981483</v>
      </c>
      <c r="T2068" s="16" t="str">
        <f t="shared" si="169"/>
        <v>2014</v>
      </c>
    </row>
    <row r="2069" spans="1:20" ht="33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>
        <f t="shared" si="165"/>
        <v>127</v>
      </c>
      <c r="O2069" s="10">
        <f t="shared" si="166"/>
        <v>62.8</v>
      </c>
      <c r="P2069" s="12" t="s">
        <v>8275</v>
      </c>
      <c r="Q2069" t="s">
        <v>8305</v>
      </c>
      <c r="R2069" s="17">
        <f t="shared" si="167"/>
        <v>42115.853888888887</v>
      </c>
      <c r="S2069" s="17">
        <f t="shared" si="168"/>
        <v>42148.853888888887</v>
      </c>
      <c r="T2069" s="16" t="str">
        <f t="shared" si="169"/>
        <v>2015</v>
      </c>
    </row>
    <row r="2070" spans="1:20" ht="49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>
        <f t="shared" si="165"/>
        <v>105</v>
      </c>
      <c r="O2070" s="10">
        <f t="shared" si="166"/>
        <v>346.13</v>
      </c>
      <c r="P2070" s="12" t="s">
        <v>8275</v>
      </c>
      <c r="Q2070" t="s">
        <v>8305</v>
      </c>
      <c r="R2070" s="17">
        <f t="shared" si="167"/>
        <v>42633.841608796298</v>
      </c>
      <c r="S2070" s="17">
        <f t="shared" si="168"/>
        <v>42663.841608796298</v>
      </c>
      <c r="T2070" s="16" t="str">
        <f t="shared" si="169"/>
        <v>2016</v>
      </c>
    </row>
    <row r="2071" spans="1:20" ht="49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>
        <f t="shared" si="165"/>
        <v>128</v>
      </c>
      <c r="O2071" s="10">
        <f t="shared" si="166"/>
        <v>244.12</v>
      </c>
      <c r="P2071" s="12" t="s">
        <v>8275</v>
      </c>
      <c r="Q2071" t="s">
        <v>8305</v>
      </c>
      <c r="R2071" s="17">
        <f t="shared" si="167"/>
        <v>42340.972118055557</v>
      </c>
      <c r="S2071" s="17">
        <f t="shared" si="168"/>
        <v>42371.972118055557</v>
      </c>
      <c r="T2071" s="16" t="str">
        <f t="shared" si="169"/>
        <v>2015</v>
      </c>
    </row>
    <row r="2072" spans="1:20" ht="49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>
        <f t="shared" si="165"/>
        <v>317</v>
      </c>
      <c r="O2072" s="10">
        <f t="shared" si="166"/>
        <v>259.25</v>
      </c>
      <c r="P2072" s="12" t="s">
        <v>8275</v>
      </c>
      <c r="Q2072" t="s">
        <v>8305</v>
      </c>
      <c r="R2072" s="17">
        <f t="shared" si="167"/>
        <v>42519.6565162037</v>
      </c>
      <c r="S2072" s="17">
        <f t="shared" si="168"/>
        <v>42549.6565162037</v>
      </c>
      <c r="T2072" s="16" t="str">
        <f t="shared" si="169"/>
        <v>2016</v>
      </c>
    </row>
    <row r="2073" spans="1:20" ht="49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>
        <f t="shared" si="165"/>
        <v>281</v>
      </c>
      <c r="O2073" s="10">
        <f t="shared" si="166"/>
        <v>201.96</v>
      </c>
      <c r="P2073" s="12" t="s">
        <v>8275</v>
      </c>
      <c r="Q2073" t="s">
        <v>8305</v>
      </c>
      <c r="R2073" s="17">
        <f t="shared" si="167"/>
        <v>42600.278749999998</v>
      </c>
      <c r="S2073" s="17">
        <f t="shared" si="168"/>
        <v>42645.278749999998</v>
      </c>
      <c r="T2073" s="16" t="str">
        <f t="shared" si="169"/>
        <v>2016</v>
      </c>
    </row>
    <row r="2074" spans="1:20" ht="49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>
        <f t="shared" si="165"/>
        <v>111</v>
      </c>
      <c r="O2074" s="10">
        <f t="shared" si="166"/>
        <v>226.21</v>
      </c>
      <c r="P2074" s="12" t="s">
        <v>8275</v>
      </c>
      <c r="Q2074" t="s">
        <v>8305</v>
      </c>
      <c r="R2074" s="17">
        <f t="shared" si="167"/>
        <v>42467.581388888888</v>
      </c>
      <c r="S2074" s="17">
        <f t="shared" si="168"/>
        <v>42497.581388888888</v>
      </c>
      <c r="T2074" s="16" t="str">
        <f t="shared" si="169"/>
        <v>2016</v>
      </c>
    </row>
    <row r="2075" spans="1:20" ht="49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>
        <f t="shared" si="165"/>
        <v>153</v>
      </c>
      <c r="O2075" s="10">
        <f t="shared" si="166"/>
        <v>324.69</v>
      </c>
      <c r="P2075" s="12" t="s">
        <v>8275</v>
      </c>
      <c r="Q2075" t="s">
        <v>8305</v>
      </c>
      <c r="R2075" s="17">
        <f t="shared" si="167"/>
        <v>42087.668032407411</v>
      </c>
      <c r="S2075" s="17">
        <f t="shared" si="168"/>
        <v>42132.668032407411</v>
      </c>
      <c r="T2075" s="16" t="str">
        <f t="shared" si="169"/>
        <v>2015</v>
      </c>
    </row>
    <row r="2076" spans="1:20" ht="33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>
        <f t="shared" si="165"/>
        <v>103</v>
      </c>
      <c r="O2076" s="10">
        <f t="shared" si="166"/>
        <v>205</v>
      </c>
      <c r="P2076" s="12" t="s">
        <v>8275</v>
      </c>
      <c r="Q2076" t="s">
        <v>8305</v>
      </c>
      <c r="R2076" s="17">
        <f t="shared" si="167"/>
        <v>42466.826180555552</v>
      </c>
      <c r="S2076" s="17">
        <f t="shared" si="168"/>
        <v>42496.826180555552</v>
      </c>
      <c r="T2076" s="16" t="str">
        <f t="shared" si="169"/>
        <v>2016</v>
      </c>
    </row>
    <row r="2077" spans="1:20" ht="49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>
        <f t="shared" si="165"/>
        <v>1678</v>
      </c>
      <c r="O2077" s="10">
        <f t="shared" si="166"/>
        <v>20.47</v>
      </c>
      <c r="P2077" s="12" t="s">
        <v>8275</v>
      </c>
      <c r="Q2077" t="s">
        <v>8305</v>
      </c>
      <c r="R2077" s="17">
        <f t="shared" si="167"/>
        <v>41450.681574074071</v>
      </c>
      <c r="S2077" s="17">
        <f t="shared" si="168"/>
        <v>41480.681574074071</v>
      </c>
      <c r="T2077" s="16" t="str">
        <f t="shared" si="169"/>
        <v>2013</v>
      </c>
    </row>
    <row r="2078" spans="1:20" ht="33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>
        <f t="shared" si="165"/>
        <v>543</v>
      </c>
      <c r="O2078" s="10">
        <f t="shared" si="166"/>
        <v>116.35</v>
      </c>
      <c r="P2078" s="12" t="s">
        <v>8275</v>
      </c>
      <c r="Q2078" t="s">
        <v>8305</v>
      </c>
      <c r="R2078" s="17">
        <f t="shared" si="167"/>
        <v>41803.880659722221</v>
      </c>
      <c r="S2078" s="17">
        <f t="shared" si="168"/>
        <v>41843.880659722221</v>
      </c>
      <c r="T2078" s="16" t="str">
        <f t="shared" si="169"/>
        <v>2014</v>
      </c>
    </row>
    <row r="2079" spans="1:20" ht="49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>
        <f t="shared" si="165"/>
        <v>116</v>
      </c>
      <c r="O2079" s="10">
        <f t="shared" si="166"/>
        <v>307.2</v>
      </c>
      <c r="P2079" s="12" t="s">
        <v>8275</v>
      </c>
      <c r="Q2079" t="s">
        <v>8305</v>
      </c>
      <c r="R2079" s="17">
        <f t="shared" si="167"/>
        <v>42103.042546296296</v>
      </c>
      <c r="S2079" s="17">
        <f t="shared" si="168"/>
        <v>42160.875</v>
      </c>
      <c r="T2079" s="16" t="str">
        <f t="shared" si="169"/>
        <v>2015</v>
      </c>
    </row>
    <row r="2080" spans="1:20" ht="49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>
        <f t="shared" si="165"/>
        <v>131</v>
      </c>
      <c r="O2080" s="10">
        <f t="shared" si="166"/>
        <v>546.69000000000005</v>
      </c>
      <c r="P2080" s="12" t="s">
        <v>8275</v>
      </c>
      <c r="Q2080" t="s">
        <v>8305</v>
      </c>
      <c r="R2080" s="17">
        <f t="shared" si="167"/>
        <v>42692.771493055552</v>
      </c>
      <c r="S2080" s="17">
        <f t="shared" si="168"/>
        <v>42722.771493055552</v>
      </c>
      <c r="T2080" s="16" t="str">
        <f t="shared" si="169"/>
        <v>2016</v>
      </c>
    </row>
    <row r="2081" spans="1:20" ht="49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>
        <f t="shared" si="165"/>
        <v>288</v>
      </c>
      <c r="O2081" s="10">
        <f t="shared" si="166"/>
        <v>47.47</v>
      </c>
      <c r="P2081" s="12" t="s">
        <v>8275</v>
      </c>
      <c r="Q2081" t="s">
        <v>8305</v>
      </c>
      <c r="R2081" s="17">
        <f t="shared" si="167"/>
        <v>42150.71056712963</v>
      </c>
      <c r="S2081" s="17">
        <f t="shared" si="168"/>
        <v>42180.791666666672</v>
      </c>
      <c r="T2081" s="16" t="str">
        <f t="shared" si="169"/>
        <v>2015</v>
      </c>
    </row>
    <row r="2082" spans="1:20" ht="49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>
        <f t="shared" si="165"/>
        <v>508</v>
      </c>
      <c r="O2082" s="10">
        <f t="shared" si="166"/>
        <v>101.56</v>
      </c>
      <c r="P2082" s="12" t="s">
        <v>8275</v>
      </c>
      <c r="Q2082" t="s">
        <v>8305</v>
      </c>
      <c r="R2082" s="17">
        <f t="shared" si="167"/>
        <v>42289.957175925927</v>
      </c>
      <c r="S2082" s="17">
        <f t="shared" si="168"/>
        <v>42319.998842592591</v>
      </c>
      <c r="T2082" s="16" t="str">
        <f t="shared" si="169"/>
        <v>2015</v>
      </c>
    </row>
    <row r="2083" spans="1:20" ht="49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>
        <f t="shared" si="165"/>
        <v>115</v>
      </c>
      <c r="O2083" s="10">
        <f t="shared" si="166"/>
        <v>72.91</v>
      </c>
      <c r="P2083" s="12" t="s">
        <v>8281</v>
      </c>
      <c r="Q2083" t="s">
        <v>8285</v>
      </c>
      <c r="R2083" s="17">
        <f t="shared" si="167"/>
        <v>41004.156886574077</v>
      </c>
      <c r="S2083" s="17">
        <f t="shared" si="168"/>
        <v>41045.207638888889</v>
      </c>
      <c r="T2083" s="16" t="str">
        <f t="shared" si="169"/>
        <v>2012</v>
      </c>
    </row>
    <row r="2084" spans="1:20" ht="49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>
        <f t="shared" si="165"/>
        <v>111</v>
      </c>
      <c r="O2084" s="10">
        <f t="shared" si="166"/>
        <v>43.71</v>
      </c>
      <c r="P2084" s="12" t="s">
        <v>8281</v>
      </c>
      <c r="Q2084" t="s">
        <v>8285</v>
      </c>
      <c r="R2084" s="17">
        <f t="shared" si="167"/>
        <v>40811.120324074072</v>
      </c>
      <c r="S2084" s="17">
        <f t="shared" si="168"/>
        <v>40871.161990740737</v>
      </c>
      <c r="T2084" s="16" t="str">
        <f t="shared" si="169"/>
        <v>2011</v>
      </c>
    </row>
    <row r="2085" spans="1:20" ht="49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>
        <f t="shared" si="165"/>
        <v>113</v>
      </c>
      <c r="O2085" s="10">
        <f t="shared" si="166"/>
        <v>34</v>
      </c>
      <c r="P2085" s="12" t="s">
        <v>8281</v>
      </c>
      <c r="Q2085" t="s">
        <v>8285</v>
      </c>
      <c r="R2085" s="17">
        <f t="shared" si="167"/>
        <v>41034.72216435185</v>
      </c>
      <c r="S2085" s="17">
        <f t="shared" si="168"/>
        <v>41064.72216435185</v>
      </c>
      <c r="T2085" s="16" t="str">
        <f t="shared" si="169"/>
        <v>2012</v>
      </c>
    </row>
    <row r="2086" spans="1:20" ht="49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>
        <f t="shared" si="165"/>
        <v>108</v>
      </c>
      <c r="O2086" s="10">
        <f t="shared" si="166"/>
        <v>70.650000000000006</v>
      </c>
      <c r="P2086" s="12" t="s">
        <v>8281</v>
      </c>
      <c r="Q2086" t="s">
        <v>8285</v>
      </c>
      <c r="R2086" s="17">
        <f t="shared" si="167"/>
        <v>41731.833124999997</v>
      </c>
      <c r="S2086" s="17">
        <f t="shared" si="168"/>
        <v>41763.290972222225</v>
      </c>
      <c r="T2086" s="16" t="str">
        <f t="shared" si="169"/>
        <v>2014</v>
      </c>
    </row>
    <row r="2087" spans="1:20" ht="49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>
        <f t="shared" si="165"/>
        <v>124</v>
      </c>
      <c r="O2087" s="10">
        <f t="shared" si="166"/>
        <v>89.3</v>
      </c>
      <c r="P2087" s="12" t="s">
        <v>8281</v>
      </c>
      <c r="Q2087" t="s">
        <v>8285</v>
      </c>
      <c r="R2087" s="17">
        <f t="shared" si="167"/>
        <v>41075.835497685184</v>
      </c>
      <c r="S2087" s="17">
        <f t="shared" si="168"/>
        <v>41105.835497685184</v>
      </c>
      <c r="T2087" s="16" t="str">
        <f t="shared" si="169"/>
        <v>2012</v>
      </c>
    </row>
    <row r="2088" spans="1:20" ht="49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>
        <f t="shared" si="165"/>
        <v>101</v>
      </c>
      <c r="O2088" s="10">
        <f t="shared" si="166"/>
        <v>115.09</v>
      </c>
      <c r="P2088" s="12" t="s">
        <v>8281</v>
      </c>
      <c r="Q2088" t="s">
        <v>8285</v>
      </c>
      <c r="R2088" s="17">
        <f t="shared" si="167"/>
        <v>40860.67050925926</v>
      </c>
      <c r="S2088" s="17">
        <f t="shared" si="168"/>
        <v>40891.207638888889</v>
      </c>
      <c r="T2088" s="16" t="str">
        <f t="shared" si="169"/>
        <v>2011</v>
      </c>
    </row>
    <row r="2089" spans="1:20" ht="49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>
        <f t="shared" si="165"/>
        <v>104</v>
      </c>
      <c r="O2089" s="10">
        <f t="shared" si="166"/>
        <v>62.12</v>
      </c>
      <c r="P2089" s="12" t="s">
        <v>8281</v>
      </c>
      <c r="Q2089" t="s">
        <v>8285</v>
      </c>
      <c r="R2089" s="17">
        <f t="shared" si="167"/>
        <v>40764.204375000001</v>
      </c>
      <c r="S2089" s="17">
        <f t="shared" si="168"/>
        <v>40794.204375000001</v>
      </c>
      <c r="T2089" s="16" t="str">
        <f t="shared" si="169"/>
        <v>2011</v>
      </c>
    </row>
    <row r="2090" spans="1:20" ht="49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>
        <f t="shared" si="165"/>
        <v>116</v>
      </c>
      <c r="O2090" s="10">
        <f t="shared" si="166"/>
        <v>46.2</v>
      </c>
      <c r="P2090" s="12" t="s">
        <v>8281</v>
      </c>
      <c r="Q2090" t="s">
        <v>8285</v>
      </c>
      <c r="R2090" s="17">
        <f t="shared" si="167"/>
        <v>40395.714722222219</v>
      </c>
      <c r="S2090" s="17">
        <f t="shared" si="168"/>
        <v>40432.165972222225</v>
      </c>
      <c r="T2090" s="16" t="str">
        <f t="shared" si="169"/>
        <v>2010</v>
      </c>
    </row>
    <row r="2091" spans="1:20" ht="33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>
        <f t="shared" si="165"/>
        <v>120</v>
      </c>
      <c r="O2091" s="10">
        <f t="shared" si="166"/>
        <v>48.55</v>
      </c>
      <c r="P2091" s="12" t="s">
        <v>8281</v>
      </c>
      <c r="Q2091" t="s">
        <v>8285</v>
      </c>
      <c r="R2091" s="17">
        <f t="shared" si="167"/>
        <v>41453.076319444444</v>
      </c>
      <c r="S2091" s="17">
        <f t="shared" si="168"/>
        <v>41488.076319444444</v>
      </c>
      <c r="T2091" s="16" t="str">
        <f t="shared" si="169"/>
        <v>2013</v>
      </c>
    </row>
    <row r="2092" spans="1:20" ht="49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>
        <f t="shared" si="165"/>
        <v>115</v>
      </c>
      <c r="O2092" s="10">
        <f t="shared" si="166"/>
        <v>57.52</v>
      </c>
      <c r="P2092" s="12" t="s">
        <v>8281</v>
      </c>
      <c r="Q2092" t="s">
        <v>8285</v>
      </c>
      <c r="R2092" s="17">
        <f t="shared" si="167"/>
        <v>41299.381423611114</v>
      </c>
      <c r="S2092" s="17">
        <f t="shared" si="168"/>
        <v>41329.381423611114</v>
      </c>
      <c r="T2092" s="16" t="str">
        <f t="shared" si="169"/>
        <v>2013</v>
      </c>
    </row>
    <row r="2093" spans="1:20" ht="49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>
        <f t="shared" si="165"/>
        <v>120</v>
      </c>
      <c r="O2093" s="10">
        <f t="shared" si="166"/>
        <v>88.15</v>
      </c>
      <c r="P2093" s="12" t="s">
        <v>8281</v>
      </c>
      <c r="Q2093" t="s">
        <v>8285</v>
      </c>
      <c r="R2093" s="17">
        <f t="shared" si="167"/>
        <v>40555.322662037033</v>
      </c>
      <c r="S2093" s="17">
        <f t="shared" si="168"/>
        <v>40603.833333333336</v>
      </c>
      <c r="T2093" s="16" t="str">
        <f t="shared" si="169"/>
        <v>2011</v>
      </c>
    </row>
    <row r="2094" spans="1:20" ht="49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>
        <f t="shared" si="165"/>
        <v>101</v>
      </c>
      <c r="O2094" s="10">
        <f t="shared" si="166"/>
        <v>110.49</v>
      </c>
      <c r="P2094" s="12" t="s">
        <v>8281</v>
      </c>
      <c r="Q2094" t="s">
        <v>8285</v>
      </c>
      <c r="R2094" s="17">
        <f t="shared" si="167"/>
        <v>40763.707546296297</v>
      </c>
      <c r="S2094" s="17">
        <f t="shared" si="168"/>
        <v>40823.707546296297</v>
      </c>
      <c r="T2094" s="16" t="str">
        <f t="shared" si="169"/>
        <v>2011</v>
      </c>
    </row>
    <row r="2095" spans="1:20" ht="49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>
        <f t="shared" si="165"/>
        <v>102</v>
      </c>
      <c r="O2095" s="10">
        <f t="shared" si="166"/>
        <v>66.83</v>
      </c>
      <c r="P2095" s="12" t="s">
        <v>8281</v>
      </c>
      <c r="Q2095" t="s">
        <v>8285</v>
      </c>
      <c r="R2095" s="17">
        <f t="shared" si="167"/>
        <v>41205.854537037041</v>
      </c>
      <c r="S2095" s="17">
        <f t="shared" si="168"/>
        <v>41265.896203703705</v>
      </c>
      <c r="T2095" s="16" t="str">
        <f t="shared" si="169"/>
        <v>2012</v>
      </c>
    </row>
    <row r="2096" spans="1:20" ht="49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>
        <f t="shared" si="165"/>
        <v>121</v>
      </c>
      <c r="O2096" s="10">
        <f t="shared" si="166"/>
        <v>58.6</v>
      </c>
      <c r="P2096" s="12" t="s">
        <v>8281</v>
      </c>
      <c r="Q2096" t="s">
        <v>8285</v>
      </c>
      <c r="R2096" s="17">
        <f t="shared" si="167"/>
        <v>40939.02002314815</v>
      </c>
      <c r="S2096" s="17">
        <f t="shared" si="168"/>
        <v>40973.125</v>
      </c>
      <c r="T2096" s="16" t="str">
        <f t="shared" si="169"/>
        <v>2012</v>
      </c>
    </row>
    <row r="2097" spans="1:20" ht="49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>
        <f t="shared" si="165"/>
        <v>100</v>
      </c>
      <c r="O2097" s="10">
        <f t="shared" si="166"/>
        <v>113.64</v>
      </c>
      <c r="P2097" s="12" t="s">
        <v>8281</v>
      </c>
      <c r="Q2097" t="s">
        <v>8285</v>
      </c>
      <c r="R2097" s="17">
        <f t="shared" si="167"/>
        <v>40758.733483796292</v>
      </c>
      <c r="S2097" s="17">
        <f t="shared" si="168"/>
        <v>40818.733483796292</v>
      </c>
      <c r="T2097" s="16" t="str">
        <f t="shared" si="169"/>
        <v>2011</v>
      </c>
    </row>
    <row r="2098" spans="1:20" ht="49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>
        <f t="shared" si="165"/>
        <v>102</v>
      </c>
      <c r="O2098" s="10">
        <f t="shared" si="166"/>
        <v>43.57</v>
      </c>
      <c r="P2098" s="12" t="s">
        <v>8281</v>
      </c>
      <c r="Q2098" t="s">
        <v>8285</v>
      </c>
      <c r="R2098" s="17">
        <f t="shared" si="167"/>
        <v>41192.758506944447</v>
      </c>
      <c r="S2098" s="17">
        <f t="shared" si="168"/>
        <v>41208.165972222225</v>
      </c>
      <c r="T2098" s="16" t="str">
        <f t="shared" si="169"/>
        <v>2012</v>
      </c>
    </row>
    <row r="2099" spans="1:20" ht="49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>
        <f t="shared" si="165"/>
        <v>100</v>
      </c>
      <c r="O2099" s="10">
        <f t="shared" si="166"/>
        <v>78.95</v>
      </c>
      <c r="P2099" s="12" t="s">
        <v>8281</v>
      </c>
      <c r="Q2099" t="s">
        <v>8285</v>
      </c>
      <c r="R2099" s="17">
        <f t="shared" si="167"/>
        <v>40818.58489583333</v>
      </c>
      <c r="S2099" s="17">
        <f t="shared" si="168"/>
        <v>40878.626562500001</v>
      </c>
      <c r="T2099" s="16" t="str">
        <f t="shared" si="169"/>
        <v>2011</v>
      </c>
    </row>
    <row r="2100" spans="1:20" ht="49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>
        <f t="shared" si="165"/>
        <v>100</v>
      </c>
      <c r="O2100" s="10">
        <f t="shared" si="166"/>
        <v>188.13</v>
      </c>
      <c r="P2100" s="12" t="s">
        <v>8281</v>
      </c>
      <c r="Q2100" t="s">
        <v>8285</v>
      </c>
      <c r="R2100" s="17">
        <f t="shared" si="167"/>
        <v>40946.11383101852</v>
      </c>
      <c r="S2100" s="17">
        <f t="shared" si="168"/>
        <v>40976.11383101852</v>
      </c>
      <c r="T2100" s="16" t="str">
        <f t="shared" si="169"/>
        <v>2012</v>
      </c>
    </row>
    <row r="2101" spans="1:20" ht="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>
        <f t="shared" si="165"/>
        <v>132</v>
      </c>
      <c r="O2101" s="10">
        <f t="shared" si="166"/>
        <v>63.03</v>
      </c>
      <c r="P2101" s="12" t="s">
        <v>8281</v>
      </c>
      <c r="Q2101" t="s">
        <v>8285</v>
      </c>
      <c r="R2101" s="17">
        <f t="shared" si="167"/>
        <v>42173.746342592596</v>
      </c>
      <c r="S2101" s="17">
        <f t="shared" si="168"/>
        <v>42187.152777777781</v>
      </c>
      <c r="T2101" s="16" t="str">
        <f t="shared" si="169"/>
        <v>2015</v>
      </c>
    </row>
    <row r="2102" spans="1:20" ht="49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>
        <f t="shared" si="165"/>
        <v>137</v>
      </c>
      <c r="O2102" s="10">
        <f t="shared" si="166"/>
        <v>30.37</v>
      </c>
      <c r="P2102" s="12" t="s">
        <v>8281</v>
      </c>
      <c r="Q2102" t="s">
        <v>8285</v>
      </c>
      <c r="R2102" s="17">
        <f t="shared" si="167"/>
        <v>41074.834965277776</v>
      </c>
      <c r="S2102" s="17">
        <f t="shared" si="168"/>
        <v>41090.165972222225</v>
      </c>
      <c r="T2102" s="16" t="str">
        <f t="shared" si="169"/>
        <v>2012</v>
      </c>
    </row>
    <row r="2103" spans="1:20" ht="49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>
        <f t="shared" si="165"/>
        <v>113</v>
      </c>
      <c r="O2103" s="10">
        <f t="shared" si="166"/>
        <v>51.48</v>
      </c>
      <c r="P2103" s="12" t="s">
        <v>8281</v>
      </c>
      <c r="Q2103" t="s">
        <v>8285</v>
      </c>
      <c r="R2103" s="17">
        <f t="shared" si="167"/>
        <v>40892.149467592593</v>
      </c>
      <c r="S2103" s="17">
        <f t="shared" si="168"/>
        <v>40952.149467592593</v>
      </c>
      <c r="T2103" s="16" t="str">
        <f t="shared" si="169"/>
        <v>2011</v>
      </c>
    </row>
    <row r="2104" spans="1:20" ht="49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>
        <f t="shared" si="165"/>
        <v>136</v>
      </c>
      <c r="O2104" s="10">
        <f t="shared" si="166"/>
        <v>35.79</v>
      </c>
      <c r="P2104" s="12" t="s">
        <v>8281</v>
      </c>
      <c r="Q2104" t="s">
        <v>8285</v>
      </c>
      <c r="R2104" s="17">
        <f t="shared" si="167"/>
        <v>40638.868611111109</v>
      </c>
      <c r="S2104" s="17">
        <f t="shared" si="168"/>
        <v>40668.868611111109</v>
      </c>
      <c r="T2104" s="16" t="str">
        <f t="shared" si="169"/>
        <v>2011</v>
      </c>
    </row>
    <row r="2105" spans="1:20" ht="33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>
        <f t="shared" si="165"/>
        <v>146</v>
      </c>
      <c r="O2105" s="10">
        <f t="shared" si="166"/>
        <v>98.82</v>
      </c>
      <c r="P2105" s="12" t="s">
        <v>8281</v>
      </c>
      <c r="Q2105" t="s">
        <v>8285</v>
      </c>
      <c r="R2105" s="17">
        <f t="shared" si="167"/>
        <v>41192.754942129628</v>
      </c>
      <c r="S2105" s="17">
        <f t="shared" si="168"/>
        <v>41222.7966087963</v>
      </c>
      <c r="T2105" s="16" t="str">
        <f t="shared" si="169"/>
        <v>2012</v>
      </c>
    </row>
    <row r="2106" spans="1:20" ht="49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>
        <f t="shared" si="165"/>
        <v>130</v>
      </c>
      <c r="O2106" s="10">
        <f t="shared" si="166"/>
        <v>28</v>
      </c>
      <c r="P2106" s="12" t="s">
        <v>8281</v>
      </c>
      <c r="Q2106" t="s">
        <v>8285</v>
      </c>
      <c r="R2106" s="17">
        <f t="shared" si="167"/>
        <v>41394.074467592596</v>
      </c>
      <c r="S2106" s="17">
        <f t="shared" si="168"/>
        <v>41425</v>
      </c>
      <c r="T2106" s="16" t="str">
        <f t="shared" si="169"/>
        <v>2013</v>
      </c>
    </row>
    <row r="2107" spans="1:20" ht="33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>
        <f t="shared" si="165"/>
        <v>254</v>
      </c>
      <c r="O2107" s="10">
        <f t="shared" si="166"/>
        <v>51.31</v>
      </c>
      <c r="P2107" s="12" t="s">
        <v>8281</v>
      </c>
      <c r="Q2107" t="s">
        <v>8285</v>
      </c>
      <c r="R2107" s="17">
        <f t="shared" si="167"/>
        <v>41951.788807870369</v>
      </c>
      <c r="S2107" s="17">
        <f t="shared" si="168"/>
        <v>41964.166666666672</v>
      </c>
      <c r="T2107" s="16" t="str">
        <f t="shared" si="169"/>
        <v>2014</v>
      </c>
    </row>
    <row r="2108" spans="1:20" ht="49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>
        <f t="shared" si="165"/>
        <v>107</v>
      </c>
      <c r="O2108" s="10">
        <f t="shared" si="166"/>
        <v>53.52</v>
      </c>
      <c r="P2108" s="12" t="s">
        <v>8281</v>
      </c>
      <c r="Q2108" t="s">
        <v>8285</v>
      </c>
      <c r="R2108" s="17">
        <f t="shared" si="167"/>
        <v>41270.21497685185</v>
      </c>
      <c r="S2108" s="17">
        <f t="shared" si="168"/>
        <v>41300.21497685185</v>
      </c>
      <c r="T2108" s="16" t="str">
        <f t="shared" si="169"/>
        <v>2012</v>
      </c>
    </row>
    <row r="2109" spans="1:20" ht="49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>
        <f t="shared" si="165"/>
        <v>108</v>
      </c>
      <c r="O2109" s="10">
        <f t="shared" si="166"/>
        <v>37.15</v>
      </c>
      <c r="P2109" s="12" t="s">
        <v>8281</v>
      </c>
      <c r="Q2109" t="s">
        <v>8285</v>
      </c>
      <c r="R2109" s="17">
        <f t="shared" si="167"/>
        <v>41934.71056712963</v>
      </c>
      <c r="S2109" s="17">
        <f t="shared" si="168"/>
        <v>41955.752233796295</v>
      </c>
      <c r="T2109" s="16" t="str">
        <f t="shared" si="169"/>
        <v>2014</v>
      </c>
    </row>
    <row r="2110" spans="1:20" ht="49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>
        <f t="shared" si="165"/>
        <v>107</v>
      </c>
      <c r="O2110" s="10">
        <f t="shared" si="166"/>
        <v>89.9</v>
      </c>
      <c r="P2110" s="12" t="s">
        <v>8281</v>
      </c>
      <c r="Q2110" t="s">
        <v>8285</v>
      </c>
      <c r="R2110" s="17">
        <f t="shared" si="167"/>
        <v>41135.175694444442</v>
      </c>
      <c r="S2110" s="17">
        <f t="shared" si="168"/>
        <v>41162.163194444445</v>
      </c>
      <c r="T2110" s="16" t="str">
        <f t="shared" si="169"/>
        <v>2012</v>
      </c>
    </row>
    <row r="2111" spans="1:20" ht="33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>
        <f t="shared" si="165"/>
        <v>107</v>
      </c>
      <c r="O2111" s="10">
        <f t="shared" si="166"/>
        <v>106.53</v>
      </c>
      <c r="P2111" s="12" t="s">
        <v>8281</v>
      </c>
      <c r="Q2111" t="s">
        <v>8285</v>
      </c>
      <c r="R2111" s="17">
        <f t="shared" si="167"/>
        <v>42160.708530092597</v>
      </c>
      <c r="S2111" s="17">
        <f t="shared" si="168"/>
        <v>42190.708530092597</v>
      </c>
      <c r="T2111" s="16" t="str">
        <f t="shared" si="169"/>
        <v>2015</v>
      </c>
    </row>
    <row r="2112" spans="1:20" ht="33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>
        <f t="shared" si="165"/>
        <v>100</v>
      </c>
      <c r="O2112" s="10">
        <f t="shared" si="166"/>
        <v>52.82</v>
      </c>
      <c r="P2112" s="12" t="s">
        <v>8281</v>
      </c>
      <c r="Q2112" t="s">
        <v>8285</v>
      </c>
      <c r="R2112" s="17">
        <f t="shared" si="167"/>
        <v>41759.670937499999</v>
      </c>
      <c r="S2112" s="17">
        <f t="shared" si="168"/>
        <v>41787.207638888889</v>
      </c>
      <c r="T2112" s="16" t="str">
        <f t="shared" si="169"/>
        <v>2014</v>
      </c>
    </row>
    <row r="2113" spans="1:20" ht="49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>
        <f t="shared" si="165"/>
        <v>107</v>
      </c>
      <c r="O2113" s="10">
        <f t="shared" si="166"/>
        <v>54.62</v>
      </c>
      <c r="P2113" s="12" t="s">
        <v>8281</v>
      </c>
      <c r="Q2113" t="s">
        <v>8285</v>
      </c>
      <c r="R2113" s="17">
        <f t="shared" si="167"/>
        <v>40703.197048611109</v>
      </c>
      <c r="S2113" s="17">
        <f t="shared" si="168"/>
        <v>40770.041666666664</v>
      </c>
      <c r="T2113" s="16" t="str">
        <f t="shared" si="169"/>
        <v>2011</v>
      </c>
    </row>
    <row r="2114" spans="1:20" ht="49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>
        <f t="shared" si="165"/>
        <v>100</v>
      </c>
      <c r="O2114" s="10">
        <f t="shared" si="166"/>
        <v>27.27</v>
      </c>
      <c r="P2114" s="12" t="s">
        <v>8281</v>
      </c>
      <c r="Q2114" t="s">
        <v>8285</v>
      </c>
      <c r="R2114" s="17">
        <f t="shared" si="167"/>
        <v>41365.928159722222</v>
      </c>
      <c r="S2114" s="17">
        <f t="shared" si="168"/>
        <v>41379.928159722222</v>
      </c>
      <c r="T2114" s="16" t="str">
        <f t="shared" si="169"/>
        <v>2013</v>
      </c>
    </row>
    <row r="2115" spans="1:20" ht="33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>
        <f t="shared" si="165"/>
        <v>105</v>
      </c>
      <c r="O2115" s="10">
        <f t="shared" si="166"/>
        <v>68.599999999999994</v>
      </c>
      <c r="P2115" s="12" t="s">
        <v>8281</v>
      </c>
      <c r="Q2115" t="s">
        <v>8285</v>
      </c>
      <c r="R2115" s="17">
        <f t="shared" si="167"/>
        <v>41870.86546296296</v>
      </c>
      <c r="S2115" s="17">
        <f t="shared" si="168"/>
        <v>41905.86546296296</v>
      </c>
      <c r="T2115" s="16" t="str">
        <f t="shared" si="169"/>
        <v>2014</v>
      </c>
    </row>
    <row r="2116" spans="1:20" ht="49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>
        <f t="shared" si="165"/>
        <v>105</v>
      </c>
      <c r="O2116" s="10">
        <f t="shared" si="166"/>
        <v>35.61</v>
      </c>
      <c r="P2116" s="12" t="s">
        <v>8281</v>
      </c>
      <c r="Q2116" t="s">
        <v>8285</v>
      </c>
      <c r="R2116" s="17">
        <f t="shared" si="167"/>
        <v>40458.815625000003</v>
      </c>
      <c r="S2116" s="17">
        <f t="shared" si="168"/>
        <v>40521.207638888889</v>
      </c>
      <c r="T2116" s="16" t="str">
        <f t="shared" si="169"/>
        <v>2010</v>
      </c>
    </row>
    <row r="2117" spans="1:20" ht="49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>
        <f t="shared" si="165"/>
        <v>226</v>
      </c>
      <c r="O2117" s="10">
        <f t="shared" si="166"/>
        <v>94.03</v>
      </c>
      <c r="P2117" s="12" t="s">
        <v>8281</v>
      </c>
      <c r="Q2117" t="s">
        <v>8285</v>
      </c>
      <c r="R2117" s="17">
        <f t="shared" si="167"/>
        <v>40564.081030092595</v>
      </c>
      <c r="S2117" s="17">
        <f t="shared" si="168"/>
        <v>40594.081030092595</v>
      </c>
      <c r="T2117" s="16" t="str">
        <f t="shared" si="169"/>
        <v>2011</v>
      </c>
    </row>
    <row r="2118" spans="1:20" ht="49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>
        <f t="shared" si="165"/>
        <v>101</v>
      </c>
      <c r="O2118" s="10">
        <f t="shared" si="166"/>
        <v>526.46</v>
      </c>
      <c r="P2118" s="12" t="s">
        <v>8281</v>
      </c>
      <c r="Q2118" t="s">
        <v>8285</v>
      </c>
      <c r="R2118" s="17">
        <f t="shared" si="167"/>
        <v>41136.777812500004</v>
      </c>
      <c r="S2118" s="17">
        <f t="shared" si="168"/>
        <v>41184.777812500004</v>
      </c>
      <c r="T2118" s="16" t="str">
        <f t="shared" si="169"/>
        <v>2012</v>
      </c>
    </row>
    <row r="2119" spans="1:20" ht="49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>
        <f t="shared" si="165"/>
        <v>148</v>
      </c>
      <c r="O2119" s="10">
        <f t="shared" si="166"/>
        <v>50.66</v>
      </c>
      <c r="P2119" s="12" t="s">
        <v>8281</v>
      </c>
      <c r="Q2119" t="s">
        <v>8285</v>
      </c>
      <c r="R2119" s="17">
        <f t="shared" si="167"/>
        <v>42290.059594907405</v>
      </c>
      <c r="S2119" s="17">
        <f t="shared" si="168"/>
        <v>42304.207638888889</v>
      </c>
      <c r="T2119" s="16" t="str">
        <f t="shared" si="169"/>
        <v>2015</v>
      </c>
    </row>
    <row r="2120" spans="1:20" ht="33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>
        <f t="shared" si="165"/>
        <v>135</v>
      </c>
      <c r="O2120" s="10">
        <f t="shared" si="166"/>
        <v>79.180000000000007</v>
      </c>
      <c r="P2120" s="12" t="s">
        <v>8281</v>
      </c>
      <c r="Q2120" t="s">
        <v>8285</v>
      </c>
      <c r="R2120" s="17">
        <f t="shared" si="167"/>
        <v>40718.839537037034</v>
      </c>
      <c r="S2120" s="17">
        <f t="shared" si="168"/>
        <v>40748.839537037034</v>
      </c>
      <c r="T2120" s="16" t="str">
        <f t="shared" si="169"/>
        <v>2011</v>
      </c>
    </row>
    <row r="2121" spans="1:20" ht="33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>
        <f t="shared" si="165"/>
        <v>101</v>
      </c>
      <c r="O2121" s="10">
        <f t="shared" si="166"/>
        <v>91.59</v>
      </c>
      <c r="P2121" s="12" t="s">
        <v>8281</v>
      </c>
      <c r="Q2121" t="s">
        <v>8285</v>
      </c>
      <c r="R2121" s="17">
        <f t="shared" si="167"/>
        <v>41107.130150462966</v>
      </c>
      <c r="S2121" s="17">
        <f t="shared" si="168"/>
        <v>41137.130150462966</v>
      </c>
      <c r="T2121" s="16" t="str">
        <f t="shared" si="169"/>
        <v>2012</v>
      </c>
    </row>
    <row r="2122" spans="1:20" ht="49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>
        <f t="shared" ref="N2122:N2185" si="170">ROUND(E2122/D2122*100,0)</f>
        <v>101</v>
      </c>
      <c r="O2122" s="10">
        <f t="shared" ref="O2122:O2185" si="171">IFERROR(ROUND(E2122/L2122,2),0)</f>
        <v>116.96</v>
      </c>
      <c r="P2122" s="12" t="s">
        <v>8281</v>
      </c>
      <c r="Q2122" t="s">
        <v>8285</v>
      </c>
      <c r="R2122" s="17">
        <f t="shared" ref="R2122:R2185" si="172">(((J2122/60)/60)/24)+DATE(1970,1,1)</f>
        <v>41591.964537037034</v>
      </c>
      <c r="S2122" s="17">
        <f t="shared" ref="S2122:S2185" si="173">(((I2122/60)/60)/24)+DATE(1970,1,1)</f>
        <v>41640.964537037034</v>
      </c>
      <c r="T2122" s="16" t="str">
        <f t="shared" ref="T2122:T2185" si="174">TEXT(R2122, "yyyy")</f>
        <v>2013</v>
      </c>
    </row>
    <row r="2123" spans="1:20" ht="33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>
        <f t="shared" si="170"/>
        <v>1</v>
      </c>
      <c r="O2123" s="10">
        <f t="shared" si="171"/>
        <v>28.4</v>
      </c>
      <c r="P2123" s="12" t="s">
        <v>8289</v>
      </c>
      <c r="Q2123" t="s">
        <v>8290</v>
      </c>
      <c r="R2123" s="17">
        <f t="shared" si="172"/>
        <v>42716.7424537037</v>
      </c>
      <c r="S2123" s="17">
        <f t="shared" si="173"/>
        <v>42746.7424537037</v>
      </c>
      <c r="T2123" s="16" t="str">
        <f t="shared" si="174"/>
        <v>2016</v>
      </c>
    </row>
    <row r="2124" spans="1:20" ht="33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>
        <f t="shared" si="170"/>
        <v>0</v>
      </c>
      <c r="O2124" s="10">
        <f t="shared" si="171"/>
        <v>103.33</v>
      </c>
      <c r="P2124" s="12" t="s">
        <v>8289</v>
      </c>
      <c r="Q2124" t="s">
        <v>8290</v>
      </c>
      <c r="R2124" s="17">
        <f t="shared" si="172"/>
        <v>42712.300567129627</v>
      </c>
      <c r="S2124" s="17">
        <f t="shared" si="173"/>
        <v>42742.300567129627</v>
      </c>
      <c r="T2124" s="16" t="str">
        <f t="shared" si="174"/>
        <v>2016</v>
      </c>
    </row>
    <row r="2125" spans="1:20" ht="65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>
        <f t="shared" si="170"/>
        <v>10</v>
      </c>
      <c r="O2125" s="10">
        <f t="shared" si="171"/>
        <v>10</v>
      </c>
      <c r="P2125" s="12" t="s">
        <v>8289</v>
      </c>
      <c r="Q2125" t="s">
        <v>8290</v>
      </c>
      <c r="R2125" s="17">
        <f t="shared" si="172"/>
        <v>40198.424849537041</v>
      </c>
      <c r="S2125" s="17">
        <f t="shared" si="173"/>
        <v>40252.290972222225</v>
      </c>
      <c r="T2125" s="16" t="str">
        <f t="shared" si="174"/>
        <v>2010</v>
      </c>
    </row>
    <row r="2126" spans="1:20" ht="49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>
        <f t="shared" si="170"/>
        <v>10</v>
      </c>
      <c r="O2126" s="10">
        <f t="shared" si="171"/>
        <v>23</v>
      </c>
      <c r="P2126" s="12" t="s">
        <v>8289</v>
      </c>
      <c r="Q2126" t="s">
        <v>8290</v>
      </c>
      <c r="R2126" s="17">
        <f t="shared" si="172"/>
        <v>40464.028182870366</v>
      </c>
      <c r="S2126" s="17">
        <f t="shared" si="173"/>
        <v>40512.208333333336</v>
      </c>
      <c r="T2126" s="16" t="str">
        <f t="shared" si="174"/>
        <v>2010</v>
      </c>
    </row>
    <row r="2127" spans="1:20" ht="49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>
        <f t="shared" si="170"/>
        <v>1</v>
      </c>
      <c r="O2127" s="10">
        <f t="shared" si="171"/>
        <v>31.56</v>
      </c>
      <c r="P2127" s="12" t="s">
        <v>8289</v>
      </c>
      <c r="Q2127" t="s">
        <v>8290</v>
      </c>
      <c r="R2127" s="17">
        <f t="shared" si="172"/>
        <v>42191.023530092592</v>
      </c>
      <c r="S2127" s="17">
        <f t="shared" si="173"/>
        <v>42221.023530092592</v>
      </c>
      <c r="T2127" s="16" t="str">
        <f t="shared" si="174"/>
        <v>2015</v>
      </c>
    </row>
    <row r="2128" spans="1:20" ht="49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>
        <f t="shared" si="170"/>
        <v>0</v>
      </c>
      <c r="O2128" s="10">
        <f t="shared" si="171"/>
        <v>5</v>
      </c>
      <c r="P2128" s="12" t="s">
        <v>8289</v>
      </c>
      <c r="Q2128" t="s">
        <v>8290</v>
      </c>
      <c r="R2128" s="17">
        <f t="shared" si="172"/>
        <v>41951.973229166666</v>
      </c>
      <c r="S2128" s="17">
        <f t="shared" si="173"/>
        <v>41981.973229166666</v>
      </c>
      <c r="T2128" s="16" t="str">
        <f t="shared" si="174"/>
        <v>2014</v>
      </c>
    </row>
    <row r="2129" spans="1:20" ht="2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>
        <f t="shared" si="170"/>
        <v>29</v>
      </c>
      <c r="O2129" s="10">
        <f t="shared" si="171"/>
        <v>34.22</v>
      </c>
      <c r="P2129" s="12" t="s">
        <v>8289</v>
      </c>
      <c r="Q2129" t="s">
        <v>8290</v>
      </c>
      <c r="R2129" s="17">
        <f t="shared" si="172"/>
        <v>42045.50535879629</v>
      </c>
      <c r="S2129" s="17">
        <f t="shared" si="173"/>
        <v>42075.463692129633</v>
      </c>
      <c r="T2129" s="16" t="str">
        <f t="shared" si="174"/>
        <v>2015</v>
      </c>
    </row>
    <row r="2130" spans="1:20" ht="49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>
        <f t="shared" si="170"/>
        <v>0</v>
      </c>
      <c r="O2130" s="10">
        <f t="shared" si="171"/>
        <v>25</v>
      </c>
      <c r="P2130" s="12" t="s">
        <v>8289</v>
      </c>
      <c r="Q2130" t="s">
        <v>8290</v>
      </c>
      <c r="R2130" s="17">
        <f t="shared" si="172"/>
        <v>41843.772789351853</v>
      </c>
      <c r="S2130" s="17">
        <f t="shared" si="173"/>
        <v>41903.772789351853</v>
      </c>
      <c r="T2130" s="16" t="str">
        <f t="shared" si="174"/>
        <v>2014</v>
      </c>
    </row>
    <row r="2131" spans="1:20" ht="49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>
        <f t="shared" si="170"/>
        <v>12</v>
      </c>
      <c r="O2131" s="10">
        <f t="shared" si="171"/>
        <v>19.670000000000002</v>
      </c>
      <c r="P2131" s="12" t="s">
        <v>8289</v>
      </c>
      <c r="Q2131" t="s">
        <v>8290</v>
      </c>
      <c r="R2131" s="17">
        <f t="shared" si="172"/>
        <v>42409.024305555555</v>
      </c>
      <c r="S2131" s="17">
        <f t="shared" si="173"/>
        <v>42439.024305555555</v>
      </c>
      <c r="T2131" s="16" t="str">
        <f t="shared" si="174"/>
        <v>2016</v>
      </c>
    </row>
    <row r="2132" spans="1:20" ht="33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>
        <f t="shared" si="170"/>
        <v>0</v>
      </c>
      <c r="O2132" s="10">
        <f t="shared" si="171"/>
        <v>21.25</v>
      </c>
      <c r="P2132" s="12" t="s">
        <v>8289</v>
      </c>
      <c r="Q2132" t="s">
        <v>8290</v>
      </c>
      <c r="R2132" s="17">
        <f t="shared" si="172"/>
        <v>41832.086377314816</v>
      </c>
      <c r="S2132" s="17">
        <f t="shared" si="173"/>
        <v>41867.086377314816</v>
      </c>
      <c r="T2132" s="16" t="str">
        <f t="shared" si="174"/>
        <v>2014</v>
      </c>
    </row>
    <row r="2133" spans="1:20" ht="49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>
        <f t="shared" si="170"/>
        <v>5</v>
      </c>
      <c r="O2133" s="10">
        <f t="shared" si="171"/>
        <v>8.33</v>
      </c>
      <c r="P2133" s="12" t="s">
        <v>8289</v>
      </c>
      <c r="Q2133" t="s">
        <v>8290</v>
      </c>
      <c r="R2133" s="17">
        <f t="shared" si="172"/>
        <v>42167.207071759258</v>
      </c>
      <c r="S2133" s="17">
        <f t="shared" si="173"/>
        <v>42197.207071759258</v>
      </c>
      <c r="T2133" s="16" t="str">
        <f t="shared" si="174"/>
        <v>2015</v>
      </c>
    </row>
    <row r="2134" spans="1:20" ht="49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>
        <f t="shared" si="170"/>
        <v>2</v>
      </c>
      <c r="O2134" s="10">
        <f t="shared" si="171"/>
        <v>21.34</v>
      </c>
      <c r="P2134" s="12" t="s">
        <v>8289</v>
      </c>
      <c r="Q2134" t="s">
        <v>8290</v>
      </c>
      <c r="R2134" s="17">
        <f t="shared" si="172"/>
        <v>41643.487175925926</v>
      </c>
      <c r="S2134" s="17">
        <f t="shared" si="173"/>
        <v>41673.487175925926</v>
      </c>
      <c r="T2134" s="16" t="str">
        <f t="shared" si="174"/>
        <v>2014</v>
      </c>
    </row>
    <row r="2135" spans="1:20" ht="49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>
        <f t="shared" si="170"/>
        <v>2</v>
      </c>
      <c r="O2135" s="10">
        <f t="shared" si="171"/>
        <v>5.33</v>
      </c>
      <c r="P2135" s="12" t="s">
        <v>8289</v>
      </c>
      <c r="Q2135" t="s">
        <v>8290</v>
      </c>
      <c r="R2135" s="17">
        <f t="shared" si="172"/>
        <v>40619.097210648149</v>
      </c>
      <c r="S2135" s="17">
        <f t="shared" si="173"/>
        <v>40657.290972222225</v>
      </c>
      <c r="T2135" s="16" t="str">
        <f t="shared" si="174"/>
        <v>2011</v>
      </c>
    </row>
    <row r="2136" spans="1:20" ht="49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>
        <f t="shared" si="170"/>
        <v>2</v>
      </c>
      <c r="O2136" s="10">
        <f t="shared" si="171"/>
        <v>34.67</v>
      </c>
      <c r="P2136" s="12" t="s">
        <v>8289</v>
      </c>
      <c r="Q2136" t="s">
        <v>8290</v>
      </c>
      <c r="R2136" s="17">
        <f t="shared" si="172"/>
        <v>41361.886469907404</v>
      </c>
      <c r="S2136" s="17">
        <f t="shared" si="173"/>
        <v>41391.886469907404</v>
      </c>
      <c r="T2136" s="16" t="str">
        <f t="shared" si="174"/>
        <v>2013</v>
      </c>
    </row>
    <row r="2137" spans="1:20" ht="49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>
        <f t="shared" si="170"/>
        <v>10</v>
      </c>
      <c r="O2137" s="10">
        <f t="shared" si="171"/>
        <v>21.73</v>
      </c>
      <c r="P2137" s="12" t="s">
        <v>8289</v>
      </c>
      <c r="Q2137" t="s">
        <v>8290</v>
      </c>
      <c r="R2137" s="17">
        <f t="shared" si="172"/>
        <v>41156.963344907403</v>
      </c>
      <c r="S2137" s="17">
        <f t="shared" si="173"/>
        <v>41186.963344907403</v>
      </c>
      <c r="T2137" s="16" t="str">
        <f t="shared" si="174"/>
        <v>2012</v>
      </c>
    </row>
    <row r="2138" spans="1:20" ht="49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>
        <f t="shared" si="170"/>
        <v>0</v>
      </c>
      <c r="O2138" s="10">
        <f t="shared" si="171"/>
        <v>11.92</v>
      </c>
      <c r="P2138" s="12" t="s">
        <v>8289</v>
      </c>
      <c r="Q2138" t="s">
        <v>8290</v>
      </c>
      <c r="R2138" s="17">
        <f t="shared" si="172"/>
        <v>41536.509097222224</v>
      </c>
      <c r="S2138" s="17">
        <f t="shared" si="173"/>
        <v>41566.509097222224</v>
      </c>
      <c r="T2138" s="16" t="str">
        <f t="shared" si="174"/>
        <v>2013</v>
      </c>
    </row>
    <row r="2139" spans="1:20" ht="49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>
        <f t="shared" si="170"/>
        <v>28</v>
      </c>
      <c r="O2139" s="10">
        <f t="shared" si="171"/>
        <v>26.6</v>
      </c>
      <c r="P2139" s="12" t="s">
        <v>8289</v>
      </c>
      <c r="Q2139" t="s">
        <v>8290</v>
      </c>
      <c r="R2139" s="17">
        <f t="shared" si="172"/>
        <v>41948.771168981482</v>
      </c>
      <c r="S2139" s="17">
        <f t="shared" si="173"/>
        <v>41978.771168981482</v>
      </c>
      <c r="T2139" s="16" t="str">
        <f t="shared" si="174"/>
        <v>2014</v>
      </c>
    </row>
    <row r="2140" spans="1:20" ht="33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>
        <f t="shared" si="170"/>
        <v>13</v>
      </c>
      <c r="O2140" s="10">
        <f t="shared" si="171"/>
        <v>10.67</v>
      </c>
      <c r="P2140" s="12" t="s">
        <v>8289</v>
      </c>
      <c r="Q2140" t="s">
        <v>8290</v>
      </c>
      <c r="R2140" s="17">
        <f t="shared" si="172"/>
        <v>41557.013182870374</v>
      </c>
      <c r="S2140" s="17">
        <f t="shared" si="173"/>
        <v>41587.054849537039</v>
      </c>
      <c r="T2140" s="16" t="str">
        <f t="shared" si="174"/>
        <v>2013</v>
      </c>
    </row>
    <row r="2141" spans="1:20" ht="49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>
        <f t="shared" si="170"/>
        <v>5</v>
      </c>
      <c r="O2141" s="10">
        <f t="shared" si="171"/>
        <v>29.04</v>
      </c>
      <c r="P2141" s="12" t="s">
        <v>8289</v>
      </c>
      <c r="Q2141" t="s">
        <v>8290</v>
      </c>
      <c r="R2141" s="17">
        <f t="shared" si="172"/>
        <v>42647.750092592592</v>
      </c>
      <c r="S2141" s="17">
        <f t="shared" si="173"/>
        <v>42677.750092592592</v>
      </c>
      <c r="T2141" s="16" t="str">
        <f t="shared" si="174"/>
        <v>2016</v>
      </c>
    </row>
    <row r="2142" spans="1:20" ht="49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>
        <f t="shared" si="170"/>
        <v>0</v>
      </c>
      <c r="O2142" s="10">
        <f t="shared" si="171"/>
        <v>50.91</v>
      </c>
      <c r="P2142" s="12" t="s">
        <v>8289</v>
      </c>
      <c r="Q2142" t="s">
        <v>8290</v>
      </c>
      <c r="R2142" s="17">
        <f t="shared" si="172"/>
        <v>41255.833611111113</v>
      </c>
      <c r="S2142" s="17">
        <f t="shared" si="173"/>
        <v>41285.833611111113</v>
      </c>
      <c r="T2142" s="16" t="str">
        <f t="shared" si="174"/>
        <v>2012</v>
      </c>
    </row>
    <row r="2143" spans="1:20" ht="49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>
        <f t="shared" si="170"/>
        <v>0</v>
      </c>
      <c r="O2143" s="10">
        <f t="shared" si="171"/>
        <v>0</v>
      </c>
      <c r="P2143" s="12" t="s">
        <v>8289</v>
      </c>
      <c r="Q2143" t="s">
        <v>8290</v>
      </c>
      <c r="R2143" s="17">
        <f t="shared" si="172"/>
        <v>41927.235636574071</v>
      </c>
      <c r="S2143" s="17">
        <f t="shared" si="173"/>
        <v>41957.277303240742</v>
      </c>
      <c r="T2143" s="16" t="str">
        <f t="shared" si="174"/>
        <v>2014</v>
      </c>
    </row>
    <row r="2144" spans="1:20" ht="49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>
        <f t="shared" si="170"/>
        <v>6</v>
      </c>
      <c r="O2144" s="10">
        <f t="shared" si="171"/>
        <v>50.08</v>
      </c>
      <c r="P2144" s="12" t="s">
        <v>8289</v>
      </c>
      <c r="Q2144" t="s">
        <v>8290</v>
      </c>
      <c r="R2144" s="17">
        <f t="shared" si="172"/>
        <v>42340.701504629629</v>
      </c>
      <c r="S2144" s="17">
        <f t="shared" si="173"/>
        <v>42368.701504629629</v>
      </c>
      <c r="T2144" s="16" t="str">
        <f t="shared" si="174"/>
        <v>2015</v>
      </c>
    </row>
    <row r="2145" spans="1:20" ht="49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>
        <f t="shared" si="170"/>
        <v>11</v>
      </c>
      <c r="O2145" s="10">
        <f t="shared" si="171"/>
        <v>45</v>
      </c>
      <c r="P2145" s="12" t="s">
        <v>8289</v>
      </c>
      <c r="Q2145" t="s">
        <v>8290</v>
      </c>
      <c r="R2145" s="17">
        <f t="shared" si="172"/>
        <v>40332.886712962965</v>
      </c>
      <c r="S2145" s="17">
        <f t="shared" si="173"/>
        <v>40380.791666666664</v>
      </c>
      <c r="T2145" s="16" t="str">
        <f t="shared" si="174"/>
        <v>2010</v>
      </c>
    </row>
    <row r="2146" spans="1:20" ht="33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>
        <f t="shared" si="170"/>
        <v>2</v>
      </c>
      <c r="O2146" s="10">
        <f t="shared" si="171"/>
        <v>25.29</v>
      </c>
      <c r="P2146" s="12" t="s">
        <v>8289</v>
      </c>
      <c r="Q2146" t="s">
        <v>8290</v>
      </c>
      <c r="R2146" s="17">
        <f t="shared" si="172"/>
        <v>41499.546759259261</v>
      </c>
      <c r="S2146" s="17">
        <f t="shared" si="173"/>
        <v>41531.546759259261</v>
      </c>
      <c r="T2146" s="16" t="str">
        <f t="shared" si="174"/>
        <v>2013</v>
      </c>
    </row>
    <row r="2147" spans="1:20" ht="49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>
        <f t="shared" si="170"/>
        <v>30</v>
      </c>
      <c r="O2147" s="10">
        <f t="shared" si="171"/>
        <v>51.29</v>
      </c>
      <c r="P2147" s="12" t="s">
        <v>8289</v>
      </c>
      <c r="Q2147" t="s">
        <v>8290</v>
      </c>
      <c r="R2147" s="17">
        <f t="shared" si="172"/>
        <v>41575.237430555557</v>
      </c>
      <c r="S2147" s="17">
        <f t="shared" si="173"/>
        <v>41605.279097222221</v>
      </c>
      <c r="T2147" s="16" t="str">
        <f t="shared" si="174"/>
        <v>2013</v>
      </c>
    </row>
    <row r="2148" spans="1:20" ht="49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>
        <f t="shared" si="170"/>
        <v>0</v>
      </c>
      <c r="O2148" s="10">
        <f t="shared" si="171"/>
        <v>1</v>
      </c>
      <c r="P2148" s="12" t="s">
        <v>8289</v>
      </c>
      <c r="Q2148" t="s">
        <v>8290</v>
      </c>
      <c r="R2148" s="17">
        <f t="shared" si="172"/>
        <v>42397.679513888885</v>
      </c>
      <c r="S2148" s="17">
        <f t="shared" si="173"/>
        <v>42411.679513888885</v>
      </c>
      <c r="T2148" s="16" t="str">
        <f t="shared" si="174"/>
        <v>2016</v>
      </c>
    </row>
    <row r="2149" spans="1:20" ht="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>
        <f t="shared" si="170"/>
        <v>1</v>
      </c>
      <c r="O2149" s="10">
        <f t="shared" si="171"/>
        <v>49.38</v>
      </c>
      <c r="P2149" s="12" t="s">
        <v>8289</v>
      </c>
      <c r="Q2149" t="s">
        <v>8290</v>
      </c>
      <c r="R2149" s="17">
        <f t="shared" si="172"/>
        <v>41927.295694444445</v>
      </c>
      <c r="S2149" s="17">
        <f t="shared" si="173"/>
        <v>41959.337361111116</v>
      </c>
      <c r="T2149" s="16" t="str">
        <f t="shared" si="174"/>
        <v>2014</v>
      </c>
    </row>
    <row r="2150" spans="1:20" ht="49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>
        <f t="shared" si="170"/>
        <v>2</v>
      </c>
      <c r="O2150" s="10">
        <f t="shared" si="171"/>
        <v>1</v>
      </c>
      <c r="P2150" s="12" t="s">
        <v>8289</v>
      </c>
      <c r="Q2150" t="s">
        <v>8290</v>
      </c>
      <c r="R2150" s="17">
        <f t="shared" si="172"/>
        <v>42066.733587962968</v>
      </c>
      <c r="S2150" s="17">
        <f t="shared" si="173"/>
        <v>42096.691921296297</v>
      </c>
      <c r="T2150" s="16" t="str">
        <f t="shared" si="174"/>
        <v>2015</v>
      </c>
    </row>
    <row r="2151" spans="1:20" ht="49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>
        <f t="shared" si="170"/>
        <v>0</v>
      </c>
      <c r="O2151" s="10">
        <f t="shared" si="171"/>
        <v>0</v>
      </c>
      <c r="P2151" s="12" t="s">
        <v>8289</v>
      </c>
      <c r="Q2151" t="s">
        <v>8290</v>
      </c>
      <c r="R2151" s="17">
        <f t="shared" si="172"/>
        <v>40355.024953703702</v>
      </c>
      <c r="S2151" s="17">
        <f t="shared" si="173"/>
        <v>40390</v>
      </c>
      <c r="T2151" s="16" t="str">
        <f t="shared" si="174"/>
        <v>2010</v>
      </c>
    </row>
    <row r="2152" spans="1:20" ht="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>
        <f t="shared" si="170"/>
        <v>1</v>
      </c>
      <c r="O2152" s="10">
        <f t="shared" si="171"/>
        <v>101.25</v>
      </c>
      <c r="P2152" s="12" t="s">
        <v>8289</v>
      </c>
      <c r="Q2152" t="s">
        <v>8290</v>
      </c>
      <c r="R2152" s="17">
        <f t="shared" si="172"/>
        <v>42534.284710648149</v>
      </c>
      <c r="S2152" s="17">
        <f t="shared" si="173"/>
        <v>42564.284710648149</v>
      </c>
      <c r="T2152" s="16" t="str">
        <f t="shared" si="174"/>
        <v>2016</v>
      </c>
    </row>
    <row r="2153" spans="1:20" ht="49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>
        <f t="shared" si="170"/>
        <v>0</v>
      </c>
      <c r="O2153" s="10">
        <f t="shared" si="171"/>
        <v>19.670000000000002</v>
      </c>
      <c r="P2153" s="12" t="s">
        <v>8289</v>
      </c>
      <c r="Q2153" t="s">
        <v>8290</v>
      </c>
      <c r="R2153" s="17">
        <f t="shared" si="172"/>
        <v>42520.847384259265</v>
      </c>
      <c r="S2153" s="17">
        <f t="shared" si="173"/>
        <v>42550.847384259265</v>
      </c>
      <c r="T2153" s="16" t="str">
        <f t="shared" si="174"/>
        <v>2016</v>
      </c>
    </row>
    <row r="2154" spans="1:20" ht="49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>
        <f t="shared" si="170"/>
        <v>0</v>
      </c>
      <c r="O2154" s="10">
        <f t="shared" si="171"/>
        <v>12.5</v>
      </c>
      <c r="P2154" s="12" t="s">
        <v>8289</v>
      </c>
      <c r="Q2154" t="s">
        <v>8290</v>
      </c>
      <c r="R2154" s="17">
        <f t="shared" si="172"/>
        <v>41683.832280092596</v>
      </c>
      <c r="S2154" s="17">
        <f t="shared" si="173"/>
        <v>41713.790613425925</v>
      </c>
      <c r="T2154" s="16" t="str">
        <f t="shared" si="174"/>
        <v>2014</v>
      </c>
    </row>
    <row r="2155" spans="1:20" ht="49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>
        <f t="shared" si="170"/>
        <v>0</v>
      </c>
      <c r="O2155" s="10">
        <f t="shared" si="171"/>
        <v>8.5</v>
      </c>
      <c r="P2155" s="12" t="s">
        <v>8289</v>
      </c>
      <c r="Q2155" t="s">
        <v>8290</v>
      </c>
      <c r="R2155" s="17">
        <f t="shared" si="172"/>
        <v>41974.911087962959</v>
      </c>
      <c r="S2155" s="17">
        <f t="shared" si="173"/>
        <v>42014.332638888889</v>
      </c>
      <c r="T2155" s="16" t="str">
        <f t="shared" si="174"/>
        <v>2014</v>
      </c>
    </row>
    <row r="2156" spans="1:20" ht="33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>
        <f t="shared" si="170"/>
        <v>1</v>
      </c>
      <c r="O2156" s="10">
        <f t="shared" si="171"/>
        <v>1</v>
      </c>
      <c r="P2156" s="12" t="s">
        <v>8289</v>
      </c>
      <c r="Q2156" t="s">
        <v>8290</v>
      </c>
      <c r="R2156" s="17">
        <f t="shared" si="172"/>
        <v>41647.632256944446</v>
      </c>
      <c r="S2156" s="17">
        <f t="shared" si="173"/>
        <v>41667.632256944446</v>
      </c>
      <c r="T2156" s="16" t="str">
        <f t="shared" si="174"/>
        <v>2014</v>
      </c>
    </row>
    <row r="2157" spans="1:20" ht="49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>
        <f t="shared" si="170"/>
        <v>2</v>
      </c>
      <c r="O2157" s="10">
        <f t="shared" si="171"/>
        <v>23</v>
      </c>
      <c r="P2157" s="12" t="s">
        <v>8289</v>
      </c>
      <c r="Q2157" t="s">
        <v>8290</v>
      </c>
      <c r="R2157" s="17">
        <f t="shared" si="172"/>
        <v>42430.747511574074</v>
      </c>
      <c r="S2157" s="17">
        <f t="shared" si="173"/>
        <v>42460.70584490741</v>
      </c>
      <c r="T2157" s="16" t="str">
        <f t="shared" si="174"/>
        <v>2016</v>
      </c>
    </row>
    <row r="2158" spans="1:20" ht="33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>
        <f t="shared" si="170"/>
        <v>3</v>
      </c>
      <c r="O2158" s="10">
        <f t="shared" si="171"/>
        <v>17.989999999999998</v>
      </c>
      <c r="P2158" s="12" t="s">
        <v>8289</v>
      </c>
      <c r="Q2158" t="s">
        <v>8290</v>
      </c>
      <c r="R2158" s="17">
        <f t="shared" si="172"/>
        <v>41488.85423611111</v>
      </c>
      <c r="S2158" s="17">
        <f t="shared" si="173"/>
        <v>41533.85423611111</v>
      </c>
      <c r="T2158" s="16" t="str">
        <f t="shared" si="174"/>
        <v>2013</v>
      </c>
    </row>
    <row r="2159" spans="1:20" ht="33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>
        <f t="shared" si="170"/>
        <v>28</v>
      </c>
      <c r="O2159" s="10">
        <f t="shared" si="171"/>
        <v>370.95</v>
      </c>
      <c r="P2159" s="12" t="s">
        <v>8289</v>
      </c>
      <c r="Q2159" t="s">
        <v>8290</v>
      </c>
      <c r="R2159" s="17">
        <f t="shared" si="172"/>
        <v>42694.98128472222</v>
      </c>
      <c r="S2159" s="17">
        <f t="shared" si="173"/>
        <v>42727.332638888889</v>
      </c>
      <c r="T2159" s="16" t="str">
        <f t="shared" si="174"/>
        <v>2016</v>
      </c>
    </row>
    <row r="2160" spans="1:20" ht="49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>
        <f t="shared" si="170"/>
        <v>7</v>
      </c>
      <c r="O2160" s="10">
        <f t="shared" si="171"/>
        <v>63.57</v>
      </c>
      <c r="P2160" s="12" t="s">
        <v>8289</v>
      </c>
      <c r="Q2160" t="s">
        <v>8290</v>
      </c>
      <c r="R2160" s="17">
        <f t="shared" si="172"/>
        <v>41264.853865740741</v>
      </c>
      <c r="S2160" s="17">
        <f t="shared" si="173"/>
        <v>41309.853865740741</v>
      </c>
      <c r="T2160" s="16" t="str">
        <f t="shared" si="174"/>
        <v>2012</v>
      </c>
    </row>
    <row r="2161" spans="1:20" ht="6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>
        <f t="shared" si="170"/>
        <v>1</v>
      </c>
      <c r="O2161" s="10">
        <f t="shared" si="171"/>
        <v>13</v>
      </c>
      <c r="P2161" s="12" t="s">
        <v>8289</v>
      </c>
      <c r="Q2161" t="s">
        <v>8290</v>
      </c>
      <c r="R2161" s="17">
        <f t="shared" si="172"/>
        <v>40710.731180555551</v>
      </c>
      <c r="S2161" s="17">
        <f t="shared" si="173"/>
        <v>40740.731180555551</v>
      </c>
      <c r="T2161" s="16" t="str">
        <f t="shared" si="174"/>
        <v>2011</v>
      </c>
    </row>
    <row r="2162" spans="1:20" ht="33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>
        <f t="shared" si="170"/>
        <v>1</v>
      </c>
      <c r="O2162" s="10">
        <f t="shared" si="171"/>
        <v>5.31</v>
      </c>
      <c r="P2162" s="12" t="s">
        <v>8289</v>
      </c>
      <c r="Q2162" t="s">
        <v>8290</v>
      </c>
      <c r="R2162" s="17">
        <f t="shared" si="172"/>
        <v>41018.711863425924</v>
      </c>
      <c r="S2162" s="17">
        <f t="shared" si="173"/>
        <v>41048.711863425924</v>
      </c>
      <c r="T2162" s="16" t="str">
        <f t="shared" si="174"/>
        <v>2012</v>
      </c>
    </row>
    <row r="2163" spans="1:20" ht="2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>
        <f t="shared" si="170"/>
        <v>116</v>
      </c>
      <c r="O2163" s="10">
        <f t="shared" si="171"/>
        <v>35.619999999999997</v>
      </c>
      <c r="P2163" s="12" t="s">
        <v>8281</v>
      </c>
      <c r="Q2163" t="s">
        <v>8282</v>
      </c>
      <c r="R2163" s="17">
        <f t="shared" si="172"/>
        <v>42240.852534722217</v>
      </c>
      <c r="S2163" s="17">
        <f t="shared" si="173"/>
        <v>42270.852534722217</v>
      </c>
      <c r="T2163" s="16" t="str">
        <f t="shared" si="174"/>
        <v>2015</v>
      </c>
    </row>
    <row r="2164" spans="1:20" ht="49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>
        <f t="shared" si="170"/>
        <v>112</v>
      </c>
      <c r="O2164" s="10">
        <f t="shared" si="171"/>
        <v>87.1</v>
      </c>
      <c r="P2164" s="12" t="s">
        <v>8281</v>
      </c>
      <c r="Q2164" t="s">
        <v>8282</v>
      </c>
      <c r="R2164" s="17">
        <f t="shared" si="172"/>
        <v>41813.766099537039</v>
      </c>
      <c r="S2164" s="17">
        <f t="shared" si="173"/>
        <v>41844.766099537039</v>
      </c>
      <c r="T2164" s="16" t="str">
        <f t="shared" si="174"/>
        <v>2014</v>
      </c>
    </row>
    <row r="2165" spans="1:20" ht="49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>
        <f t="shared" si="170"/>
        <v>132</v>
      </c>
      <c r="O2165" s="10">
        <f t="shared" si="171"/>
        <v>75.11</v>
      </c>
      <c r="P2165" s="12" t="s">
        <v>8281</v>
      </c>
      <c r="Q2165" t="s">
        <v>8282</v>
      </c>
      <c r="R2165" s="17">
        <f t="shared" si="172"/>
        <v>42111.899537037039</v>
      </c>
      <c r="S2165" s="17">
        <f t="shared" si="173"/>
        <v>42163.159722222219</v>
      </c>
      <c r="T2165" s="16" t="str">
        <f t="shared" si="174"/>
        <v>2015</v>
      </c>
    </row>
    <row r="2166" spans="1:20" ht="33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>
        <f t="shared" si="170"/>
        <v>103</v>
      </c>
      <c r="O2166" s="10">
        <f t="shared" si="171"/>
        <v>68.010000000000005</v>
      </c>
      <c r="P2166" s="12" t="s">
        <v>8281</v>
      </c>
      <c r="Q2166" t="s">
        <v>8282</v>
      </c>
      <c r="R2166" s="17">
        <f t="shared" si="172"/>
        <v>42515.71775462963</v>
      </c>
      <c r="S2166" s="17">
        <f t="shared" si="173"/>
        <v>42546.165972222225</v>
      </c>
      <c r="T2166" s="16" t="str">
        <f t="shared" si="174"/>
        <v>2016</v>
      </c>
    </row>
    <row r="2167" spans="1:20" ht="49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>
        <f t="shared" si="170"/>
        <v>139</v>
      </c>
      <c r="O2167" s="10">
        <f t="shared" si="171"/>
        <v>29.62</v>
      </c>
      <c r="P2167" s="12" t="s">
        <v>8281</v>
      </c>
      <c r="Q2167" t="s">
        <v>8282</v>
      </c>
      <c r="R2167" s="17">
        <f t="shared" si="172"/>
        <v>42438.667071759264</v>
      </c>
      <c r="S2167" s="17">
        <f t="shared" si="173"/>
        <v>42468.625405092593</v>
      </c>
      <c r="T2167" s="16" t="str">
        <f t="shared" si="174"/>
        <v>2016</v>
      </c>
    </row>
    <row r="2168" spans="1:20" ht="49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>
        <f t="shared" si="170"/>
        <v>147</v>
      </c>
      <c r="O2168" s="10">
        <f t="shared" si="171"/>
        <v>91.63</v>
      </c>
      <c r="P2168" s="12" t="s">
        <v>8281</v>
      </c>
      <c r="Q2168" t="s">
        <v>8282</v>
      </c>
      <c r="R2168" s="17">
        <f t="shared" si="172"/>
        <v>41933.838171296295</v>
      </c>
      <c r="S2168" s="17">
        <f t="shared" si="173"/>
        <v>41978.879837962959</v>
      </c>
      <c r="T2168" s="16" t="str">
        <f t="shared" si="174"/>
        <v>2014</v>
      </c>
    </row>
    <row r="2169" spans="1:20" ht="33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>
        <f t="shared" si="170"/>
        <v>120</v>
      </c>
      <c r="O2169" s="10">
        <f t="shared" si="171"/>
        <v>22.5</v>
      </c>
      <c r="P2169" s="12" t="s">
        <v>8281</v>
      </c>
      <c r="Q2169" t="s">
        <v>8282</v>
      </c>
      <c r="R2169" s="17">
        <f t="shared" si="172"/>
        <v>41153.066400462965</v>
      </c>
      <c r="S2169" s="17">
        <f t="shared" si="173"/>
        <v>41167.066400462965</v>
      </c>
      <c r="T2169" s="16" t="str">
        <f t="shared" si="174"/>
        <v>2012</v>
      </c>
    </row>
    <row r="2170" spans="1:20" ht="33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>
        <f t="shared" si="170"/>
        <v>122</v>
      </c>
      <c r="O2170" s="10">
        <f t="shared" si="171"/>
        <v>64.37</v>
      </c>
      <c r="P2170" s="12" t="s">
        <v>8281</v>
      </c>
      <c r="Q2170" t="s">
        <v>8282</v>
      </c>
      <c r="R2170" s="17">
        <f t="shared" si="172"/>
        <v>42745.600243055553</v>
      </c>
      <c r="S2170" s="17">
        <f t="shared" si="173"/>
        <v>42776.208333333328</v>
      </c>
      <c r="T2170" s="16" t="str">
        <f t="shared" si="174"/>
        <v>2017</v>
      </c>
    </row>
    <row r="2171" spans="1:20" ht="49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>
        <f t="shared" si="170"/>
        <v>100</v>
      </c>
      <c r="O2171" s="10">
        <f t="shared" si="171"/>
        <v>21.86</v>
      </c>
      <c r="P2171" s="12" t="s">
        <v>8281</v>
      </c>
      <c r="Q2171" t="s">
        <v>8282</v>
      </c>
      <c r="R2171" s="17">
        <f t="shared" si="172"/>
        <v>42793.700821759259</v>
      </c>
      <c r="S2171" s="17">
        <f t="shared" si="173"/>
        <v>42796.700821759259</v>
      </c>
      <c r="T2171" s="16" t="str">
        <f t="shared" si="174"/>
        <v>2017</v>
      </c>
    </row>
    <row r="2172" spans="1:20" ht="49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>
        <f t="shared" si="170"/>
        <v>181</v>
      </c>
      <c r="O2172" s="10">
        <f t="shared" si="171"/>
        <v>33.32</v>
      </c>
      <c r="P2172" s="12" t="s">
        <v>8281</v>
      </c>
      <c r="Q2172" t="s">
        <v>8282</v>
      </c>
      <c r="R2172" s="17">
        <f t="shared" si="172"/>
        <v>42198.750254629631</v>
      </c>
      <c r="S2172" s="17">
        <f t="shared" si="173"/>
        <v>42238.750254629631</v>
      </c>
      <c r="T2172" s="16" t="str">
        <f t="shared" si="174"/>
        <v>2015</v>
      </c>
    </row>
    <row r="2173" spans="1:20" ht="49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>
        <f t="shared" si="170"/>
        <v>106</v>
      </c>
      <c r="O2173" s="10">
        <f t="shared" si="171"/>
        <v>90.28</v>
      </c>
      <c r="P2173" s="12" t="s">
        <v>8281</v>
      </c>
      <c r="Q2173" t="s">
        <v>8282</v>
      </c>
      <c r="R2173" s="17">
        <f t="shared" si="172"/>
        <v>42141.95711805555</v>
      </c>
      <c r="S2173" s="17">
        <f t="shared" si="173"/>
        <v>42177.208333333328</v>
      </c>
      <c r="T2173" s="16" t="str">
        <f t="shared" si="174"/>
        <v>2015</v>
      </c>
    </row>
    <row r="2174" spans="1:20" ht="49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>
        <f t="shared" si="170"/>
        <v>100</v>
      </c>
      <c r="O2174" s="10">
        <f t="shared" si="171"/>
        <v>76.92</v>
      </c>
      <c r="P2174" s="12" t="s">
        <v>8281</v>
      </c>
      <c r="Q2174" t="s">
        <v>8282</v>
      </c>
      <c r="R2174" s="17">
        <f t="shared" si="172"/>
        <v>42082.580092592587</v>
      </c>
      <c r="S2174" s="17">
        <f t="shared" si="173"/>
        <v>42112.580092592587</v>
      </c>
      <c r="T2174" s="16" t="str">
        <f t="shared" si="174"/>
        <v>2015</v>
      </c>
    </row>
    <row r="2175" spans="1:20" ht="49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>
        <f t="shared" si="170"/>
        <v>127</v>
      </c>
      <c r="O2175" s="10">
        <f t="shared" si="171"/>
        <v>59.23</v>
      </c>
      <c r="P2175" s="12" t="s">
        <v>8281</v>
      </c>
      <c r="Q2175" t="s">
        <v>8282</v>
      </c>
      <c r="R2175" s="17">
        <f t="shared" si="172"/>
        <v>41495.692627314813</v>
      </c>
      <c r="S2175" s="17">
        <f t="shared" si="173"/>
        <v>41527.165972222225</v>
      </c>
      <c r="T2175" s="16" t="str">
        <f t="shared" si="174"/>
        <v>2013</v>
      </c>
    </row>
    <row r="2176" spans="1:20" ht="49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>
        <f t="shared" si="170"/>
        <v>103</v>
      </c>
      <c r="O2176" s="10">
        <f t="shared" si="171"/>
        <v>65.38</v>
      </c>
      <c r="P2176" s="12" t="s">
        <v>8281</v>
      </c>
      <c r="Q2176" t="s">
        <v>8282</v>
      </c>
      <c r="R2176" s="17">
        <f t="shared" si="172"/>
        <v>42465.542905092589</v>
      </c>
      <c r="S2176" s="17">
        <f t="shared" si="173"/>
        <v>42495.542905092589</v>
      </c>
      <c r="T2176" s="16" t="str">
        <f t="shared" si="174"/>
        <v>2016</v>
      </c>
    </row>
    <row r="2177" spans="1:20" ht="49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>
        <f t="shared" si="170"/>
        <v>250</v>
      </c>
      <c r="O2177" s="10">
        <f t="shared" si="171"/>
        <v>67.31</v>
      </c>
      <c r="P2177" s="12" t="s">
        <v>8281</v>
      </c>
      <c r="Q2177" t="s">
        <v>8282</v>
      </c>
      <c r="R2177" s="17">
        <f t="shared" si="172"/>
        <v>42565.009097222224</v>
      </c>
      <c r="S2177" s="17">
        <f t="shared" si="173"/>
        <v>42572.009097222224</v>
      </c>
      <c r="T2177" s="16" t="str">
        <f t="shared" si="174"/>
        <v>2016</v>
      </c>
    </row>
    <row r="2178" spans="1:20" ht="49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>
        <f t="shared" si="170"/>
        <v>126</v>
      </c>
      <c r="O2178" s="10">
        <f t="shared" si="171"/>
        <v>88.75</v>
      </c>
      <c r="P2178" s="12" t="s">
        <v>8281</v>
      </c>
      <c r="Q2178" t="s">
        <v>8282</v>
      </c>
      <c r="R2178" s="17">
        <f t="shared" si="172"/>
        <v>42096.633206018523</v>
      </c>
      <c r="S2178" s="17">
        <f t="shared" si="173"/>
        <v>42126.633206018523</v>
      </c>
      <c r="T2178" s="16" t="str">
        <f t="shared" si="174"/>
        <v>2015</v>
      </c>
    </row>
    <row r="2179" spans="1:20" ht="49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>
        <f t="shared" si="170"/>
        <v>100</v>
      </c>
      <c r="O2179" s="10">
        <f t="shared" si="171"/>
        <v>65.87</v>
      </c>
      <c r="P2179" s="12" t="s">
        <v>8281</v>
      </c>
      <c r="Q2179" t="s">
        <v>8282</v>
      </c>
      <c r="R2179" s="17">
        <f t="shared" si="172"/>
        <v>42502.250775462962</v>
      </c>
      <c r="S2179" s="17">
        <f t="shared" si="173"/>
        <v>42527.250775462962</v>
      </c>
      <c r="T2179" s="16" t="str">
        <f t="shared" si="174"/>
        <v>2016</v>
      </c>
    </row>
    <row r="2180" spans="1:20" ht="49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>
        <f t="shared" si="170"/>
        <v>139</v>
      </c>
      <c r="O2180" s="10">
        <f t="shared" si="171"/>
        <v>40.35</v>
      </c>
      <c r="P2180" s="12" t="s">
        <v>8281</v>
      </c>
      <c r="Q2180" t="s">
        <v>8282</v>
      </c>
      <c r="R2180" s="17">
        <f t="shared" si="172"/>
        <v>42723.63653935185</v>
      </c>
      <c r="S2180" s="17">
        <f t="shared" si="173"/>
        <v>42753.63653935185</v>
      </c>
      <c r="T2180" s="16" t="str">
        <f t="shared" si="174"/>
        <v>2016</v>
      </c>
    </row>
    <row r="2181" spans="1:20" ht="33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>
        <f t="shared" si="170"/>
        <v>161</v>
      </c>
      <c r="O2181" s="10">
        <f t="shared" si="171"/>
        <v>76.86</v>
      </c>
      <c r="P2181" s="12" t="s">
        <v>8281</v>
      </c>
      <c r="Q2181" t="s">
        <v>8282</v>
      </c>
      <c r="R2181" s="17">
        <f t="shared" si="172"/>
        <v>42075.171203703707</v>
      </c>
      <c r="S2181" s="17">
        <f t="shared" si="173"/>
        <v>42105.171203703707</v>
      </c>
      <c r="T2181" s="16" t="str">
        <f t="shared" si="174"/>
        <v>2015</v>
      </c>
    </row>
    <row r="2182" spans="1:20" ht="33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>
        <f t="shared" si="170"/>
        <v>107</v>
      </c>
      <c r="O2182" s="10">
        <f t="shared" si="171"/>
        <v>68.709999999999994</v>
      </c>
      <c r="P2182" s="12" t="s">
        <v>8281</v>
      </c>
      <c r="Q2182" t="s">
        <v>8282</v>
      </c>
      <c r="R2182" s="17">
        <f t="shared" si="172"/>
        <v>42279.669768518521</v>
      </c>
      <c r="S2182" s="17">
        <f t="shared" si="173"/>
        <v>42321.711435185185</v>
      </c>
      <c r="T2182" s="16" t="str">
        <f t="shared" si="174"/>
        <v>2015</v>
      </c>
    </row>
    <row r="2183" spans="1:20" ht="49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>
        <f t="shared" si="170"/>
        <v>153</v>
      </c>
      <c r="O2183" s="10">
        <f t="shared" si="171"/>
        <v>57.77</v>
      </c>
      <c r="P2183" s="12" t="s">
        <v>8289</v>
      </c>
      <c r="Q2183" t="s">
        <v>8307</v>
      </c>
      <c r="R2183" s="17">
        <f t="shared" si="172"/>
        <v>42773.005243055552</v>
      </c>
      <c r="S2183" s="17">
        <f t="shared" si="173"/>
        <v>42787.005243055552</v>
      </c>
      <c r="T2183" s="16" t="str">
        <f t="shared" si="174"/>
        <v>2017</v>
      </c>
    </row>
    <row r="2184" spans="1:20" ht="33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>
        <f t="shared" si="170"/>
        <v>524</v>
      </c>
      <c r="O2184" s="10">
        <f t="shared" si="171"/>
        <v>44.17</v>
      </c>
      <c r="P2184" s="12" t="s">
        <v>8289</v>
      </c>
      <c r="Q2184" t="s">
        <v>8307</v>
      </c>
      <c r="R2184" s="17">
        <f t="shared" si="172"/>
        <v>41879.900752314818</v>
      </c>
      <c r="S2184" s="17">
        <f t="shared" si="173"/>
        <v>41914.900752314818</v>
      </c>
      <c r="T2184" s="16" t="str">
        <f t="shared" si="174"/>
        <v>2014</v>
      </c>
    </row>
    <row r="2185" spans="1:20" ht="49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>
        <f t="shared" si="170"/>
        <v>489</v>
      </c>
      <c r="O2185" s="10">
        <f t="shared" si="171"/>
        <v>31.57</v>
      </c>
      <c r="P2185" s="12" t="s">
        <v>8289</v>
      </c>
      <c r="Q2185" t="s">
        <v>8307</v>
      </c>
      <c r="R2185" s="17">
        <f t="shared" si="172"/>
        <v>42745.365474537044</v>
      </c>
      <c r="S2185" s="17">
        <f t="shared" si="173"/>
        <v>42775.208333333328</v>
      </c>
      <c r="T2185" s="16" t="str">
        <f t="shared" si="174"/>
        <v>2017</v>
      </c>
    </row>
    <row r="2186" spans="1:20" ht="49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>
        <f t="shared" ref="N2186:N2249" si="175">ROUND(E2186/D2186*100,0)</f>
        <v>285</v>
      </c>
      <c r="O2186" s="10">
        <f t="shared" ref="O2186:O2249" si="176">IFERROR(ROUND(E2186/L2186,2),0)</f>
        <v>107.05</v>
      </c>
      <c r="P2186" s="12" t="s">
        <v>8289</v>
      </c>
      <c r="Q2186" t="s">
        <v>8307</v>
      </c>
      <c r="R2186" s="17">
        <f t="shared" ref="R2186:R2249" si="177">(((J2186/60)/60)/24)+DATE(1970,1,1)</f>
        <v>42380.690289351856</v>
      </c>
      <c r="S2186" s="17">
        <f t="shared" ref="S2186:S2249" si="178">(((I2186/60)/60)/24)+DATE(1970,1,1)</f>
        <v>42394.666666666672</v>
      </c>
      <c r="T2186" s="16" t="str">
        <f t="shared" ref="T2186:T2249" si="179">TEXT(R2186, "yyyy")</f>
        <v>2016</v>
      </c>
    </row>
    <row r="2187" spans="1:20" ht="49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>
        <f t="shared" si="175"/>
        <v>1857</v>
      </c>
      <c r="O2187" s="10">
        <f t="shared" si="176"/>
        <v>149.03</v>
      </c>
      <c r="P2187" s="12" t="s">
        <v>8289</v>
      </c>
      <c r="Q2187" t="s">
        <v>8307</v>
      </c>
      <c r="R2187" s="17">
        <f t="shared" si="177"/>
        <v>41319.349988425929</v>
      </c>
      <c r="S2187" s="17">
        <f t="shared" si="178"/>
        <v>41359.349988425929</v>
      </c>
      <c r="T2187" s="16" t="str">
        <f t="shared" si="179"/>
        <v>2013</v>
      </c>
    </row>
    <row r="2188" spans="1:20" ht="33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>
        <f t="shared" si="175"/>
        <v>110</v>
      </c>
      <c r="O2188" s="10">
        <f t="shared" si="176"/>
        <v>55.96</v>
      </c>
      <c r="P2188" s="12" t="s">
        <v>8289</v>
      </c>
      <c r="Q2188" t="s">
        <v>8307</v>
      </c>
      <c r="R2188" s="17">
        <f t="shared" si="177"/>
        <v>42583.615081018521</v>
      </c>
      <c r="S2188" s="17">
        <f t="shared" si="178"/>
        <v>42620.083333333328</v>
      </c>
      <c r="T2188" s="16" t="str">
        <f t="shared" si="179"/>
        <v>2016</v>
      </c>
    </row>
    <row r="2189" spans="1:20" ht="49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>
        <f t="shared" si="175"/>
        <v>1015</v>
      </c>
      <c r="O2189" s="10">
        <f t="shared" si="176"/>
        <v>56.97</v>
      </c>
      <c r="P2189" s="12" t="s">
        <v>8289</v>
      </c>
      <c r="Q2189" t="s">
        <v>8307</v>
      </c>
      <c r="R2189" s="17">
        <f t="shared" si="177"/>
        <v>42068.209097222221</v>
      </c>
      <c r="S2189" s="17">
        <f t="shared" si="178"/>
        <v>42097.165972222225</v>
      </c>
      <c r="T2189" s="16" t="str">
        <f t="shared" si="179"/>
        <v>2015</v>
      </c>
    </row>
    <row r="2190" spans="1:20" ht="49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>
        <f t="shared" si="175"/>
        <v>412</v>
      </c>
      <c r="O2190" s="10">
        <f t="shared" si="176"/>
        <v>44.06</v>
      </c>
      <c r="P2190" s="12" t="s">
        <v>8289</v>
      </c>
      <c r="Q2190" t="s">
        <v>8307</v>
      </c>
      <c r="R2190" s="17">
        <f t="shared" si="177"/>
        <v>42633.586122685185</v>
      </c>
      <c r="S2190" s="17">
        <f t="shared" si="178"/>
        <v>42668.708333333328</v>
      </c>
      <c r="T2190" s="16" t="str">
        <f t="shared" si="179"/>
        <v>2016</v>
      </c>
    </row>
    <row r="2191" spans="1:20" ht="49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>
        <f t="shared" si="175"/>
        <v>503</v>
      </c>
      <c r="O2191" s="10">
        <f t="shared" si="176"/>
        <v>68.63</v>
      </c>
      <c r="P2191" s="12" t="s">
        <v>8289</v>
      </c>
      <c r="Q2191" t="s">
        <v>8307</v>
      </c>
      <c r="R2191" s="17">
        <f t="shared" si="177"/>
        <v>42467.788194444445</v>
      </c>
      <c r="S2191" s="17">
        <f t="shared" si="178"/>
        <v>42481.916666666672</v>
      </c>
      <c r="T2191" s="16" t="str">
        <f t="shared" si="179"/>
        <v>2016</v>
      </c>
    </row>
    <row r="2192" spans="1:20" ht="49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>
        <f t="shared" si="175"/>
        <v>185</v>
      </c>
      <c r="O2192" s="10">
        <f t="shared" si="176"/>
        <v>65.319999999999993</v>
      </c>
      <c r="P2192" s="12" t="s">
        <v>8289</v>
      </c>
      <c r="Q2192" t="s">
        <v>8307</v>
      </c>
      <c r="R2192" s="17">
        <f t="shared" si="177"/>
        <v>42417.625046296293</v>
      </c>
      <c r="S2192" s="17">
        <f t="shared" si="178"/>
        <v>42452.290972222225</v>
      </c>
      <c r="T2192" s="16" t="str">
        <f t="shared" si="179"/>
        <v>2016</v>
      </c>
    </row>
    <row r="2193" spans="1:20" ht="49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>
        <f t="shared" si="175"/>
        <v>120</v>
      </c>
      <c r="O2193" s="10">
        <f t="shared" si="176"/>
        <v>35.92</v>
      </c>
      <c r="P2193" s="12" t="s">
        <v>8289</v>
      </c>
      <c r="Q2193" t="s">
        <v>8307</v>
      </c>
      <c r="R2193" s="17">
        <f t="shared" si="177"/>
        <v>42768.833645833336</v>
      </c>
      <c r="S2193" s="17">
        <f t="shared" si="178"/>
        <v>42780.833645833336</v>
      </c>
      <c r="T2193" s="16" t="str">
        <f t="shared" si="179"/>
        <v>2017</v>
      </c>
    </row>
    <row r="2194" spans="1:20" ht="49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>
        <f t="shared" si="175"/>
        <v>1081</v>
      </c>
      <c r="O2194" s="10">
        <f t="shared" si="176"/>
        <v>40.07</v>
      </c>
      <c r="P2194" s="12" t="s">
        <v>8289</v>
      </c>
      <c r="Q2194" t="s">
        <v>8307</v>
      </c>
      <c r="R2194" s="17">
        <f t="shared" si="177"/>
        <v>42691.8512037037</v>
      </c>
      <c r="S2194" s="17">
        <f t="shared" si="178"/>
        <v>42719.958333333328</v>
      </c>
      <c r="T2194" s="16" t="str">
        <f t="shared" si="179"/>
        <v>2016</v>
      </c>
    </row>
    <row r="2195" spans="1:20" ht="49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>
        <f t="shared" si="175"/>
        <v>452</v>
      </c>
      <c r="O2195" s="10">
        <f t="shared" si="176"/>
        <v>75.650000000000006</v>
      </c>
      <c r="P2195" s="12" t="s">
        <v>8289</v>
      </c>
      <c r="Q2195" t="s">
        <v>8307</v>
      </c>
      <c r="R2195" s="17">
        <f t="shared" si="177"/>
        <v>42664.405925925923</v>
      </c>
      <c r="S2195" s="17">
        <f t="shared" si="178"/>
        <v>42695.207638888889</v>
      </c>
      <c r="T2195" s="16" t="str">
        <f t="shared" si="179"/>
        <v>2016</v>
      </c>
    </row>
    <row r="2196" spans="1:20" ht="49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>
        <f t="shared" si="175"/>
        <v>537</v>
      </c>
      <c r="O2196" s="10">
        <f t="shared" si="176"/>
        <v>61.2</v>
      </c>
      <c r="P2196" s="12" t="s">
        <v>8289</v>
      </c>
      <c r="Q2196" t="s">
        <v>8307</v>
      </c>
      <c r="R2196" s="17">
        <f t="shared" si="177"/>
        <v>42425.757986111115</v>
      </c>
      <c r="S2196" s="17">
        <f t="shared" si="178"/>
        <v>42455.716319444444</v>
      </c>
      <c r="T2196" s="16" t="str">
        <f t="shared" si="179"/>
        <v>2016</v>
      </c>
    </row>
    <row r="2197" spans="1:20" ht="33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>
        <f t="shared" si="175"/>
        <v>120</v>
      </c>
      <c r="O2197" s="10">
        <f t="shared" si="176"/>
        <v>48.13</v>
      </c>
      <c r="P2197" s="12" t="s">
        <v>8289</v>
      </c>
      <c r="Q2197" t="s">
        <v>8307</v>
      </c>
      <c r="R2197" s="17">
        <f t="shared" si="177"/>
        <v>42197.771990740745</v>
      </c>
      <c r="S2197" s="17">
        <f t="shared" si="178"/>
        <v>42227.771990740745</v>
      </c>
      <c r="T2197" s="16" t="str">
        <f t="shared" si="179"/>
        <v>2015</v>
      </c>
    </row>
    <row r="2198" spans="1:20" ht="33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>
        <f t="shared" si="175"/>
        <v>114</v>
      </c>
      <c r="O2198" s="10">
        <f t="shared" si="176"/>
        <v>68.11</v>
      </c>
      <c r="P2198" s="12" t="s">
        <v>8289</v>
      </c>
      <c r="Q2198" t="s">
        <v>8307</v>
      </c>
      <c r="R2198" s="17">
        <f t="shared" si="177"/>
        <v>42675.487291666665</v>
      </c>
      <c r="S2198" s="17">
        <f t="shared" si="178"/>
        <v>42706.291666666672</v>
      </c>
      <c r="T2198" s="16" t="str">
        <f t="shared" si="179"/>
        <v>2016</v>
      </c>
    </row>
    <row r="2199" spans="1:20" ht="49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>
        <f t="shared" si="175"/>
        <v>951</v>
      </c>
      <c r="O2199" s="10">
        <f t="shared" si="176"/>
        <v>65.89</v>
      </c>
      <c r="P2199" s="12" t="s">
        <v>8289</v>
      </c>
      <c r="Q2199" t="s">
        <v>8307</v>
      </c>
      <c r="R2199" s="17">
        <f t="shared" si="177"/>
        <v>42033.584016203706</v>
      </c>
      <c r="S2199" s="17">
        <f t="shared" si="178"/>
        <v>42063.584016203706</v>
      </c>
      <c r="T2199" s="16" t="str">
        <f t="shared" si="179"/>
        <v>2015</v>
      </c>
    </row>
    <row r="2200" spans="1:20" ht="49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>
        <f t="shared" si="175"/>
        <v>133</v>
      </c>
      <c r="O2200" s="10">
        <f t="shared" si="176"/>
        <v>81.650000000000006</v>
      </c>
      <c r="P2200" s="12" t="s">
        <v>8289</v>
      </c>
      <c r="Q2200" t="s">
        <v>8307</v>
      </c>
      <c r="R2200" s="17">
        <f t="shared" si="177"/>
        <v>42292.513888888891</v>
      </c>
      <c r="S2200" s="17">
        <f t="shared" si="178"/>
        <v>42322.555555555555</v>
      </c>
      <c r="T2200" s="16" t="str">
        <f t="shared" si="179"/>
        <v>2015</v>
      </c>
    </row>
    <row r="2201" spans="1:20" ht="33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>
        <f t="shared" si="175"/>
        <v>147</v>
      </c>
      <c r="O2201" s="10">
        <f t="shared" si="176"/>
        <v>52.7</v>
      </c>
      <c r="P2201" s="12" t="s">
        <v>8289</v>
      </c>
      <c r="Q2201" t="s">
        <v>8307</v>
      </c>
      <c r="R2201" s="17">
        <f t="shared" si="177"/>
        <v>42262.416643518518</v>
      </c>
      <c r="S2201" s="17">
        <f t="shared" si="178"/>
        <v>42292.416643518518</v>
      </c>
      <c r="T2201" s="16" t="str">
        <f t="shared" si="179"/>
        <v>2015</v>
      </c>
    </row>
    <row r="2202" spans="1:20" ht="49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>
        <f t="shared" si="175"/>
        <v>542</v>
      </c>
      <c r="O2202" s="10">
        <f t="shared" si="176"/>
        <v>41.23</v>
      </c>
      <c r="P2202" s="12" t="s">
        <v>8289</v>
      </c>
      <c r="Q2202" t="s">
        <v>8307</v>
      </c>
      <c r="R2202" s="17">
        <f t="shared" si="177"/>
        <v>42163.625787037032</v>
      </c>
      <c r="S2202" s="17">
        <f t="shared" si="178"/>
        <v>42191.125</v>
      </c>
      <c r="T2202" s="16" t="str">
        <f t="shared" si="179"/>
        <v>2015</v>
      </c>
    </row>
    <row r="2203" spans="1:20" ht="49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>
        <f t="shared" si="175"/>
        <v>383</v>
      </c>
      <c r="O2203" s="10">
        <f t="shared" si="176"/>
        <v>15.04</v>
      </c>
      <c r="P2203" s="12" t="s">
        <v>8281</v>
      </c>
      <c r="Q2203" t="s">
        <v>8286</v>
      </c>
      <c r="R2203" s="17">
        <f t="shared" si="177"/>
        <v>41276.846817129634</v>
      </c>
      <c r="S2203" s="17">
        <f t="shared" si="178"/>
        <v>41290.846817129634</v>
      </c>
      <c r="T2203" s="16" t="str">
        <f t="shared" si="179"/>
        <v>2013</v>
      </c>
    </row>
    <row r="2204" spans="1:20" ht="33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>
        <f t="shared" si="175"/>
        <v>704</v>
      </c>
      <c r="O2204" s="10">
        <f t="shared" si="176"/>
        <v>39.07</v>
      </c>
      <c r="P2204" s="12" t="s">
        <v>8281</v>
      </c>
      <c r="Q2204" t="s">
        <v>8286</v>
      </c>
      <c r="R2204" s="17">
        <f t="shared" si="177"/>
        <v>41184.849166666667</v>
      </c>
      <c r="S2204" s="17">
        <f t="shared" si="178"/>
        <v>41214.849166666667</v>
      </c>
      <c r="T2204" s="16" t="str">
        <f t="shared" si="179"/>
        <v>2012</v>
      </c>
    </row>
    <row r="2205" spans="1:20" ht="49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>
        <f t="shared" si="175"/>
        <v>110</v>
      </c>
      <c r="O2205" s="10">
        <f t="shared" si="176"/>
        <v>43.82</v>
      </c>
      <c r="P2205" s="12" t="s">
        <v>8281</v>
      </c>
      <c r="Q2205" t="s">
        <v>8286</v>
      </c>
      <c r="R2205" s="17">
        <f t="shared" si="177"/>
        <v>42241.85974537037</v>
      </c>
      <c r="S2205" s="17">
        <f t="shared" si="178"/>
        <v>42271.85974537037</v>
      </c>
      <c r="T2205" s="16" t="str">
        <f t="shared" si="179"/>
        <v>2015</v>
      </c>
    </row>
    <row r="2206" spans="1:20" ht="49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>
        <f t="shared" si="175"/>
        <v>133</v>
      </c>
      <c r="O2206" s="10">
        <f t="shared" si="176"/>
        <v>27.3</v>
      </c>
      <c r="P2206" s="12" t="s">
        <v>8281</v>
      </c>
      <c r="Q2206" t="s">
        <v>8286</v>
      </c>
      <c r="R2206" s="17">
        <f t="shared" si="177"/>
        <v>41312.311562499999</v>
      </c>
      <c r="S2206" s="17">
        <f t="shared" si="178"/>
        <v>41342.311562499999</v>
      </c>
      <c r="T2206" s="16" t="str">
        <f t="shared" si="179"/>
        <v>2013</v>
      </c>
    </row>
    <row r="2207" spans="1:20" ht="49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>
        <f t="shared" si="175"/>
        <v>152</v>
      </c>
      <c r="O2207" s="10">
        <f t="shared" si="176"/>
        <v>42.22</v>
      </c>
      <c r="P2207" s="12" t="s">
        <v>8281</v>
      </c>
      <c r="Q2207" t="s">
        <v>8286</v>
      </c>
      <c r="R2207" s="17">
        <f t="shared" si="177"/>
        <v>41031.82163194444</v>
      </c>
      <c r="S2207" s="17">
        <f t="shared" si="178"/>
        <v>41061.82163194444</v>
      </c>
      <c r="T2207" s="16" t="str">
        <f t="shared" si="179"/>
        <v>2012</v>
      </c>
    </row>
    <row r="2208" spans="1:20" ht="49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>
        <f t="shared" si="175"/>
        <v>103</v>
      </c>
      <c r="O2208" s="10">
        <f t="shared" si="176"/>
        <v>33.24</v>
      </c>
      <c r="P2208" s="12" t="s">
        <v>8281</v>
      </c>
      <c r="Q2208" t="s">
        <v>8286</v>
      </c>
      <c r="R2208" s="17">
        <f t="shared" si="177"/>
        <v>40997.257222222222</v>
      </c>
      <c r="S2208" s="17">
        <f t="shared" si="178"/>
        <v>41015.257222222222</v>
      </c>
      <c r="T2208" s="16" t="str">
        <f t="shared" si="179"/>
        <v>2012</v>
      </c>
    </row>
    <row r="2209" spans="1:20" ht="49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>
        <f t="shared" si="175"/>
        <v>100</v>
      </c>
      <c r="O2209" s="10">
        <f t="shared" si="176"/>
        <v>285.70999999999998</v>
      </c>
      <c r="P2209" s="12" t="s">
        <v>8281</v>
      </c>
      <c r="Q2209" t="s">
        <v>8286</v>
      </c>
      <c r="R2209" s="17">
        <f t="shared" si="177"/>
        <v>41564.194131944445</v>
      </c>
      <c r="S2209" s="17">
        <f t="shared" si="178"/>
        <v>41594.235798611109</v>
      </c>
      <c r="T2209" s="16" t="str">
        <f t="shared" si="179"/>
        <v>2013</v>
      </c>
    </row>
    <row r="2210" spans="1:20" ht="49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>
        <f t="shared" si="175"/>
        <v>102</v>
      </c>
      <c r="O2210" s="10">
        <f t="shared" si="176"/>
        <v>42.33</v>
      </c>
      <c r="P2210" s="12" t="s">
        <v>8281</v>
      </c>
      <c r="Q2210" t="s">
        <v>8286</v>
      </c>
      <c r="R2210" s="17">
        <f t="shared" si="177"/>
        <v>40946.882245370369</v>
      </c>
      <c r="S2210" s="17">
        <f t="shared" si="178"/>
        <v>41006.166666666664</v>
      </c>
      <c r="T2210" s="16" t="str">
        <f t="shared" si="179"/>
        <v>2012</v>
      </c>
    </row>
    <row r="2211" spans="1:20" ht="33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>
        <f t="shared" si="175"/>
        <v>151</v>
      </c>
      <c r="O2211" s="10">
        <f t="shared" si="176"/>
        <v>50.27</v>
      </c>
      <c r="P2211" s="12" t="s">
        <v>8281</v>
      </c>
      <c r="Q2211" t="s">
        <v>8286</v>
      </c>
      <c r="R2211" s="17">
        <f t="shared" si="177"/>
        <v>41732.479675925926</v>
      </c>
      <c r="S2211" s="17">
        <f t="shared" si="178"/>
        <v>41743.958333333336</v>
      </c>
      <c r="T2211" s="16" t="str">
        <f t="shared" si="179"/>
        <v>2014</v>
      </c>
    </row>
    <row r="2212" spans="1:20" ht="49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>
        <f t="shared" si="175"/>
        <v>111</v>
      </c>
      <c r="O2212" s="10">
        <f t="shared" si="176"/>
        <v>61.9</v>
      </c>
      <c r="P2212" s="12" t="s">
        <v>8281</v>
      </c>
      <c r="Q2212" t="s">
        <v>8286</v>
      </c>
      <c r="R2212" s="17">
        <f t="shared" si="177"/>
        <v>40956.066087962965</v>
      </c>
      <c r="S2212" s="17">
        <f t="shared" si="178"/>
        <v>41013.73333333333</v>
      </c>
      <c r="T2212" s="16" t="str">
        <f t="shared" si="179"/>
        <v>2012</v>
      </c>
    </row>
    <row r="2213" spans="1:20" ht="49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>
        <f t="shared" si="175"/>
        <v>196</v>
      </c>
      <c r="O2213" s="10">
        <f t="shared" si="176"/>
        <v>40.75</v>
      </c>
      <c r="P2213" s="12" t="s">
        <v>8281</v>
      </c>
      <c r="Q2213" t="s">
        <v>8286</v>
      </c>
      <c r="R2213" s="17">
        <f t="shared" si="177"/>
        <v>41716.785011574073</v>
      </c>
      <c r="S2213" s="17">
        <f t="shared" si="178"/>
        <v>41739.290972222225</v>
      </c>
      <c r="T2213" s="16" t="str">
        <f t="shared" si="179"/>
        <v>2014</v>
      </c>
    </row>
    <row r="2214" spans="1:20" ht="49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>
        <f t="shared" si="175"/>
        <v>114</v>
      </c>
      <c r="O2214" s="10">
        <f t="shared" si="176"/>
        <v>55.8</v>
      </c>
      <c r="P2214" s="12" t="s">
        <v>8281</v>
      </c>
      <c r="Q2214" t="s">
        <v>8286</v>
      </c>
      <c r="R2214" s="17">
        <f t="shared" si="177"/>
        <v>41548.747418981482</v>
      </c>
      <c r="S2214" s="17">
        <f t="shared" si="178"/>
        <v>41582.041666666664</v>
      </c>
      <c r="T2214" s="16" t="str">
        <f t="shared" si="179"/>
        <v>2013</v>
      </c>
    </row>
    <row r="2215" spans="1:20" ht="49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>
        <f t="shared" si="175"/>
        <v>200</v>
      </c>
      <c r="O2215" s="10">
        <f t="shared" si="176"/>
        <v>10</v>
      </c>
      <c r="P2215" s="12" t="s">
        <v>8281</v>
      </c>
      <c r="Q2215" t="s">
        <v>8286</v>
      </c>
      <c r="R2215" s="17">
        <f t="shared" si="177"/>
        <v>42109.826145833329</v>
      </c>
      <c r="S2215" s="17">
        <f t="shared" si="178"/>
        <v>42139.826145833329</v>
      </c>
      <c r="T2215" s="16" t="str">
        <f t="shared" si="179"/>
        <v>2015</v>
      </c>
    </row>
    <row r="2216" spans="1:20" ht="49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>
        <f t="shared" si="175"/>
        <v>293</v>
      </c>
      <c r="O2216" s="10">
        <f t="shared" si="176"/>
        <v>73.13</v>
      </c>
      <c r="P2216" s="12" t="s">
        <v>8281</v>
      </c>
      <c r="Q2216" t="s">
        <v>8286</v>
      </c>
      <c r="R2216" s="17">
        <f t="shared" si="177"/>
        <v>41646.792222222226</v>
      </c>
      <c r="S2216" s="17">
        <f t="shared" si="178"/>
        <v>41676.792222222226</v>
      </c>
      <c r="T2216" s="16" t="str">
        <f t="shared" si="179"/>
        <v>2014</v>
      </c>
    </row>
    <row r="2217" spans="1:20" ht="33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>
        <f t="shared" si="175"/>
        <v>156</v>
      </c>
      <c r="O2217" s="10">
        <f t="shared" si="176"/>
        <v>26.06</v>
      </c>
      <c r="P2217" s="12" t="s">
        <v>8281</v>
      </c>
      <c r="Q2217" t="s">
        <v>8286</v>
      </c>
      <c r="R2217" s="17">
        <f t="shared" si="177"/>
        <v>40958.717268518521</v>
      </c>
      <c r="S2217" s="17">
        <f t="shared" si="178"/>
        <v>40981.290972222225</v>
      </c>
      <c r="T2217" s="16" t="str">
        <f t="shared" si="179"/>
        <v>2012</v>
      </c>
    </row>
    <row r="2218" spans="1:20" ht="49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>
        <f t="shared" si="175"/>
        <v>106</v>
      </c>
      <c r="O2218" s="10">
        <f t="shared" si="176"/>
        <v>22.64</v>
      </c>
      <c r="P2218" s="12" t="s">
        <v>8281</v>
      </c>
      <c r="Q2218" t="s">
        <v>8286</v>
      </c>
      <c r="R2218" s="17">
        <f t="shared" si="177"/>
        <v>42194.751678240747</v>
      </c>
      <c r="S2218" s="17">
        <f t="shared" si="178"/>
        <v>42208.751678240747</v>
      </c>
      <c r="T2218" s="16" t="str">
        <f t="shared" si="179"/>
        <v>2015</v>
      </c>
    </row>
    <row r="2219" spans="1:20" ht="49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>
        <f t="shared" si="175"/>
        <v>101</v>
      </c>
      <c r="O2219" s="10">
        <f t="shared" si="176"/>
        <v>47.22</v>
      </c>
      <c r="P2219" s="12" t="s">
        <v>8281</v>
      </c>
      <c r="Q2219" t="s">
        <v>8286</v>
      </c>
      <c r="R2219" s="17">
        <f t="shared" si="177"/>
        <v>42299.776770833334</v>
      </c>
      <c r="S2219" s="17">
        <f t="shared" si="178"/>
        <v>42310.333333333328</v>
      </c>
      <c r="T2219" s="16" t="str">
        <f t="shared" si="179"/>
        <v>2015</v>
      </c>
    </row>
    <row r="2220" spans="1:20" ht="49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>
        <f t="shared" si="175"/>
        <v>123</v>
      </c>
      <c r="O2220" s="10">
        <f t="shared" si="176"/>
        <v>32.32</v>
      </c>
      <c r="P2220" s="12" t="s">
        <v>8281</v>
      </c>
      <c r="Q2220" t="s">
        <v>8286</v>
      </c>
      <c r="R2220" s="17">
        <f t="shared" si="177"/>
        <v>41127.812303240738</v>
      </c>
      <c r="S2220" s="17">
        <f t="shared" si="178"/>
        <v>41150</v>
      </c>
      <c r="T2220" s="16" t="str">
        <f t="shared" si="179"/>
        <v>2012</v>
      </c>
    </row>
    <row r="2221" spans="1:20" ht="49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>
        <f t="shared" si="175"/>
        <v>102</v>
      </c>
      <c r="O2221" s="10">
        <f t="shared" si="176"/>
        <v>53.42</v>
      </c>
      <c r="P2221" s="12" t="s">
        <v>8281</v>
      </c>
      <c r="Q2221" t="s">
        <v>8286</v>
      </c>
      <c r="R2221" s="17">
        <f t="shared" si="177"/>
        <v>42205.718888888892</v>
      </c>
      <c r="S2221" s="17">
        <f t="shared" si="178"/>
        <v>42235.718888888892</v>
      </c>
      <c r="T2221" s="16" t="str">
        <f t="shared" si="179"/>
        <v>2015</v>
      </c>
    </row>
    <row r="2222" spans="1:20" ht="49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>
        <f t="shared" si="175"/>
        <v>101</v>
      </c>
      <c r="O2222" s="10">
        <f t="shared" si="176"/>
        <v>51.3</v>
      </c>
      <c r="P2222" s="12" t="s">
        <v>8281</v>
      </c>
      <c r="Q2222" t="s">
        <v>8286</v>
      </c>
      <c r="R2222" s="17">
        <f t="shared" si="177"/>
        <v>41452.060601851852</v>
      </c>
      <c r="S2222" s="17">
        <f t="shared" si="178"/>
        <v>41482.060601851852</v>
      </c>
      <c r="T2222" s="16" t="str">
        <f t="shared" si="179"/>
        <v>2013</v>
      </c>
    </row>
    <row r="2223" spans="1:20" ht="49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>
        <f t="shared" si="175"/>
        <v>108</v>
      </c>
      <c r="O2223" s="10">
        <f t="shared" si="176"/>
        <v>37.200000000000003</v>
      </c>
      <c r="P2223" s="12" t="s">
        <v>8289</v>
      </c>
      <c r="Q2223" t="s">
        <v>8307</v>
      </c>
      <c r="R2223" s="17">
        <f t="shared" si="177"/>
        <v>42452.666770833333</v>
      </c>
      <c r="S2223" s="17">
        <f t="shared" si="178"/>
        <v>42483</v>
      </c>
      <c r="T2223" s="16" t="str">
        <f t="shared" si="179"/>
        <v>2016</v>
      </c>
    </row>
    <row r="2224" spans="1:20" ht="49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>
        <f t="shared" si="175"/>
        <v>163</v>
      </c>
      <c r="O2224" s="10">
        <f t="shared" si="176"/>
        <v>27.1</v>
      </c>
      <c r="P2224" s="12" t="s">
        <v>8289</v>
      </c>
      <c r="Q2224" t="s">
        <v>8307</v>
      </c>
      <c r="R2224" s="17">
        <f t="shared" si="177"/>
        <v>40906.787581018521</v>
      </c>
      <c r="S2224" s="17">
        <f t="shared" si="178"/>
        <v>40936.787581018521</v>
      </c>
      <c r="T2224" s="16" t="str">
        <f t="shared" si="179"/>
        <v>2011</v>
      </c>
    </row>
    <row r="2225" spans="1:20" ht="49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>
        <f t="shared" si="175"/>
        <v>106</v>
      </c>
      <c r="O2225" s="10">
        <f t="shared" si="176"/>
        <v>206.31</v>
      </c>
      <c r="P2225" s="12" t="s">
        <v>8289</v>
      </c>
      <c r="Q2225" t="s">
        <v>8307</v>
      </c>
      <c r="R2225" s="17">
        <f t="shared" si="177"/>
        <v>42152.640833333338</v>
      </c>
      <c r="S2225" s="17">
        <f t="shared" si="178"/>
        <v>42182.640833333338</v>
      </c>
      <c r="T2225" s="16" t="str">
        <f t="shared" si="179"/>
        <v>2015</v>
      </c>
    </row>
    <row r="2226" spans="1:20" ht="49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>
        <f t="shared" si="175"/>
        <v>243</v>
      </c>
      <c r="O2226" s="10">
        <f t="shared" si="176"/>
        <v>82.15</v>
      </c>
      <c r="P2226" s="12" t="s">
        <v>8289</v>
      </c>
      <c r="Q2226" t="s">
        <v>8307</v>
      </c>
      <c r="R2226" s="17">
        <f t="shared" si="177"/>
        <v>42644.667534722219</v>
      </c>
      <c r="S2226" s="17">
        <f t="shared" si="178"/>
        <v>42672.791666666672</v>
      </c>
      <c r="T2226" s="16" t="str">
        <f t="shared" si="179"/>
        <v>2016</v>
      </c>
    </row>
    <row r="2227" spans="1:20" ht="49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>
        <f t="shared" si="175"/>
        <v>945</v>
      </c>
      <c r="O2227" s="10">
        <f t="shared" si="176"/>
        <v>164.8</v>
      </c>
      <c r="P2227" s="12" t="s">
        <v>8289</v>
      </c>
      <c r="Q2227" t="s">
        <v>8307</v>
      </c>
      <c r="R2227" s="17">
        <f t="shared" si="177"/>
        <v>41873.79184027778</v>
      </c>
      <c r="S2227" s="17">
        <f t="shared" si="178"/>
        <v>41903.79184027778</v>
      </c>
      <c r="T2227" s="16" t="str">
        <f t="shared" si="179"/>
        <v>2014</v>
      </c>
    </row>
    <row r="2228" spans="1:20" ht="49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>
        <f t="shared" si="175"/>
        <v>108</v>
      </c>
      <c r="O2228" s="10">
        <f t="shared" si="176"/>
        <v>60.82</v>
      </c>
      <c r="P2228" s="12" t="s">
        <v>8289</v>
      </c>
      <c r="Q2228" t="s">
        <v>8307</v>
      </c>
      <c r="R2228" s="17">
        <f t="shared" si="177"/>
        <v>42381.79886574074</v>
      </c>
      <c r="S2228" s="17">
        <f t="shared" si="178"/>
        <v>42412.207638888889</v>
      </c>
      <c r="T2228" s="16" t="str">
        <f t="shared" si="179"/>
        <v>2016</v>
      </c>
    </row>
    <row r="2229" spans="1:20" ht="49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>
        <f t="shared" si="175"/>
        <v>157</v>
      </c>
      <c r="O2229" s="10">
        <f t="shared" si="176"/>
        <v>67.97</v>
      </c>
      <c r="P2229" s="12" t="s">
        <v>8289</v>
      </c>
      <c r="Q2229" t="s">
        <v>8307</v>
      </c>
      <c r="R2229" s="17">
        <f t="shared" si="177"/>
        <v>41561.807349537034</v>
      </c>
      <c r="S2229" s="17">
        <f t="shared" si="178"/>
        <v>41591.849016203705</v>
      </c>
      <c r="T2229" s="16" t="str">
        <f t="shared" si="179"/>
        <v>2013</v>
      </c>
    </row>
    <row r="2230" spans="1:20" ht="49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>
        <f t="shared" si="175"/>
        <v>1174</v>
      </c>
      <c r="O2230" s="10">
        <f t="shared" si="176"/>
        <v>81.56</v>
      </c>
      <c r="P2230" s="12" t="s">
        <v>8289</v>
      </c>
      <c r="Q2230" t="s">
        <v>8307</v>
      </c>
      <c r="R2230" s="17">
        <f t="shared" si="177"/>
        <v>42202.278194444443</v>
      </c>
      <c r="S2230" s="17">
        <f t="shared" si="178"/>
        <v>42232.278194444443</v>
      </c>
      <c r="T2230" s="16" t="str">
        <f t="shared" si="179"/>
        <v>2015</v>
      </c>
    </row>
    <row r="2231" spans="1:20" ht="49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>
        <f t="shared" si="175"/>
        <v>171</v>
      </c>
      <c r="O2231" s="10">
        <f t="shared" si="176"/>
        <v>25.43</v>
      </c>
      <c r="P2231" s="12" t="s">
        <v>8289</v>
      </c>
      <c r="Q2231" t="s">
        <v>8307</v>
      </c>
      <c r="R2231" s="17">
        <f t="shared" si="177"/>
        <v>41484.664247685185</v>
      </c>
      <c r="S2231" s="17">
        <f t="shared" si="178"/>
        <v>41520.166666666664</v>
      </c>
      <c r="T2231" s="16" t="str">
        <f t="shared" si="179"/>
        <v>2013</v>
      </c>
    </row>
    <row r="2232" spans="1:20" ht="49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>
        <f t="shared" si="175"/>
        <v>126</v>
      </c>
      <c r="O2232" s="10">
        <f t="shared" si="176"/>
        <v>21.5</v>
      </c>
      <c r="P2232" s="12" t="s">
        <v>8289</v>
      </c>
      <c r="Q2232" t="s">
        <v>8307</v>
      </c>
      <c r="R2232" s="17">
        <f t="shared" si="177"/>
        <v>41724.881099537037</v>
      </c>
      <c r="S2232" s="17">
        <f t="shared" si="178"/>
        <v>41754.881099537037</v>
      </c>
      <c r="T2232" s="16" t="str">
        <f t="shared" si="179"/>
        <v>2014</v>
      </c>
    </row>
    <row r="2233" spans="1:20" ht="49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>
        <f t="shared" si="175"/>
        <v>1212</v>
      </c>
      <c r="O2233" s="10">
        <f t="shared" si="176"/>
        <v>27.23</v>
      </c>
      <c r="P2233" s="12" t="s">
        <v>8289</v>
      </c>
      <c r="Q2233" t="s">
        <v>8307</v>
      </c>
      <c r="R2233" s="17">
        <f t="shared" si="177"/>
        <v>41423.910891203705</v>
      </c>
      <c r="S2233" s="17">
        <f t="shared" si="178"/>
        <v>41450.208333333336</v>
      </c>
      <c r="T2233" s="16" t="str">
        <f t="shared" si="179"/>
        <v>2013</v>
      </c>
    </row>
    <row r="2234" spans="1:20" ht="49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>
        <f t="shared" si="175"/>
        <v>496</v>
      </c>
      <c r="O2234" s="10">
        <f t="shared" si="176"/>
        <v>25.09</v>
      </c>
      <c r="P2234" s="12" t="s">
        <v>8289</v>
      </c>
      <c r="Q2234" t="s">
        <v>8307</v>
      </c>
      <c r="R2234" s="17">
        <f t="shared" si="177"/>
        <v>41806.794074074074</v>
      </c>
      <c r="S2234" s="17">
        <f t="shared" si="178"/>
        <v>41839.125</v>
      </c>
      <c r="T2234" s="16" t="str">
        <f t="shared" si="179"/>
        <v>2014</v>
      </c>
    </row>
    <row r="2235" spans="1:20" ht="49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>
        <f t="shared" si="175"/>
        <v>332</v>
      </c>
      <c r="O2235" s="10">
        <f t="shared" si="176"/>
        <v>21.23</v>
      </c>
      <c r="P2235" s="12" t="s">
        <v>8289</v>
      </c>
      <c r="Q2235" t="s">
        <v>8307</v>
      </c>
      <c r="R2235" s="17">
        <f t="shared" si="177"/>
        <v>42331.378923611104</v>
      </c>
      <c r="S2235" s="17">
        <f t="shared" si="178"/>
        <v>42352</v>
      </c>
      <c r="T2235" s="16" t="str">
        <f t="shared" si="179"/>
        <v>2015</v>
      </c>
    </row>
    <row r="2236" spans="1:20" ht="49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>
        <f t="shared" si="175"/>
        <v>1165</v>
      </c>
      <c r="O2236" s="10">
        <f t="shared" si="176"/>
        <v>41.61</v>
      </c>
      <c r="P2236" s="12" t="s">
        <v>8289</v>
      </c>
      <c r="Q2236" t="s">
        <v>8307</v>
      </c>
      <c r="R2236" s="17">
        <f t="shared" si="177"/>
        <v>42710.824618055558</v>
      </c>
      <c r="S2236" s="17">
        <f t="shared" si="178"/>
        <v>42740.824618055558</v>
      </c>
      <c r="T2236" s="16" t="str">
        <f t="shared" si="179"/>
        <v>2016</v>
      </c>
    </row>
    <row r="2237" spans="1:20" ht="33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>
        <f t="shared" si="175"/>
        <v>153</v>
      </c>
      <c r="O2237" s="10">
        <f t="shared" si="176"/>
        <v>135.59</v>
      </c>
      <c r="P2237" s="12" t="s">
        <v>8289</v>
      </c>
      <c r="Q2237" t="s">
        <v>8307</v>
      </c>
      <c r="R2237" s="17">
        <f t="shared" si="177"/>
        <v>42062.022118055553</v>
      </c>
      <c r="S2237" s="17">
        <f t="shared" si="178"/>
        <v>42091.980451388896</v>
      </c>
      <c r="T2237" s="16" t="str">
        <f t="shared" si="179"/>
        <v>2015</v>
      </c>
    </row>
    <row r="2238" spans="1:20" ht="33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>
        <f t="shared" si="175"/>
        <v>537</v>
      </c>
      <c r="O2238" s="10">
        <f t="shared" si="176"/>
        <v>22.12</v>
      </c>
      <c r="P2238" s="12" t="s">
        <v>8289</v>
      </c>
      <c r="Q2238" t="s">
        <v>8307</v>
      </c>
      <c r="R2238" s="17">
        <f t="shared" si="177"/>
        <v>42371.617164351846</v>
      </c>
      <c r="S2238" s="17">
        <f t="shared" si="178"/>
        <v>42401.617164351846</v>
      </c>
      <c r="T2238" s="16" t="str">
        <f t="shared" si="179"/>
        <v>2016</v>
      </c>
    </row>
    <row r="2239" spans="1:20" ht="49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>
        <f t="shared" si="175"/>
        <v>353</v>
      </c>
      <c r="O2239" s="10">
        <f t="shared" si="176"/>
        <v>64.63</v>
      </c>
      <c r="P2239" s="12" t="s">
        <v>8289</v>
      </c>
      <c r="Q2239" t="s">
        <v>8307</v>
      </c>
      <c r="R2239" s="17">
        <f t="shared" si="177"/>
        <v>41915.003275462965</v>
      </c>
      <c r="S2239" s="17">
        <f t="shared" si="178"/>
        <v>41955.332638888889</v>
      </c>
      <c r="T2239" s="16" t="str">
        <f t="shared" si="179"/>
        <v>2014</v>
      </c>
    </row>
    <row r="2240" spans="1:20" ht="33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>
        <f t="shared" si="175"/>
        <v>137</v>
      </c>
      <c r="O2240" s="10">
        <f t="shared" si="176"/>
        <v>69.569999999999993</v>
      </c>
      <c r="P2240" s="12" t="s">
        <v>8289</v>
      </c>
      <c r="Q2240" t="s">
        <v>8307</v>
      </c>
      <c r="R2240" s="17">
        <f t="shared" si="177"/>
        <v>42774.621712962966</v>
      </c>
      <c r="S2240" s="17">
        <f t="shared" si="178"/>
        <v>42804.621712962966</v>
      </c>
      <c r="T2240" s="16" t="str">
        <f t="shared" si="179"/>
        <v>2017</v>
      </c>
    </row>
    <row r="2241" spans="1:20" ht="33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>
        <f t="shared" si="175"/>
        <v>128</v>
      </c>
      <c r="O2241" s="10">
        <f t="shared" si="176"/>
        <v>75.13</v>
      </c>
      <c r="P2241" s="12" t="s">
        <v>8289</v>
      </c>
      <c r="Q2241" t="s">
        <v>8307</v>
      </c>
      <c r="R2241" s="17">
        <f t="shared" si="177"/>
        <v>41572.958495370374</v>
      </c>
      <c r="S2241" s="17">
        <f t="shared" si="178"/>
        <v>41609.168055555558</v>
      </c>
      <c r="T2241" s="16" t="str">
        <f t="shared" si="179"/>
        <v>2013</v>
      </c>
    </row>
    <row r="2242" spans="1:20" ht="49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>
        <f t="shared" si="175"/>
        <v>271</v>
      </c>
      <c r="O2242" s="10">
        <f t="shared" si="176"/>
        <v>140.97999999999999</v>
      </c>
      <c r="P2242" s="12" t="s">
        <v>8289</v>
      </c>
      <c r="Q2242" t="s">
        <v>8307</v>
      </c>
      <c r="R2242" s="17">
        <f t="shared" si="177"/>
        <v>42452.825740740736</v>
      </c>
      <c r="S2242" s="17">
        <f t="shared" si="178"/>
        <v>42482.825740740736</v>
      </c>
      <c r="T2242" s="16" t="str">
        <f t="shared" si="179"/>
        <v>2016</v>
      </c>
    </row>
    <row r="2243" spans="1:20" ht="49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>
        <f t="shared" si="175"/>
        <v>806</v>
      </c>
      <c r="O2243" s="10">
        <f t="shared" si="176"/>
        <v>49.47</v>
      </c>
      <c r="P2243" s="12" t="s">
        <v>8289</v>
      </c>
      <c r="Q2243" t="s">
        <v>8307</v>
      </c>
      <c r="R2243" s="17">
        <f t="shared" si="177"/>
        <v>42766.827546296292</v>
      </c>
      <c r="S2243" s="17">
        <f t="shared" si="178"/>
        <v>42796.827546296292</v>
      </c>
      <c r="T2243" s="16" t="str">
        <f t="shared" si="179"/>
        <v>2017</v>
      </c>
    </row>
    <row r="2244" spans="1:20" ht="33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>
        <f t="shared" si="175"/>
        <v>1360</v>
      </c>
      <c r="O2244" s="10">
        <f t="shared" si="176"/>
        <v>53.87</v>
      </c>
      <c r="P2244" s="12" t="s">
        <v>8289</v>
      </c>
      <c r="Q2244" t="s">
        <v>8307</v>
      </c>
      <c r="R2244" s="17">
        <f t="shared" si="177"/>
        <v>41569.575613425928</v>
      </c>
      <c r="S2244" s="17">
        <f t="shared" si="178"/>
        <v>41605.126388888886</v>
      </c>
      <c r="T2244" s="16" t="str">
        <f t="shared" si="179"/>
        <v>2013</v>
      </c>
    </row>
    <row r="2245" spans="1:20" ht="49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>
        <f t="shared" si="175"/>
        <v>930250</v>
      </c>
      <c r="O2245" s="10">
        <f t="shared" si="176"/>
        <v>4.57</v>
      </c>
      <c r="P2245" s="12" t="s">
        <v>8289</v>
      </c>
      <c r="Q2245" t="s">
        <v>8307</v>
      </c>
      <c r="R2245" s="17">
        <f t="shared" si="177"/>
        <v>42800.751041666663</v>
      </c>
      <c r="S2245" s="17">
        <f t="shared" si="178"/>
        <v>42807.125</v>
      </c>
      <c r="T2245" s="16" t="str">
        <f t="shared" si="179"/>
        <v>2017</v>
      </c>
    </row>
    <row r="2246" spans="1:20" ht="49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>
        <f t="shared" si="175"/>
        <v>377</v>
      </c>
      <c r="O2246" s="10">
        <f t="shared" si="176"/>
        <v>65</v>
      </c>
      <c r="P2246" s="12" t="s">
        <v>8289</v>
      </c>
      <c r="Q2246" t="s">
        <v>8307</v>
      </c>
      <c r="R2246" s="17">
        <f t="shared" si="177"/>
        <v>42647.818819444445</v>
      </c>
      <c r="S2246" s="17">
        <f t="shared" si="178"/>
        <v>42659.854166666672</v>
      </c>
      <c r="T2246" s="16" t="str">
        <f t="shared" si="179"/>
        <v>2016</v>
      </c>
    </row>
    <row r="2247" spans="1:20" ht="49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>
        <f t="shared" si="175"/>
        <v>2647</v>
      </c>
      <c r="O2247" s="10">
        <f t="shared" si="176"/>
        <v>53.48</v>
      </c>
      <c r="P2247" s="12" t="s">
        <v>8289</v>
      </c>
      <c r="Q2247" t="s">
        <v>8307</v>
      </c>
      <c r="R2247" s="17">
        <f t="shared" si="177"/>
        <v>41660.708530092597</v>
      </c>
      <c r="S2247" s="17">
        <f t="shared" si="178"/>
        <v>41691.75</v>
      </c>
      <c r="T2247" s="16" t="str">
        <f t="shared" si="179"/>
        <v>2014</v>
      </c>
    </row>
    <row r="2248" spans="1:20" ht="49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>
        <f t="shared" si="175"/>
        <v>100</v>
      </c>
      <c r="O2248" s="10">
        <f t="shared" si="176"/>
        <v>43.91</v>
      </c>
      <c r="P2248" s="12" t="s">
        <v>8289</v>
      </c>
      <c r="Q2248" t="s">
        <v>8307</v>
      </c>
      <c r="R2248" s="17">
        <f t="shared" si="177"/>
        <v>42221.79178240741</v>
      </c>
      <c r="S2248" s="17">
        <f t="shared" si="178"/>
        <v>42251.79178240741</v>
      </c>
      <c r="T2248" s="16" t="str">
        <f t="shared" si="179"/>
        <v>2015</v>
      </c>
    </row>
    <row r="2249" spans="1:20" ht="33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>
        <f t="shared" si="175"/>
        <v>104</v>
      </c>
      <c r="O2249" s="10">
        <f t="shared" si="176"/>
        <v>50.85</v>
      </c>
      <c r="P2249" s="12" t="s">
        <v>8289</v>
      </c>
      <c r="Q2249" t="s">
        <v>8307</v>
      </c>
      <c r="R2249" s="17">
        <f t="shared" si="177"/>
        <v>42200.666261574079</v>
      </c>
      <c r="S2249" s="17">
        <f t="shared" si="178"/>
        <v>42214.666261574079</v>
      </c>
      <c r="T2249" s="16" t="str">
        <f t="shared" si="179"/>
        <v>2015</v>
      </c>
    </row>
    <row r="2250" spans="1:20" ht="49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>
        <f t="shared" ref="N2250:N2313" si="180">ROUND(E2250/D2250*100,0)</f>
        <v>107</v>
      </c>
      <c r="O2250" s="10">
        <f t="shared" ref="O2250:O2313" si="181">IFERROR(ROUND(E2250/L2250,2),0)</f>
        <v>58.63</v>
      </c>
      <c r="P2250" s="12" t="s">
        <v>8289</v>
      </c>
      <c r="Q2250" t="s">
        <v>8307</v>
      </c>
      <c r="R2250" s="17">
        <f t="shared" ref="R2250:R2313" si="182">(((J2250/60)/60)/24)+DATE(1970,1,1)</f>
        <v>42688.875902777778</v>
      </c>
      <c r="S2250" s="17">
        <f t="shared" ref="S2250:S2313" si="183">(((I2250/60)/60)/24)+DATE(1970,1,1)</f>
        <v>42718.875902777778</v>
      </c>
      <c r="T2250" s="16" t="str">
        <f t="shared" ref="T2250:T2313" si="184">TEXT(R2250, "yyyy")</f>
        <v>2016</v>
      </c>
    </row>
    <row r="2251" spans="1:20" ht="33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>
        <f t="shared" si="180"/>
        <v>169</v>
      </c>
      <c r="O2251" s="10">
        <f t="shared" si="181"/>
        <v>32.82</v>
      </c>
      <c r="P2251" s="12" t="s">
        <v>8289</v>
      </c>
      <c r="Q2251" t="s">
        <v>8307</v>
      </c>
      <c r="R2251" s="17">
        <f t="shared" si="182"/>
        <v>41336.703298611108</v>
      </c>
      <c r="S2251" s="17">
        <f t="shared" si="183"/>
        <v>41366.661631944444</v>
      </c>
      <c r="T2251" s="16" t="str">
        <f t="shared" si="184"/>
        <v>2013</v>
      </c>
    </row>
    <row r="2252" spans="1:20" ht="49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>
        <f t="shared" si="180"/>
        <v>975</v>
      </c>
      <c r="O2252" s="10">
        <f t="shared" si="181"/>
        <v>426.93</v>
      </c>
      <c r="P2252" s="12" t="s">
        <v>8289</v>
      </c>
      <c r="Q2252" t="s">
        <v>8307</v>
      </c>
      <c r="R2252" s="17">
        <f t="shared" si="182"/>
        <v>42677.005474537036</v>
      </c>
      <c r="S2252" s="17">
        <f t="shared" si="183"/>
        <v>42707.0471412037</v>
      </c>
      <c r="T2252" s="16" t="str">
        <f t="shared" si="184"/>
        <v>2016</v>
      </c>
    </row>
    <row r="2253" spans="1:20" ht="49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>
        <f t="shared" si="180"/>
        <v>134</v>
      </c>
      <c r="O2253" s="10">
        <f t="shared" si="181"/>
        <v>23.81</v>
      </c>
      <c r="P2253" s="12" t="s">
        <v>8289</v>
      </c>
      <c r="Q2253" t="s">
        <v>8307</v>
      </c>
      <c r="R2253" s="17">
        <f t="shared" si="182"/>
        <v>41846.34579861111</v>
      </c>
      <c r="S2253" s="17">
        <f t="shared" si="183"/>
        <v>41867.34579861111</v>
      </c>
      <c r="T2253" s="16" t="str">
        <f t="shared" si="184"/>
        <v>2014</v>
      </c>
    </row>
    <row r="2254" spans="1:20" ht="49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>
        <f t="shared" si="180"/>
        <v>272</v>
      </c>
      <c r="O2254" s="10">
        <f t="shared" si="181"/>
        <v>98.41</v>
      </c>
      <c r="P2254" s="12" t="s">
        <v>8289</v>
      </c>
      <c r="Q2254" t="s">
        <v>8307</v>
      </c>
      <c r="R2254" s="17">
        <f t="shared" si="182"/>
        <v>42573.327986111108</v>
      </c>
      <c r="S2254" s="17">
        <f t="shared" si="183"/>
        <v>42588.327986111108</v>
      </c>
      <c r="T2254" s="16" t="str">
        <f t="shared" si="184"/>
        <v>2016</v>
      </c>
    </row>
    <row r="2255" spans="1:20" ht="49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>
        <f t="shared" si="180"/>
        <v>113</v>
      </c>
      <c r="O2255" s="10">
        <f t="shared" si="181"/>
        <v>107.32</v>
      </c>
      <c r="P2255" s="12" t="s">
        <v>8289</v>
      </c>
      <c r="Q2255" t="s">
        <v>8307</v>
      </c>
      <c r="R2255" s="17">
        <f t="shared" si="182"/>
        <v>42296.631331018521</v>
      </c>
      <c r="S2255" s="17">
        <f t="shared" si="183"/>
        <v>42326.672997685186</v>
      </c>
      <c r="T2255" s="16" t="str">
        <f t="shared" si="184"/>
        <v>2015</v>
      </c>
    </row>
    <row r="2256" spans="1:20" ht="33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>
        <f t="shared" si="180"/>
        <v>460</v>
      </c>
      <c r="O2256" s="10">
        <f t="shared" si="181"/>
        <v>11.67</v>
      </c>
      <c r="P2256" s="12" t="s">
        <v>8289</v>
      </c>
      <c r="Q2256" t="s">
        <v>8307</v>
      </c>
      <c r="R2256" s="17">
        <f t="shared" si="182"/>
        <v>42752.647777777776</v>
      </c>
      <c r="S2256" s="17">
        <f t="shared" si="183"/>
        <v>42759.647777777776</v>
      </c>
      <c r="T2256" s="16" t="str">
        <f t="shared" si="184"/>
        <v>2017</v>
      </c>
    </row>
    <row r="2257" spans="1:20" ht="33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>
        <f t="shared" si="180"/>
        <v>287</v>
      </c>
      <c r="O2257" s="10">
        <f t="shared" si="181"/>
        <v>41.78</v>
      </c>
      <c r="P2257" s="12" t="s">
        <v>8289</v>
      </c>
      <c r="Q2257" t="s">
        <v>8307</v>
      </c>
      <c r="R2257" s="17">
        <f t="shared" si="182"/>
        <v>42467.951979166668</v>
      </c>
      <c r="S2257" s="17">
        <f t="shared" si="183"/>
        <v>42497.951979166668</v>
      </c>
      <c r="T2257" s="16" t="str">
        <f t="shared" si="184"/>
        <v>2016</v>
      </c>
    </row>
    <row r="2258" spans="1:20" ht="49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>
        <f t="shared" si="180"/>
        <v>223</v>
      </c>
      <c r="O2258" s="10">
        <f t="shared" si="181"/>
        <v>21.38</v>
      </c>
      <c r="P2258" s="12" t="s">
        <v>8289</v>
      </c>
      <c r="Q2258" t="s">
        <v>8307</v>
      </c>
      <c r="R2258" s="17">
        <f t="shared" si="182"/>
        <v>42682.451921296291</v>
      </c>
      <c r="S2258" s="17">
        <f t="shared" si="183"/>
        <v>42696.451921296291</v>
      </c>
      <c r="T2258" s="16" t="str">
        <f t="shared" si="184"/>
        <v>2016</v>
      </c>
    </row>
    <row r="2259" spans="1:20" ht="49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>
        <f t="shared" si="180"/>
        <v>636</v>
      </c>
      <c r="O2259" s="10">
        <f t="shared" si="181"/>
        <v>94.1</v>
      </c>
      <c r="P2259" s="12" t="s">
        <v>8289</v>
      </c>
      <c r="Q2259" t="s">
        <v>8307</v>
      </c>
      <c r="R2259" s="17">
        <f t="shared" si="182"/>
        <v>42505.936678240745</v>
      </c>
      <c r="S2259" s="17">
        <f t="shared" si="183"/>
        <v>42540.958333333328</v>
      </c>
      <c r="T2259" s="16" t="str">
        <f t="shared" si="184"/>
        <v>2016</v>
      </c>
    </row>
    <row r="2260" spans="1:20" ht="33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>
        <f t="shared" si="180"/>
        <v>147</v>
      </c>
      <c r="O2260" s="10">
        <f t="shared" si="181"/>
        <v>15.72</v>
      </c>
      <c r="P2260" s="12" t="s">
        <v>8289</v>
      </c>
      <c r="Q2260" t="s">
        <v>8307</v>
      </c>
      <c r="R2260" s="17">
        <f t="shared" si="182"/>
        <v>42136.75100694444</v>
      </c>
      <c r="S2260" s="17">
        <f t="shared" si="183"/>
        <v>42166.75100694444</v>
      </c>
      <c r="T2260" s="16" t="str">
        <f t="shared" si="184"/>
        <v>2015</v>
      </c>
    </row>
    <row r="2261" spans="1:20" ht="49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>
        <f t="shared" si="180"/>
        <v>1867</v>
      </c>
      <c r="O2261" s="10">
        <f t="shared" si="181"/>
        <v>90.64</v>
      </c>
      <c r="P2261" s="12" t="s">
        <v>8289</v>
      </c>
      <c r="Q2261" t="s">
        <v>8307</v>
      </c>
      <c r="R2261" s="17">
        <f t="shared" si="182"/>
        <v>42702.804814814815</v>
      </c>
      <c r="S2261" s="17">
        <f t="shared" si="183"/>
        <v>42712.804814814815</v>
      </c>
      <c r="T2261" s="16" t="str">
        <f t="shared" si="184"/>
        <v>2016</v>
      </c>
    </row>
    <row r="2262" spans="1:20" ht="49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>
        <f t="shared" si="180"/>
        <v>327</v>
      </c>
      <c r="O2262" s="10">
        <f t="shared" si="181"/>
        <v>97.3</v>
      </c>
      <c r="P2262" s="12" t="s">
        <v>8289</v>
      </c>
      <c r="Q2262" t="s">
        <v>8307</v>
      </c>
      <c r="R2262" s="17">
        <f t="shared" si="182"/>
        <v>41695.016782407409</v>
      </c>
      <c r="S2262" s="17">
        <f t="shared" si="183"/>
        <v>41724.975115740745</v>
      </c>
      <c r="T2262" s="16" t="str">
        <f t="shared" si="184"/>
        <v>2014</v>
      </c>
    </row>
    <row r="2263" spans="1:20" ht="49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>
        <f t="shared" si="180"/>
        <v>780</v>
      </c>
      <c r="O2263" s="10">
        <f t="shared" si="181"/>
        <v>37.119999999999997</v>
      </c>
      <c r="P2263" s="12" t="s">
        <v>8289</v>
      </c>
      <c r="Q2263" t="s">
        <v>8307</v>
      </c>
      <c r="R2263" s="17">
        <f t="shared" si="182"/>
        <v>42759.724768518514</v>
      </c>
      <c r="S2263" s="17">
        <f t="shared" si="183"/>
        <v>42780.724768518514</v>
      </c>
      <c r="T2263" s="16" t="str">
        <f t="shared" si="184"/>
        <v>2017</v>
      </c>
    </row>
    <row r="2264" spans="1:20" ht="33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>
        <f t="shared" si="180"/>
        <v>154</v>
      </c>
      <c r="O2264" s="10">
        <f t="shared" si="181"/>
        <v>28.1</v>
      </c>
      <c r="P2264" s="12" t="s">
        <v>8289</v>
      </c>
      <c r="Q2264" t="s">
        <v>8307</v>
      </c>
      <c r="R2264" s="17">
        <f t="shared" si="182"/>
        <v>41926.585162037038</v>
      </c>
      <c r="S2264" s="17">
        <f t="shared" si="183"/>
        <v>41961</v>
      </c>
      <c r="T2264" s="16" t="str">
        <f t="shared" si="184"/>
        <v>2014</v>
      </c>
    </row>
    <row r="2265" spans="1:20" ht="49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>
        <f t="shared" si="180"/>
        <v>116</v>
      </c>
      <c r="O2265" s="10">
        <f t="shared" si="181"/>
        <v>144.43</v>
      </c>
      <c r="P2265" s="12" t="s">
        <v>8289</v>
      </c>
      <c r="Q2265" t="s">
        <v>8307</v>
      </c>
      <c r="R2265" s="17">
        <f t="shared" si="182"/>
        <v>42014.832326388889</v>
      </c>
      <c r="S2265" s="17">
        <f t="shared" si="183"/>
        <v>42035.832326388889</v>
      </c>
      <c r="T2265" s="16" t="str">
        <f t="shared" si="184"/>
        <v>2015</v>
      </c>
    </row>
    <row r="2266" spans="1:20" ht="49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>
        <f t="shared" si="180"/>
        <v>180</v>
      </c>
      <c r="O2266" s="10">
        <f t="shared" si="181"/>
        <v>24.27</v>
      </c>
      <c r="P2266" s="12" t="s">
        <v>8289</v>
      </c>
      <c r="Q2266" t="s">
        <v>8307</v>
      </c>
      <c r="R2266" s="17">
        <f t="shared" si="182"/>
        <v>42496.582337962958</v>
      </c>
      <c r="S2266" s="17">
        <f t="shared" si="183"/>
        <v>42513.125</v>
      </c>
      <c r="T2266" s="16" t="str">
        <f t="shared" si="184"/>
        <v>2016</v>
      </c>
    </row>
    <row r="2267" spans="1:20" ht="49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>
        <f t="shared" si="180"/>
        <v>299</v>
      </c>
      <c r="O2267" s="10">
        <f t="shared" si="181"/>
        <v>35.119999999999997</v>
      </c>
      <c r="P2267" s="12" t="s">
        <v>8289</v>
      </c>
      <c r="Q2267" t="s">
        <v>8307</v>
      </c>
      <c r="R2267" s="17">
        <f t="shared" si="182"/>
        <v>42689.853090277778</v>
      </c>
      <c r="S2267" s="17">
        <f t="shared" si="183"/>
        <v>42696.853090277778</v>
      </c>
      <c r="T2267" s="16" t="str">
        <f t="shared" si="184"/>
        <v>2016</v>
      </c>
    </row>
    <row r="2268" spans="1:20" ht="33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>
        <f t="shared" si="180"/>
        <v>320</v>
      </c>
      <c r="O2268" s="10">
        <f t="shared" si="181"/>
        <v>24.76</v>
      </c>
      <c r="P2268" s="12" t="s">
        <v>8289</v>
      </c>
      <c r="Q2268" t="s">
        <v>8307</v>
      </c>
      <c r="R2268" s="17">
        <f t="shared" si="182"/>
        <v>42469.874907407408</v>
      </c>
      <c r="S2268" s="17">
        <f t="shared" si="183"/>
        <v>42487.083333333328</v>
      </c>
      <c r="T2268" s="16" t="str">
        <f t="shared" si="184"/>
        <v>2016</v>
      </c>
    </row>
    <row r="2269" spans="1:20" ht="49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>
        <f t="shared" si="180"/>
        <v>381</v>
      </c>
      <c r="O2269" s="10">
        <f t="shared" si="181"/>
        <v>188.38</v>
      </c>
      <c r="P2269" s="12" t="s">
        <v>8289</v>
      </c>
      <c r="Q2269" t="s">
        <v>8307</v>
      </c>
      <c r="R2269" s="17">
        <f t="shared" si="182"/>
        <v>41968.829826388886</v>
      </c>
      <c r="S2269" s="17">
        <f t="shared" si="183"/>
        <v>41994.041666666672</v>
      </c>
      <c r="T2269" s="16" t="str">
        <f t="shared" si="184"/>
        <v>2014</v>
      </c>
    </row>
    <row r="2270" spans="1:20" ht="49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>
        <f t="shared" si="180"/>
        <v>103</v>
      </c>
      <c r="O2270" s="10">
        <f t="shared" si="181"/>
        <v>148.08000000000001</v>
      </c>
      <c r="P2270" s="12" t="s">
        <v>8289</v>
      </c>
      <c r="Q2270" t="s">
        <v>8307</v>
      </c>
      <c r="R2270" s="17">
        <f t="shared" si="182"/>
        <v>42776.082349537035</v>
      </c>
      <c r="S2270" s="17">
        <f t="shared" si="183"/>
        <v>42806.082349537035</v>
      </c>
      <c r="T2270" s="16" t="str">
        <f t="shared" si="184"/>
        <v>2017</v>
      </c>
    </row>
    <row r="2271" spans="1:20" ht="49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>
        <f t="shared" si="180"/>
        <v>1802</v>
      </c>
      <c r="O2271" s="10">
        <f t="shared" si="181"/>
        <v>49.93</v>
      </c>
      <c r="P2271" s="12" t="s">
        <v>8289</v>
      </c>
      <c r="Q2271" t="s">
        <v>8307</v>
      </c>
      <c r="R2271" s="17">
        <f t="shared" si="182"/>
        <v>42776.704432870371</v>
      </c>
      <c r="S2271" s="17">
        <f t="shared" si="183"/>
        <v>42801.208333333328</v>
      </c>
      <c r="T2271" s="16" t="str">
        <f t="shared" si="184"/>
        <v>2017</v>
      </c>
    </row>
    <row r="2272" spans="1:20" ht="49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>
        <f t="shared" si="180"/>
        <v>720</v>
      </c>
      <c r="O2272" s="10">
        <f t="shared" si="181"/>
        <v>107.82</v>
      </c>
      <c r="P2272" s="12" t="s">
        <v>8289</v>
      </c>
      <c r="Q2272" t="s">
        <v>8307</v>
      </c>
      <c r="R2272" s="17">
        <f t="shared" si="182"/>
        <v>42725.869363425925</v>
      </c>
      <c r="S2272" s="17">
        <f t="shared" si="183"/>
        <v>42745.915972222225</v>
      </c>
      <c r="T2272" s="16" t="str">
        <f t="shared" si="184"/>
        <v>2016</v>
      </c>
    </row>
    <row r="2273" spans="1:20" ht="49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>
        <f t="shared" si="180"/>
        <v>283</v>
      </c>
      <c r="O2273" s="10">
        <f t="shared" si="181"/>
        <v>42.63</v>
      </c>
      <c r="P2273" s="12" t="s">
        <v>8289</v>
      </c>
      <c r="Q2273" t="s">
        <v>8307</v>
      </c>
      <c r="R2273" s="17">
        <f t="shared" si="182"/>
        <v>42684.000046296293</v>
      </c>
      <c r="S2273" s="17">
        <f t="shared" si="183"/>
        <v>42714.000046296293</v>
      </c>
      <c r="T2273" s="16" t="str">
        <f t="shared" si="184"/>
        <v>2016</v>
      </c>
    </row>
    <row r="2274" spans="1:20" ht="49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>
        <f t="shared" si="180"/>
        <v>1357</v>
      </c>
      <c r="O2274" s="10">
        <f t="shared" si="181"/>
        <v>14.37</v>
      </c>
      <c r="P2274" s="12" t="s">
        <v>8289</v>
      </c>
      <c r="Q2274" t="s">
        <v>8307</v>
      </c>
      <c r="R2274" s="17">
        <f t="shared" si="182"/>
        <v>42315.699490740735</v>
      </c>
      <c r="S2274" s="17">
        <f t="shared" si="183"/>
        <v>42345.699490740735</v>
      </c>
      <c r="T2274" s="16" t="str">
        <f t="shared" si="184"/>
        <v>2015</v>
      </c>
    </row>
    <row r="2275" spans="1:20" ht="49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>
        <f t="shared" si="180"/>
        <v>220</v>
      </c>
      <c r="O2275" s="10">
        <f t="shared" si="181"/>
        <v>37.479999999999997</v>
      </c>
      <c r="P2275" s="12" t="s">
        <v>8289</v>
      </c>
      <c r="Q2275" t="s">
        <v>8307</v>
      </c>
      <c r="R2275" s="17">
        <f t="shared" si="182"/>
        <v>42781.549097222218</v>
      </c>
      <c r="S2275" s="17">
        <f t="shared" si="183"/>
        <v>42806.507430555561</v>
      </c>
      <c r="T2275" s="16" t="str">
        <f t="shared" si="184"/>
        <v>2017</v>
      </c>
    </row>
    <row r="2276" spans="1:20" ht="49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>
        <f t="shared" si="180"/>
        <v>120</v>
      </c>
      <c r="O2276" s="10">
        <f t="shared" si="181"/>
        <v>30.2</v>
      </c>
      <c r="P2276" s="12" t="s">
        <v>8289</v>
      </c>
      <c r="Q2276" t="s">
        <v>8307</v>
      </c>
      <c r="R2276" s="17">
        <f t="shared" si="182"/>
        <v>41663.500659722224</v>
      </c>
      <c r="S2276" s="17">
        <f t="shared" si="183"/>
        <v>41693.500659722224</v>
      </c>
      <c r="T2276" s="16" t="str">
        <f t="shared" si="184"/>
        <v>2014</v>
      </c>
    </row>
    <row r="2277" spans="1:20" ht="49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>
        <f t="shared" si="180"/>
        <v>408</v>
      </c>
      <c r="O2277" s="10">
        <f t="shared" si="181"/>
        <v>33.549999999999997</v>
      </c>
      <c r="P2277" s="12" t="s">
        <v>8289</v>
      </c>
      <c r="Q2277" t="s">
        <v>8307</v>
      </c>
      <c r="R2277" s="17">
        <f t="shared" si="182"/>
        <v>41965.616655092599</v>
      </c>
      <c r="S2277" s="17">
        <f t="shared" si="183"/>
        <v>41995.616655092599</v>
      </c>
      <c r="T2277" s="16" t="str">
        <f t="shared" si="184"/>
        <v>2014</v>
      </c>
    </row>
    <row r="2278" spans="1:20" ht="49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>
        <f t="shared" si="180"/>
        <v>106</v>
      </c>
      <c r="O2278" s="10">
        <f t="shared" si="181"/>
        <v>64.75</v>
      </c>
      <c r="P2278" s="12" t="s">
        <v>8289</v>
      </c>
      <c r="Q2278" t="s">
        <v>8307</v>
      </c>
      <c r="R2278" s="17">
        <f t="shared" si="182"/>
        <v>41614.651493055557</v>
      </c>
      <c r="S2278" s="17">
        <f t="shared" si="183"/>
        <v>41644.651493055557</v>
      </c>
      <c r="T2278" s="16" t="str">
        <f t="shared" si="184"/>
        <v>2013</v>
      </c>
    </row>
    <row r="2279" spans="1:20" ht="49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>
        <f t="shared" si="180"/>
        <v>141</v>
      </c>
      <c r="O2279" s="10">
        <f t="shared" si="181"/>
        <v>57.93</v>
      </c>
      <c r="P2279" s="12" t="s">
        <v>8289</v>
      </c>
      <c r="Q2279" t="s">
        <v>8307</v>
      </c>
      <c r="R2279" s="17">
        <f t="shared" si="182"/>
        <v>40936.678506944445</v>
      </c>
      <c r="S2279" s="17">
        <f t="shared" si="183"/>
        <v>40966.678506944445</v>
      </c>
      <c r="T2279" s="16" t="str">
        <f t="shared" si="184"/>
        <v>2012</v>
      </c>
    </row>
    <row r="2280" spans="1:20" ht="33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>
        <f t="shared" si="180"/>
        <v>271</v>
      </c>
      <c r="O2280" s="10">
        <f t="shared" si="181"/>
        <v>53.08</v>
      </c>
      <c r="P2280" s="12" t="s">
        <v>8289</v>
      </c>
      <c r="Q2280" t="s">
        <v>8307</v>
      </c>
      <c r="R2280" s="17">
        <f t="shared" si="182"/>
        <v>42338.709108796291</v>
      </c>
      <c r="S2280" s="17">
        <f t="shared" si="183"/>
        <v>42372.957638888889</v>
      </c>
      <c r="T2280" s="16" t="str">
        <f t="shared" si="184"/>
        <v>2015</v>
      </c>
    </row>
    <row r="2281" spans="1:20" ht="49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>
        <f t="shared" si="180"/>
        <v>154</v>
      </c>
      <c r="O2281" s="10">
        <f t="shared" si="181"/>
        <v>48.06</v>
      </c>
      <c r="P2281" s="12" t="s">
        <v>8289</v>
      </c>
      <c r="Q2281" t="s">
        <v>8307</v>
      </c>
      <c r="R2281" s="17">
        <f t="shared" si="182"/>
        <v>42020.806701388887</v>
      </c>
      <c r="S2281" s="17">
        <f t="shared" si="183"/>
        <v>42039.166666666672</v>
      </c>
      <c r="T2281" s="16" t="str">
        <f t="shared" si="184"/>
        <v>2015</v>
      </c>
    </row>
    <row r="2282" spans="1:20" ht="49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>
        <f t="shared" si="180"/>
        <v>404</v>
      </c>
      <c r="O2282" s="10">
        <f t="shared" si="181"/>
        <v>82.4</v>
      </c>
      <c r="P2282" s="12" t="s">
        <v>8289</v>
      </c>
      <c r="Q2282" t="s">
        <v>8307</v>
      </c>
      <c r="R2282" s="17">
        <f t="shared" si="182"/>
        <v>42234.624895833331</v>
      </c>
      <c r="S2282" s="17">
        <f t="shared" si="183"/>
        <v>42264.624895833331</v>
      </c>
      <c r="T2282" s="16" t="str">
        <f t="shared" si="184"/>
        <v>2015</v>
      </c>
    </row>
    <row r="2283" spans="1:20" ht="49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>
        <f t="shared" si="180"/>
        <v>185</v>
      </c>
      <c r="O2283" s="10">
        <f t="shared" si="181"/>
        <v>50.45</v>
      </c>
      <c r="P2283" s="12" t="s">
        <v>8281</v>
      </c>
      <c r="Q2283" t="s">
        <v>8282</v>
      </c>
      <c r="R2283" s="17">
        <f t="shared" si="182"/>
        <v>40687.285844907405</v>
      </c>
      <c r="S2283" s="17">
        <f t="shared" si="183"/>
        <v>40749.284722222219</v>
      </c>
      <c r="T2283" s="16" t="str">
        <f t="shared" si="184"/>
        <v>2011</v>
      </c>
    </row>
    <row r="2284" spans="1:20" ht="33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>
        <f t="shared" si="180"/>
        <v>185</v>
      </c>
      <c r="O2284" s="10">
        <f t="shared" si="181"/>
        <v>115.83</v>
      </c>
      <c r="P2284" s="12" t="s">
        <v>8281</v>
      </c>
      <c r="Q2284" t="s">
        <v>8282</v>
      </c>
      <c r="R2284" s="17">
        <f t="shared" si="182"/>
        <v>42323.17460648148</v>
      </c>
      <c r="S2284" s="17">
        <f t="shared" si="183"/>
        <v>42383.17460648148</v>
      </c>
      <c r="T2284" s="16" t="str">
        <f t="shared" si="184"/>
        <v>2015</v>
      </c>
    </row>
    <row r="2285" spans="1:20" ht="49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>
        <f t="shared" si="180"/>
        <v>101</v>
      </c>
      <c r="O2285" s="10">
        <f t="shared" si="181"/>
        <v>63.03</v>
      </c>
      <c r="P2285" s="12" t="s">
        <v>8281</v>
      </c>
      <c r="Q2285" t="s">
        <v>8282</v>
      </c>
      <c r="R2285" s="17">
        <f t="shared" si="182"/>
        <v>40978.125046296293</v>
      </c>
      <c r="S2285" s="17">
        <f t="shared" si="183"/>
        <v>41038.083379629628</v>
      </c>
      <c r="T2285" s="16" t="str">
        <f t="shared" si="184"/>
        <v>2012</v>
      </c>
    </row>
    <row r="2286" spans="1:20" ht="33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>
        <f t="shared" si="180"/>
        <v>106</v>
      </c>
      <c r="O2286" s="10">
        <f t="shared" si="181"/>
        <v>108.02</v>
      </c>
      <c r="P2286" s="12" t="s">
        <v>8281</v>
      </c>
      <c r="Q2286" t="s">
        <v>8282</v>
      </c>
      <c r="R2286" s="17">
        <f t="shared" si="182"/>
        <v>40585.796817129631</v>
      </c>
      <c r="S2286" s="17">
        <f t="shared" si="183"/>
        <v>40614.166666666664</v>
      </c>
      <c r="T2286" s="16" t="str">
        <f t="shared" si="184"/>
        <v>2011</v>
      </c>
    </row>
    <row r="2287" spans="1:20" ht="49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>
        <f t="shared" si="180"/>
        <v>121</v>
      </c>
      <c r="O2287" s="10">
        <f t="shared" si="181"/>
        <v>46.09</v>
      </c>
      <c r="P2287" s="12" t="s">
        <v>8281</v>
      </c>
      <c r="Q2287" t="s">
        <v>8282</v>
      </c>
      <c r="R2287" s="17">
        <f t="shared" si="182"/>
        <v>41059.185682870368</v>
      </c>
      <c r="S2287" s="17">
        <f t="shared" si="183"/>
        <v>41089.185682870368</v>
      </c>
      <c r="T2287" s="16" t="str">
        <f t="shared" si="184"/>
        <v>2012</v>
      </c>
    </row>
    <row r="2288" spans="1:20" ht="49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>
        <f t="shared" si="180"/>
        <v>100</v>
      </c>
      <c r="O2288" s="10">
        <f t="shared" si="181"/>
        <v>107.21</v>
      </c>
      <c r="P2288" s="12" t="s">
        <v>8281</v>
      </c>
      <c r="Q2288" t="s">
        <v>8282</v>
      </c>
      <c r="R2288" s="17">
        <f t="shared" si="182"/>
        <v>41494.963587962964</v>
      </c>
      <c r="S2288" s="17">
        <f t="shared" si="183"/>
        <v>41523.165972222225</v>
      </c>
      <c r="T2288" s="16" t="str">
        <f t="shared" si="184"/>
        <v>2013</v>
      </c>
    </row>
    <row r="2289" spans="1:20" ht="49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>
        <f t="shared" si="180"/>
        <v>120</v>
      </c>
      <c r="O2289" s="10">
        <f t="shared" si="181"/>
        <v>50.93</v>
      </c>
      <c r="P2289" s="12" t="s">
        <v>8281</v>
      </c>
      <c r="Q2289" t="s">
        <v>8282</v>
      </c>
      <c r="R2289" s="17">
        <f t="shared" si="182"/>
        <v>41792.667361111111</v>
      </c>
      <c r="S2289" s="17">
        <f t="shared" si="183"/>
        <v>41813.667361111111</v>
      </c>
      <c r="T2289" s="16" t="str">
        <f t="shared" si="184"/>
        <v>2014</v>
      </c>
    </row>
    <row r="2290" spans="1:20" ht="49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>
        <f t="shared" si="180"/>
        <v>100</v>
      </c>
      <c r="O2290" s="10">
        <f t="shared" si="181"/>
        <v>40.04</v>
      </c>
      <c r="P2290" s="12" t="s">
        <v>8281</v>
      </c>
      <c r="Q2290" t="s">
        <v>8282</v>
      </c>
      <c r="R2290" s="17">
        <f t="shared" si="182"/>
        <v>41067.827418981484</v>
      </c>
      <c r="S2290" s="17">
        <f t="shared" si="183"/>
        <v>41086.75</v>
      </c>
      <c r="T2290" s="16" t="str">
        <f t="shared" si="184"/>
        <v>2012</v>
      </c>
    </row>
    <row r="2291" spans="1:20" ht="49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>
        <f t="shared" si="180"/>
        <v>107</v>
      </c>
      <c r="O2291" s="10">
        <f t="shared" si="181"/>
        <v>64.44</v>
      </c>
      <c r="P2291" s="12" t="s">
        <v>8281</v>
      </c>
      <c r="Q2291" t="s">
        <v>8282</v>
      </c>
      <c r="R2291" s="17">
        <f t="shared" si="182"/>
        <v>41571.998379629629</v>
      </c>
      <c r="S2291" s="17">
        <f t="shared" si="183"/>
        <v>41614.973611111112</v>
      </c>
      <c r="T2291" s="16" t="str">
        <f t="shared" si="184"/>
        <v>2013</v>
      </c>
    </row>
    <row r="2292" spans="1:20" ht="49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>
        <f t="shared" si="180"/>
        <v>104</v>
      </c>
      <c r="O2292" s="10">
        <f t="shared" si="181"/>
        <v>53.83</v>
      </c>
      <c r="P2292" s="12" t="s">
        <v>8281</v>
      </c>
      <c r="Q2292" t="s">
        <v>8282</v>
      </c>
      <c r="R2292" s="17">
        <f t="shared" si="182"/>
        <v>40070.253819444442</v>
      </c>
      <c r="S2292" s="17">
        <f t="shared" si="183"/>
        <v>40148.708333333336</v>
      </c>
      <c r="T2292" s="16" t="str">
        <f t="shared" si="184"/>
        <v>2009</v>
      </c>
    </row>
    <row r="2293" spans="1:20" ht="49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>
        <f t="shared" si="180"/>
        <v>173</v>
      </c>
      <c r="O2293" s="10">
        <f t="shared" si="181"/>
        <v>100.47</v>
      </c>
      <c r="P2293" s="12" t="s">
        <v>8281</v>
      </c>
      <c r="Q2293" t="s">
        <v>8282</v>
      </c>
      <c r="R2293" s="17">
        <f t="shared" si="182"/>
        <v>40987.977060185185</v>
      </c>
      <c r="S2293" s="17">
        <f t="shared" si="183"/>
        <v>41022.166666666664</v>
      </c>
      <c r="T2293" s="16" t="str">
        <f t="shared" si="184"/>
        <v>2012</v>
      </c>
    </row>
    <row r="2294" spans="1:20" ht="49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>
        <f t="shared" si="180"/>
        <v>107</v>
      </c>
      <c r="O2294" s="10">
        <f t="shared" si="181"/>
        <v>46.63</v>
      </c>
      <c r="P2294" s="12" t="s">
        <v>8281</v>
      </c>
      <c r="Q2294" t="s">
        <v>8282</v>
      </c>
      <c r="R2294" s="17">
        <f t="shared" si="182"/>
        <v>40987.697638888887</v>
      </c>
      <c r="S2294" s="17">
        <f t="shared" si="183"/>
        <v>41017.697638888887</v>
      </c>
      <c r="T2294" s="16" t="str">
        <f t="shared" si="184"/>
        <v>2012</v>
      </c>
    </row>
    <row r="2295" spans="1:20" ht="33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>
        <f t="shared" si="180"/>
        <v>108</v>
      </c>
      <c r="O2295" s="10">
        <f t="shared" si="181"/>
        <v>34.07</v>
      </c>
      <c r="P2295" s="12" t="s">
        <v>8281</v>
      </c>
      <c r="Q2295" t="s">
        <v>8282</v>
      </c>
      <c r="R2295" s="17">
        <f t="shared" si="182"/>
        <v>41151.708321759259</v>
      </c>
      <c r="S2295" s="17">
        <f t="shared" si="183"/>
        <v>41177.165972222225</v>
      </c>
      <c r="T2295" s="16" t="str">
        <f t="shared" si="184"/>
        <v>2012</v>
      </c>
    </row>
    <row r="2296" spans="1:20" ht="49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>
        <f t="shared" si="180"/>
        <v>146</v>
      </c>
      <c r="O2296" s="10">
        <f t="shared" si="181"/>
        <v>65.209999999999994</v>
      </c>
      <c r="P2296" s="12" t="s">
        <v>8281</v>
      </c>
      <c r="Q2296" t="s">
        <v>8282</v>
      </c>
      <c r="R2296" s="17">
        <f t="shared" si="182"/>
        <v>41264.72314814815</v>
      </c>
      <c r="S2296" s="17">
        <f t="shared" si="183"/>
        <v>41294.72314814815</v>
      </c>
      <c r="T2296" s="16" t="str">
        <f t="shared" si="184"/>
        <v>2012</v>
      </c>
    </row>
    <row r="2297" spans="1:20" ht="49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>
        <f t="shared" si="180"/>
        <v>125</v>
      </c>
      <c r="O2297" s="10">
        <f t="shared" si="181"/>
        <v>44.21</v>
      </c>
      <c r="P2297" s="12" t="s">
        <v>8281</v>
      </c>
      <c r="Q2297" t="s">
        <v>8282</v>
      </c>
      <c r="R2297" s="17">
        <f t="shared" si="182"/>
        <v>41270.954351851848</v>
      </c>
      <c r="S2297" s="17">
        <f t="shared" si="183"/>
        <v>41300.954351851848</v>
      </c>
      <c r="T2297" s="16" t="str">
        <f t="shared" si="184"/>
        <v>2012</v>
      </c>
    </row>
    <row r="2298" spans="1:20" ht="49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>
        <f t="shared" si="180"/>
        <v>149</v>
      </c>
      <c r="O2298" s="10">
        <f t="shared" si="181"/>
        <v>71.97</v>
      </c>
      <c r="P2298" s="12" t="s">
        <v>8281</v>
      </c>
      <c r="Q2298" t="s">
        <v>8282</v>
      </c>
      <c r="R2298" s="17">
        <f t="shared" si="182"/>
        <v>40927.731782407405</v>
      </c>
      <c r="S2298" s="17">
        <f t="shared" si="183"/>
        <v>40962.731782407405</v>
      </c>
      <c r="T2298" s="16" t="str">
        <f t="shared" si="184"/>
        <v>2012</v>
      </c>
    </row>
    <row r="2299" spans="1:20" ht="33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>
        <f t="shared" si="180"/>
        <v>101</v>
      </c>
      <c r="O2299" s="10">
        <f t="shared" si="181"/>
        <v>52.95</v>
      </c>
      <c r="P2299" s="12" t="s">
        <v>8281</v>
      </c>
      <c r="Q2299" t="s">
        <v>8282</v>
      </c>
      <c r="R2299" s="17">
        <f t="shared" si="182"/>
        <v>40948.042233796295</v>
      </c>
      <c r="S2299" s="17">
        <f t="shared" si="183"/>
        <v>40982.165972222225</v>
      </c>
      <c r="T2299" s="16" t="str">
        <f t="shared" si="184"/>
        <v>2012</v>
      </c>
    </row>
    <row r="2300" spans="1:20" ht="33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>
        <f t="shared" si="180"/>
        <v>105</v>
      </c>
      <c r="O2300" s="10">
        <f t="shared" si="181"/>
        <v>109.45</v>
      </c>
      <c r="P2300" s="12" t="s">
        <v>8281</v>
      </c>
      <c r="Q2300" t="s">
        <v>8282</v>
      </c>
      <c r="R2300" s="17">
        <f t="shared" si="182"/>
        <v>41694.84065972222</v>
      </c>
      <c r="S2300" s="17">
        <f t="shared" si="183"/>
        <v>41724.798993055556</v>
      </c>
      <c r="T2300" s="16" t="str">
        <f t="shared" si="184"/>
        <v>2014</v>
      </c>
    </row>
    <row r="2301" spans="1:20" ht="33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>
        <f t="shared" si="180"/>
        <v>350</v>
      </c>
      <c r="O2301" s="10">
        <f t="shared" si="181"/>
        <v>75.040000000000006</v>
      </c>
      <c r="P2301" s="12" t="s">
        <v>8281</v>
      </c>
      <c r="Q2301" t="s">
        <v>8282</v>
      </c>
      <c r="R2301" s="17">
        <f t="shared" si="182"/>
        <v>40565.032511574071</v>
      </c>
      <c r="S2301" s="17">
        <f t="shared" si="183"/>
        <v>40580.032511574071</v>
      </c>
      <c r="T2301" s="16" t="str">
        <f t="shared" si="184"/>
        <v>2011</v>
      </c>
    </row>
    <row r="2302" spans="1:20" ht="49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>
        <f t="shared" si="180"/>
        <v>101</v>
      </c>
      <c r="O2302" s="10">
        <f t="shared" si="181"/>
        <v>115.71</v>
      </c>
      <c r="P2302" s="12" t="s">
        <v>8281</v>
      </c>
      <c r="Q2302" t="s">
        <v>8282</v>
      </c>
      <c r="R2302" s="17">
        <f t="shared" si="182"/>
        <v>41074.727037037039</v>
      </c>
      <c r="S2302" s="17">
        <f t="shared" si="183"/>
        <v>41088.727037037039</v>
      </c>
      <c r="T2302" s="16" t="str">
        <f t="shared" si="184"/>
        <v>2012</v>
      </c>
    </row>
    <row r="2303" spans="1:20" ht="33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>
        <f t="shared" si="180"/>
        <v>134</v>
      </c>
      <c r="O2303" s="10">
        <f t="shared" si="181"/>
        <v>31.66</v>
      </c>
      <c r="P2303" s="12" t="s">
        <v>8281</v>
      </c>
      <c r="Q2303" t="s">
        <v>8285</v>
      </c>
      <c r="R2303" s="17">
        <f t="shared" si="182"/>
        <v>41416.146944444445</v>
      </c>
      <c r="S2303" s="17">
        <f t="shared" si="183"/>
        <v>41446.146944444445</v>
      </c>
      <c r="T2303" s="16" t="str">
        <f t="shared" si="184"/>
        <v>2013</v>
      </c>
    </row>
    <row r="2304" spans="1:20" ht="49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>
        <f t="shared" si="180"/>
        <v>171</v>
      </c>
      <c r="O2304" s="10">
        <f t="shared" si="181"/>
        <v>46.18</v>
      </c>
      <c r="P2304" s="12" t="s">
        <v>8281</v>
      </c>
      <c r="Q2304" t="s">
        <v>8285</v>
      </c>
      <c r="R2304" s="17">
        <f t="shared" si="182"/>
        <v>41605.868449074071</v>
      </c>
      <c r="S2304" s="17">
        <f t="shared" si="183"/>
        <v>41639.291666666664</v>
      </c>
      <c r="T2304" s="16" t="str">
        <f t="shared" si="184"/>
        <v>2013</v>
      </c>
    </row>
    <row r="2305" spans="1:20" ht="49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>
        <f t="shared" si="180"/>
        <v>109</v>
      </c>
      <c r="O2305" s="10">
        <f t="shared" si="181"/>
        <v>68.48</v>
      </c>
      <c r="P2305" s="12" t="s">
        <v>8281</v>
      </c>
      <c r="Q2305" t="s">
        <v>8285</v>
      </c>
      <c r="R2305" s="17">
        <f t="shared" si="182"/>
        <v>40850.111064814817</v>
      </c>
      <c r="S2305" s="17">
        <f t="shared" si="183"/>
        <v>40890.152731481481</v>
      </c>
      <c r="T2305" s="16" t="str">
        <f t="shared" si="184"/>
        <v>2011</v>
      </c>
    </row>
    <row r="2306" spans="1:20" ht="49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>
        <f t="shared" si="180"/>
        <v>101</v>
      </c>
      <c r="O2306" s="10">
        <f t="shared" si="181"/>
        <v>53.47</v>
      </c>
      <c r="P2306" s="12" t="s">
        <v>8281</v>
      </c>
      <c r="Q2306" t="s">
        <v>8285</v>
      </c>
      <c r="R2306" s="17">
        <f t="shared" si="182"/>
        <v>40502.815868055557</v>
      </c>
      <c r="S2306" s="17">
        <f t="shared" si="183"/>
        <v>40544.207638888889</v>
      </c>
      <c r="T2306" s="16" t="str">
        <f t="shared" si="184"/>
        <v>2010</v>
      </c>
    </row>
    <row r="2307" spans="1:20" ht="49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>
        <f t="shared" si="180"/>
        <v>101</v>
      </c>
      <c r="O2307" s="10">
        <f t="shared" si="181"/>
        <v>109.11</v>
      </c>
      <c r="P2307" s="12" t="s">
        <v>8281</v>
      </c>
      <c r="Q2307" t="s">
        <v>8285</v>
      </c>
      <c r="R2307" s="17">
        <f t="shared" si="182"/>
        <v>41834.695277777777</v>
      </c>
      <c r="S2307" s="17">
        <f t="shared" si="183"/>
        <v>41859.75</v>
      </c>
      <c r="T2307" s="16" t="str">
        <f t="shared" si="184"/>
        <v>2014</v>
      </c>
    </row>
    <row r="2308" spans="1:20" ht="49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>
        <f t="shared" si="180"/>
        <v>107</v>
      </c>
      <c r="O2308" s="10">
        <f t="shared" si="181"/>
        <v>51.19</v>
      </c>
      <c r="P2308" s="12" t="s">
        <v>8281</v>
      </c>
      <c r="Q2308" t="s">
        <v>8285</v>
      </c>
      <c r="R2308" s="17">
        <f t="shared" si="182"/>
        <v>40948.16815972222</v>
      </c>
      <c r="S2308" s="17">
        <f t="shared" si="183"/>
        <v>40978.16815972222</v>
      </c>
      <c r="T2308" s="16" t="str">
        <f t="shared" si="184"/>
        <v>2012</v>
      </c>
    </row>
    <row r="2309" spans="1:20" ht="49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>
        <f t="shared" si="180"/>
        <v>107</v>
      </c>
      <c r="O2309" s="10">
        <f t="shared" si="181"/>
        <v>27.94</v>
      </c>
      <c r="P2309" s="12" t="s">
        <v>8281</v>
      </c>
      <c r="Q2309" t="s">
        <v>8285</v>
      </c>
      <c r="R2309" s="17">
        <f t="shared" si="182"/>
        <v>41004.802465277775</v>
      </c>
      <c r="S2309" s="17">
        <f t="shared" si="183"/>
        <v>41034.802407407406</v>
      </c>
      <c r="T2309" s="16" t="str">
        <f t="shared" si="184"/>
        <v>2012</v>
      </c>
    </row>
    <row r="2310" spans="1:20" ht="49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>
        <f t="shared" si="180"/>
        <v>101</v>
      </c>
      <c r="O2310" s="10">
        <f t="shared" si="181"/>
        <v>82.5</v>
      </c>
      <c r="P2310" s="12" t="s">
        <v>8281</v>
      </c>
      <c r="Q2310" t="s">
        <v>8285</v>
      </c>
      <c r="R2310" s="17">
        <f t="shared" si="182"/>
        <v>41851.962916666671</v>
      </c>
      <c r="S2310" s="17">
        <f t="shared" si="183"/>
        <v>41880.041666666664</v>
      </c>
      <c r="T2310" s="16" t="str">
        <f t="shared" si="184"/>
        <v>2014</v>
      </c>
    </row>
    <row r="2311" spans="1:20" ht="49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>
        <f t="shared" si="180"/>
        <v>107</v>
      </c>
      <c r="O2311" s="10">
        <f t="shared" si="181"/>
        <v>59.82</v>
      </c>
      <c r="P2311" s="12" t="s">
        <v>8281</v>
      </c>
      <c r="Q2311" t="s">
        <v>8285</v>
      </c>
      <c r="R2311" s="17">
        <f t="shared" si="182"/>
        <v>41307.987696759257</v>
      </c>
      <c r="S2311" s="17">
        <f t="shared" si="183"/>
        <v>41342.987696759257</v>
      </c>
      <c r="T2311" s="16" t="str">
        <f t="shared" si="184"/>
        <v>2013</v>
      </c>
    </row>
    <row r="2312" spans="1:20" ht="49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>
        <f t="shared" si="180"/>
        <v>429</v>
      </c>
      <c r="O2312" s="10">
        <f t="shared" si="181"/>
        <v>64.819999999999993</v>
      </c>
      <c r="P2312" s="12" t="s">
        <v>8281</v>
      </c>
      <c r="Q2312" t="s">
        <v>8285</v>
      </c>
      <c r="R2312" s="17">
        <f t="shared" si="182"/>
        <v>41324.79415509259</v>
      </c>
      <c r="S2312" s="17">
        <f t="shared" si="183"/>
        <v>41354.752488425926</v>
      </c>
      <c r="T2312" s="16" t="str">
        <f t="shared" si="184"/>
        <v>2013</v>
      </c>
    </row>
    <row r="2313" spans="1:20" ht="49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>
        <f t="shared" si="180"/>
        <v>104</v>
      </c>
      <c r="O2313" s="10">
        <f t="shared" si="181"/>
        <v>90.1</v>
      </c>
      <c r="P2313" s="12" t="s">
        <v>8281</v>
      </c>
      <c r="Q2313" t="s">
        <v>8285</v>
      </c>
      <c r="R2313" s="17">
        <f t="shared" si="182"/>
        <v>41736.004502314812</v>
      </c>
      <c r="S2313" s="17">
        <f t="shared" si="183"/>
        <v>41766.004502314812</v>
      </c>
      <c r="T2313" s="16" t="str">
        <f t="shared" si="184"/>
        <v>2014</v>
      </c>
    </row>
    <row r="2314" spans="1:20" ht="49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>
        <f t="shared" ref="N2314:N2377" si="185">ROUND(E2314/D2314*100,0)</f>
        <v>108</v>
      </c>
      <c r="O2314" s="10">
        <f t="shared" ref="O2314:O2377" si="186">IFERROR(ROUND(E2314/L2314,2),0)</f>
        <v>40.96</v>
      </c>
      <c r="P2314" s="12" t="s">
        <v>8281</v>
      </c>
      <c r="Q2314" t="s">
        <v>8285</v>
      </c>
      <c r="R2314" s="17">
        <f t="shared" ref="R2314:R2377" si="187">(((J2314/60)/60)/24)+DATE(1970,1,1)</f>
        <v>41716.632847222223</v>
      </c>
      <c r="S2314" s="17">
        <f t="shared" ref="S2314:S2377" si="188">(((I2314/60)/60)/24)+DATE(1970,1,1)</f>
        <v>41747.958333333336</v>
      </c>
      <c r="T2314" s="16" t="str">
        <f t="shared" ref="T2314:T2377" si="189">TEXT(R2314, "yyyy")</f>
        <v>2014</v>
      </c>
    </row>
    <row r="2315" spans="1:20" ht="33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>
        <f t="shared" si="185"/>
        <v>176</v>
      </c>
      <c r="O2315" s="10">
        <f t="shared" si="186"/>
        <v>56</v>
      </c>
      <c r="P2315" s="12" t="s">
        <v>8281</v>
      </c>
      <c r="Q2315" t="s">
        <v>8285</v>
      </c>
      <c r="R2315" s="17">
        <f t="shared" si="187"/>
        <v>41002.958634259259</v>
      </c>
      <c r="S2315" s="17">
        <f t="shared" si="188"/>
        <v>41032.958634259259</v>
      </c>
      <c r="T2315" s="16" t="str">
        <f t="shared" si="189"/>
        <v>2012</v>
      </c>
    </row>
    <row r="2316" spans="1:20" ht="49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>
        <f t="shared" si="185"/>
        <v>157</v>
      </c>
      <c r="O2316" s="10">
        <f t="shared" si="186"/>
        <v>37.67</v>
      </c>
      <c r="P2316" s="12" t="s">
        <v>8281</v>
      </c>
      <c r="Q2316" t="s">
        <v>8285</v>
      </c>
      <c r="R2316" s="17">
        <f t="shared" si="187"/>
        <v>41037.551585648151</v>
      </c>
      <c r="S2316" s="17">
        <f t="shared" si="188"/>
        <v>41067.551585648151</v>
      </c>
      <c r="T2316" s="16" t="str">
        <f t="shared" si="189"/>
        <v>2012</v>
      </c>
    </row>
    <row r="2317" spans="1:20" ht="33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>
        <f t="shared" si="185"/>
        <v>103</v>
      </c>
      <c r="O2317" s="10">
        <f t="shared" si="186"/>
        <v>40.08</v>
      </c>
      <c r="P2317" s="12" t="s">
        <v>8281</v>
      </c>
      <c r="Q2317" t="s">
        <v>8285</v>
      </c>
      <c r="R2317" s="17">
        <f t="shared" si="187"/>
        <v>41004.72619212963</v>
      </c>
      <c r="S2317" s="17">
        <f t="shared" si="188"/>
        <v>41034.72619212963</v>
      </c>
      <c r="T2317" s="16" t="str">
        <f t="shared" si="189"/>
        <v>2012</v>
      </c>
    </row>
    <row r="2318" spans="1:20" ht="49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>
        <f t="shared" si="185"/>
        <v>104</v>
      </c>
      <c r="O2318" s="10">
        <f t="shared" si="186"/>
        <v>78.03</v>
      </c>
      <c r="P2318" s="12" t="s">
        <v>8281</v>
      </c>
      <c r="Q2318" t="s">
        <v>8285</v>
      </c>
      <c r="R2318" s="17">
        <f t="shared" si="187"/>
        <v>40079.725115740745</v>
      </c>
      <c r="S2318" s="17">
        <f t="shared" si="188"/>
        <v>40156.76666666667</v>
      </c>
      <c r="T2318" s="16" t="str">
        <f t="shared" si="189"/>
        <v>2009</v>
      </c>
    </row>
    <row r="2319" spans="1:20" ht="49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>
        <f t="shared" si="185"/>
        <v>104</v>
      </c>
      <c r="O2319" s="10">
        <f t="shared" si="186"/>
        <v>18.91</v>
      </c>
      <c r="P2319" s="12" t="s">
        <v>8281</v>
      </c>
      <c r="Q2319" t="s">
        <v>8285</v>
      </c>
      <c r="R2319" s="17">
        <f t="shared" si="187"/>
        <v>40192.542233796295</v>
      </c>
      <c r="S2319" s="17">
        <f t="shared" si="188"/>
        <v>40224.208333333336</v>
      </c>
      <c r="T2319" s="16" t="str">
        <f t="shared" si="189"/>
        <v>2010</v>
      </c>
    </row>
    <row r="2320" spans="1:20" ht="49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>
        <f t="shared" si="185"/>
        <v>121</v>
      </c>
      <c r="O2320" s="10">
        <f t="shared" si="186"/>
        <v>37.130000000000003</v>
      </c>
      <c r="P2320" s="12" t="s">
        <v>8281</v>
      </c>
      <c r="Q2320" t="s">
        <v>8285</v>
      </c>
      <c r="R2320" s="17">
        <f t="shared" si="187"/>
        <v>40050.643680555557</v>
      </c>
      <c r="S2320" s="17">
        <f t="shared" si="188"/>
        <v>40082.165972222225</v>
      </c>
      <c r="T2320" s="16" t="str">
        <f t="shared" si="189"/>
        <v>2009</v>
      </c>
    </row>
    <row r="2321" spans="1:20" ht="49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>
        <f t="shared" si="185"/>
        <v>108</v>
      </c>
      <c r="O2321" s="10">
        <f t="shared" si="186"/>
        <v>41.96</v>
      </c>
      <c r="P2321" s="12" t="s">
        <v>8281</v>
      </c>
      <c r="Q2321" t="s">
        <v>8285</v>
      </c>
      <c r="R2321" s="17">
        <f t="shared" si="187"/>
        <v>41593.082002314812</v>
      </c>
      <c r="S2321" s="17">
        <f t="shared" si="188"/>
        <v>41623.082002314812</v>
      </c>
      <c r="T2321" s="16" t="str">
        <f t="shared" si="189"/>
        <v>2013</v>
      </c>
    </row>
    <row r="2322" spans="1:20" ht="49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>
        <f t="shared" si="185"/>
        <v>109</v>
      </c>
      <c r="O2322" s="10">
        <f t="shared" si="186"/>
        <v>61.04</v>
      </c>
      <c r="P2322" s="12" t="s">
        <v>8281</v>
      </c>
      <c r="Q2322" t="s">
        <v>8285</v>
      </c>
      <c r="R2322" s="17">
        <f t="shared" si="187"/>
        <v>41696.817129629628</v>
      </c>
      <c r="S2322" s="17">
        <f t="shared" si="188"/>
        <v>41731.775462962964</v>
      </c>
      <c r="T2322" s="16" t="str">
        <f t="shared" si="189"/>
        <v>2014</v>
      </c>
    </row>
    <row r="2323" spans="1:20" ht="49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>
        <f t="shared" si="185"/>
        <v>39</v>
      </c>
      <c r="O2323" s="10">
        <f t="shared" si="186"/>
        <v>64.53</v>
      </c>
      <c r="P2323" s="12" t="s">
        <v>8292</v>
      </c>
      <c r="Q2323" t="s">
        <v>8308</v>
      </c>
      <c r="R2323" s="17">
        <f t="shared" si="187"/>
        <v>42799.260428240741</v>
      </c>
      <c r="S2323" s="17">
        <f t="shared" si="188"/>
        <v>42829.21876157407</v>
      </c>
      <c r="T2323" s="16" t="str">
        <f t="shared" si="189"/>
        <v>2017</v>
      </c>
    </row>
    <row r="2324" spans="1:20" ht="49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>
        <f t="shared" si="185"/>
        <v>3</v>
      </c>
      <c r="O2324" s="10">
        <f t="shared" si="186"/>
        <v>21.25</v>
      </c>
      <c r="P2324" s="12" t="s">
        <v>8292</v>
      </c>
      <c r="Q2324" t="s">
        <v>8308</v>
      </c>
      <c r="R2324" s="17">
        <f t="shared" si="187"/>
        <v>42804.895474537043</v>
      </c>
      <c r="S2324" s="17">
        <f t="shared" si="188"/>
        <v>42834.853807870371</v>
      </c>
      <c r="T2324" s="16" t="str">
        <f t="shared" si="189"/>
        <v>2017</v>
      </c>
    </row>
    <row r="2325" spans="1:20" ht="49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>
        <f t="shared" si="185"/>
        <v>48</v>
      </c>
      <c r="O2325" s="10">
        <f t="shared" si="186"/>
        <v>30</v>
      </c>
      <c r="P2325" s="12" t="s">
        <v>8292</v>
      </c>
      <c r="Q2325" t="s">
        <v>8308</v>
      </c>
      <c r="R2325" s="17">
        <f t="shared" si="187"/>
        <v>42807.755173611105</v>
      </c>
      <c r="S2325" s="17">
        <f t="shared" si="188"/>
        <v>42814.755173611105</v>
      </c>
      <c r="T2325" s="16" t="str">
        <f t="shared" si="189"/>
        <v>2017</v>
      </c>
    </row>
    <row r="2326" spans="1:20" ht="33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>
        <f t="shared" si="185"/>
        <v>21</v>
      </c>
      <c r="O2326" s="10">
        <f t="shared" si="186"/>
        <v>25.49</v>
      </c>
      <c r="P2326" s="12" t="s">
        <v>8292</v>
      </c>
      <c r="Q2326" t="s">
        <v>8308</v>
      </c>
      <c r="R2326" s="17">
        <f t="shared" si="187"/>
        <v>42790.885243055556</v>
      </c>
      <c r="S2326" s="17">
        <f t="shared" si="188"/>
        <v>42820.843576388885</v>
      </c>
      <c r="T2326" s="16" t="str">
        <f t="shared" si="189"/>
        <v>2017</v>
      </c>
    </row>
    <row r="2327" spans="1:20" ht="49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>
        <f t="shared" si="185"/>
        <v>8</v>
      </c>
      <c r="O2327" s="10">
        <f t="shared" si="186"/>
        <v>11.43</v>
      </c>
      <c r="P2327" s="12" t="s">
        <v>8292</v>
      </c>
      <c r="Q2327" t="s">
        <v>8308</v>
      </c>
      <c r="R2327" s="17">
        <f t="shared" si="187"/>
        <v>42794.022349537037</v>
      </c>
      <c r="S2327" s="17">
        <f t="shared" si="188"/>
        <v>42823.980682870373</v>
      </c>
      <c r="T2327" s="16" t="str">
        <f t="shared" si="189"/>
        <v>2017</v>
      </c>
    </row>
    <row r="2328" spans="1:20" ht="49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>
        <f t="shared" si="185"/>
        <v>1</v>
      </c>
      <c r="O2328" s="10">
        <f t="shared" si="186"/>
        <v>108</v>
      </c>
      <c r="P2328" s="12" t="s">
        <v>8292</v>
      </c>
      <c r="Q2328" t="s">
        <v>8308</v>
      </c>
      <c r="R2328" s="17">
        <f t="shared" si="187"/>
        <v>42804.034120370372</v>
      </c>
      <c r="S2328" s="17">
        <f t="shared" si="188"/>
        <v>42855.708333333328</v>
      </c>
      <c r="T2328" s="16" t="str">
        <f t="shared" si="189"/>
        <v>2017</v>
      </c>
    </row>
    <row r="2329" spans="1:20" ht="33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>
        <f t="shared" si="185"/>
        <v>526</v>
      </c>
      <c r="O2329" s="10">
        <f t="shared" si="186"/>
        <v>54.88</v>
      </c>
      <c r="P2329" s="12" t="s">
        <v>8292</v>
      </c>
      <c r="Q2329" t="s">
        <v>8308</v>
      </c>
      <c r="R2329" s="17">
        <f t="shared" si="187"/>
        <v>41842.917129629634</v>
      </c>
      <c r="S2329" s="17">
        <f t="shared" si="188"/>
        <v>41877.917129629634</v>
      </c>
      <c r="T2329" s="16" t="str">
        <f t="shared" si="189"/>
        <v>2014</v>
      </c>
    </row>
    <row r="2330" spans="1:20" ht="65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>
        <f t="shared" si="185"/>
        <v>254</v>
      </c>
      <c r="O2330" s="10">
        <f t="shared" si="186"/>
        <v>47.38</v>
      </c>
      <c r="P2330" s="12" t="s">
        <v>8292</v>
      </c>
      <c r="Q2330" t="s">
        <v>8308</v>
      </c>
      <c r="R2330" s="17">
        <f t="shared" si="187"/>
        <v>42139.781678240746</v>
      </c>
      <c r="S2330" s="17">
        <f t="shared" si="188"/>
        <v>42169.781678240746</v>
      </c>
      <c r="T2330" s="16" t="str">
        <f t="shared" si="189"/>
        <v>2015</v>
      </c>
    </row>
    <row r="2331" spans="1:20" ht="49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>
        <f t="shared" si="185"/>
        <v>106</v>
      </c>
      <c r="O2331" s="10">
        <f t="shared" si="186"/>
        <v>211.84</v>
      </c>
      <c r="P2331" s="12" t="s">
        <v>8292</v>
      </c>
      <c r="Q2331" t="s">
        <v>8308</v>
      </c>
      <c r="R2331" s="17">
        <f t="shared" si="187"/>
        <v>41807.624374999999</v>
      </c>
      <c r="S2331" s="17">
        <f t="shared" si="188"/>
        <v>41837.624374999999</v>
      </c>
      <c r="T2331" s="16" t="str">
        <f t="shared" si="189"/>
        <v>2014</v>
      </c>
    </row>
    <row r="2332" spans="1:20" ht="49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>
        <f t="shared" si="185"/>
        <v>102</v>
      </c>
      <c r="O2332" s="10">
        <f t="shared" si="186"/>
        <v>219.93</v>
      </c>
      <c r="P2332" s="12" t="s">
        <v>8292</v>
      </c>
      <c r="Q2332" t="s">
        <v>8308</v>
      </c>
      <c r="R2332" s="17">
        <f t="shared" si="187"/>
        <v>42332.89980324074</v>
      </c>
      <c r="S2332" s="17">
        <f t="shared" si="188"/>
        <v>42363</v>
      </c>
      <c r="T2332" s="16" t="str">
        <f t="shared" si="189"/>
        <v>2015</v>
      </c>
    </row>
    <row r="2333" spans="1:20" ht="49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>
        <f t="shared" si="185"/>
        <v>144</v>
      </c>
      <c r="O2333" s="10">
        <f t="shared" si="186"/>
        <v>40.799999999999997</v>
      </c>
      <c r="P2333" s="12" t="s">
        <v>8292</v>
      </c>
      <c r="Q2333" t="s">
        <v>8308</v>
      </c>
      <c r="R2333" s="17">
        <f t="shared" si="187"/>
        <v>41839.005671296298</v>
      </c>
      <c r="S2333" s="17">
        <f t="shared" si="188"/>
        <v>41869.005671296298</v>
      </c>
      <c r="T2333" s="16" t="str">
        <f t="shared" si="189"/>
        <v>2014</v>
      </c>
    </row>
    <row r="2334" spans="1:20" ht="49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>
        <f t="shared" si="185"/>
        <v>106</v>
      </c>
      <c r="O2334" s="10">
        <f t="shared" si="186"/>
        <v>75.5</v>
      </c>
      <c r="P2334" s="12" t="s">
        <v>8292</v>
      </c>
      <c r="Q2334" t="s">
        <v>8308</v>
      </c>
      <c r="R2334" s="17">
        <f t="shared" si="187"/>
        <v>42011.628136574072</v>
      </c>
      <c r="S2334" s="17">
        <f t="shared" si="188"/>
        <v>42041.628136574072</v>
      </c>
      <c r="T2334" s="16" t="str">
        <f t="shared" si="189"/>
        <v>2015</v>
      </c>
    </row>
    <row r="2335" spans="1:20" ht="49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>
        <f t="shared" si="185"/>
        <v>212</v>
      </c>
      <c r="O2335" s="10">
        <f t="shared" si="186"/>
        <v>13.54</v>
      </c>
      <c r="P2335" s="12" t="s">
        <v>8292</v>
      </c>
      <c r="Q2335" t="s">
        <v>8308</v>
      </c>
      <c r="R2335" s="17">
        <f t="shared" si="187"/>
        <v>41767.650347222225</v>
      </c>
      <c r="S2335" s="17">
        <f t="shared" si="188"/>
        <v>41788.743055555555</v>
      </c>
      <c r="T2335" s="16" t="str">
        <f t="shared" si="189"/>
        <v>2014</v>
      </c>
    </row>
    <row r="2336" spans="1:20" ht="49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>
        <f t="shared" si="185"/>
        <v>102</v>
      </c>
      <c r="O2336" s="10">
        <f t="shared" si="186"/>
        <v>60.87</v>
      </c>
      <c r="P2336" s="12" t="s">
        <v>8292</v>
      </c>
      <c r="Q2336" t="s">
        <v>8308</v>
      </c>
      <c r="R2336" s="17">
        <f t="shared" si="187"/>
        <v>41918.670115740737</v>
      </c>
      <c r="S2336" s="17">
        <f t="shared" si="188"/>
        <v>41948.731944444444</v>
      </c>
      <c r="T2336" s="16" t="str">
        <f t="shared" si="189"/>
        <v>2014</v>
      </c>
    </row>
    <row r="2337" spans="1:20" ht="49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>
        <f t="shared" si="185"/>
        <v>102</v>
      </c>
      <c r="O2337" s="10">
        <f t="shared" si="186"/>
        <v>115.69</v>
      </c>
      <c r="P2337" s="12" t="s">
        <v>8292</v>
      </c>
      <c r="Q2337" t="s">
        <v>8308</v>
      </c>
      <c r="R2337" s="17">
        <f t="shared" si="187"/>
        <v>41771.572256944448</v>
      </c>
      <c r="S2337" s="17">
        <f t="shared" si="188"/>
        <v>41801.572256944448</v>
      </c>
      <c r="T2337" s="16" t="str">
        <f t="shared" si="189"/>
        <v>2014</v>
      </c>
    </row>
    <row r="2338" spans="1:20" ht="49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>
        <f t="shared" si="185"/>
        <v>521</v>
      </c>
      <c r="O2338" s="10">
        <f t="shared" si="186"/>
        <v>48.1</v>
      </c>
      <c r="P2338" s="12" t="s">
        <v>8292</v>
      </c>
      <c r="Q2338" t="s">
        <v>8308</v>
      </c>
      <c r="R2338" s="17">
        <f t="shared" si="187"/>
        <v>41666.924710648149</v>
      </c>
      <c r="S2338" s="17">
        <f t="shared" si="188"/>
        <v>41706.924710648149</v>
      </c>
      <c r="T2338" s="16" t="str">
        <f t="shared" si="189"/>
        <v>2014</v>
      </c>
    </row>
    <row r="2339" spans="1:20" ht="33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>
        <f t="shared" si="185"/>
        <v>111</v>
      </c>
      <c r="O2339" s="10">
        <f t="shared" si="186"/>
        <v>74.180000000000007</v>
      </c>
      <c r="P2339" s="12" t="s">
        <v>8292</v>
      </c>
      <c r="Q2339" t="s">
        <v>8308</v>
      </c>
      <c r="R2339" s="17">
        <f t="shared" si="187"/>
        <v>41786.640543981484</v>
      </c>
      <c r="S2339" s="17">
        <f t="shared" si="188"/>
        <v>41816.640543981484</v>
      </c>
      <c r="T2339" s="16" t="str">
        <f t="shared" si="189"/>
        <v>2014</v>
      </c>
    </row>
    <row r="2340" spans="1:20" ht="49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>
        <f t="shared" si="185"/>
        <v>101</v>
      </c>
      <c r="O2340" s="10">
        <f t="shared" si="186"/>
        <v>123.35</v>
      </c>
      <c r="P2340" s="12" t="s">
        <v>8292</v>
      </c>
      <c r="Q2340" t="s">
        <v>8308</v>
      </c>
      <c r="R2340" s="17">
        <f t="shared" si="187"/>
        <v>41789.896805555552</v>
      </c>
      <c r="S2340" s="17">
        <f t="shared" si="188"/>
        <v>41819.896805555552</v>
      </c>
      <c r="T2340" s="16" t="str">
        <f t="shared" si="189"/>
        <v>2014</v>
      </c>
    </row>
    <row r="2341" spans="1:20" ht="49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>
        <f t="shared" si="185"/>
        <v>294</v>
      </c>
      <c r="O2341" s="10">
        <f t="shared" si="186"/>
        <v>66.62</v>
      </c>
      <c r="P2341" s="12" t="s">
        <v>8292</v>
      </c>
      <c r="Q2341" t="s">
        <v>8308</v>
      </c>
      <c r="R2341" s="17">
        <f t="shared" si="187"/>
        <v>42692.79987268518</v>
      </c>
      <c r="S2341" s="17">
        <f t="shared" si="188"/>
        <v>42723.332638888889</v>
      </c>
      <c r="T2341" s="16" t="str">
        <f t="shared" si="189"/>
        <v>2016</v>
      </c>
    </row>
    <row r="2342" spans="1:20" ht="49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>
        <f t="shared" si="185"/>
        <v>106</v>
      </c>
      <c r="O2342" s="10">
        <f t="shared" si="186"/>
        <v>104.99</v>
      </c>
      <c r="P2342" s="12" t="s">
        <v>8292</v>
      </c>
      <c r="Q2342" t="s">
        <v>8308</v>
      </c>
      <c r="R2342" s="17">
        <f t="shared" si="187"/>
        <v>42643.642800925925</v>
      </c>
      <c r="S2342" s="17">
        <f t="shared" si="188"/>
        <v>42673.642800925925</v>
      </c>
      <c r="T2342" s="16" t="str">
        <f t="shared" si="189"/>
        <v>2016</v>
      </c>
    </row>
    <row r="2343" spans="1:20" ht="33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>
        <f t="shared" si="185"/>
        <v>0</v>
      </c>
      <c r="O2343" s="10">
        <f t="shared" si="186"/>
        <v>0</v>
      </c>
      <c r="P2343" s="12" t="s">
        <v>8275</v>
      </c>
      <c r="Q2343" t="s">
        <v>8276</v>
      </c>
      <c r="R2343" s="17">
        <f t="shared" si="187"/>
        <v>42167.813703703709</v>
      </c>
      <c r="S2343" s="17">
        <f t="shared" si="188"/>
        <v>42197.813703703709</v>
      </c>
      <c r="T2343" s="16" t="str">
        <f t="shared" si="189"/>
        <v>2015</v>
      </c>
    </row>
    <row r="2344" spans="1:20" ht="49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>
        <f t="shared" si="185"/>
        <v>0</v>
      </c>
      <c r="O2344" s="10">
        <f t="shared" si="186"/>
        <v>0</v>
      </c>
      <c r="P2344" s="12" t="s">
        <v>8275</v>
      </c>
      <c r="Q2344" t="s">
        <v>8276</v>
      </c>
      <c r="R2344" s="17">
        <f t="shared" si="187"/>
        <v>41897.702199074076</v>
      </c>
      <c r="S2344" s="17">
        <f t="shared" si="188"/>
        <v>41918.208333333336</v>
      </c>
      <c r="T2344" s="16" t="str">
        <f t="shared" si="189"/>
        <v>2014</v>
      </c>
    </row>
    <row r="2345" spans="1:20" ht="49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>
        <f t="shared" si="185"/>
        <v>3</v>
      </c>
      <c r="O2345" s="10">
        <f t="shared" si="186"/>
        <v>300</v>
      </c>
      <c r="P2345" s="12" t="s">
        <v>8275</v>
      </c>
      <c r="Q2345" t="s">
        <v>8276</v>
      </c>
      <c r="R2345" s="17">
        <f t="shared" si="187"/>
        <v>42327.825289351851</v>
      </c>
      <c r="S2345" s="17">
        <f t="shared" si="188"/>
        <v>42377.82430555555</v>
      </c>
      <c r="T2345" s="16" t="str">
        <f t="shared" si="189"/>
        <v>2015</v>
      </c>
    </row>
    <row r="2346" spans="1:20" ht="49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>
        <f t="shared" si="185"/>
        <v>0</v>
      </c>
      <c r="O2346" s="10">
        <f t="shared" si="186"/>
        <v>1</v>
      </c>
      <c r="P2346" s="12" t="s">
        <v>8275</v>
      </c>
      <c r="Q2346" t="s">
        <v>8276</v>
      </c>
      <c r="R2346" s="17">
        <f t="shared" si="187"/>
        <v>42515.727650462963</v>
      </c>
      <c r="S2346" s="17">
        <f t="shared" si="188"/>
        <v>42545.727650462963</v>
      </c>
      <c r="T2346" s="16" t="str">
        <f t="shared" si="189"/>
        <v>2016</v>
      </c>
    </row>
    <row r="2347" spans="1:20" ht="49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>
        <f t="shared" si="185"/>
        <v>0</v>
      </c>
      <c r="O2347" s="10">
        <f t="shared" si="186"/>
        <v>0</v>
      </c>
      <c r="P2347" s="12" t="s">
        <v>8275</v>
      </c>
      <c r="Q2347" t="s">
        <v>8276</v>
      </c>
      <c r="R2347" s="17">
        <f t="shared" si="187"/>
        <v>42060.001805555556</v>
      </c>
      <c r="S2347" s="17">
        <f t="shared" si="188"/>
        <v>42094.985416666663</v>
      </c>
      <c r="T2347" s="16" t="str">
        <f t="shared" si="189"/>
        <v>2015</v>
      </c>
    </row>
    <row r="2348" spans="1:20" ht="49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>
        <f t="shared" si="185"/>
        <v>0</v>
      </c>
      <c r="O2348" s="10">
        <f t="shared" si="186"/>
        <v>13</v>
      </c>
      <c r="P2348" s="12" t="s">
        <v>8275</v>
      </c>
      <c r="Q2348" t="s">
        <v>8276</v>
      </c>
      <c r="R2348" s="17">
        <f t="shared" si="187"/>
        <v>42615.79896990741</v>
      </c>
      <c r="S2348" s="17">
        <f t="shared" si="188"/>
        <v>42660.79896990741</v>
      </c>
      <c r="T2348" s="16" t="str">
        <f t="shared" si="189"/>
        <v>2016</v>
      </c>
    </row>
    <row r="2349" spans="1:20" ht="49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>
        <f t="shared" si="185"/>
        <v>2</v>
      </c>
      <c r="O2349" s="10">
        <f t="shared" si="186"/>
        <v>15</v>
      </c>
      <c r="P2349" s="12" t="s">
        <v>8275</v>
      </c>
      <c r="Q2349" t="s">
        <v>8276</v>
      </c>
      <c r="R2349" s="17">
        <f t="shared" si="187"/>
        <v>42577.607361111113</v>
      </c>
      <c r="S2349" s="17">
        <f t="shared" si="188"/>
        <v>42607.607361111113</v>
      </c>
      <c r="T2349" s="16" t="str">
        <f t="shared" si="189"/>
        <v>2016</v>
      </c>
    </row>
    <row r="2350" spans="1:20" ht="49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>
        <f t="shared" si="185"/>
        <v>0</v>
      </c>
      <c r="O2350" s="10">
        <f t="shared" si="186"/>
        <v>54</v>
      </c>
      <c r="P2350" s="12" t="s">
        <v>8275</v>
      </c>
      <c r="Q2350" t="s">
        <v>8276</v>
      </c>
      <c r="R2350" s="17">
        <f t="shared" si="187"/>
        <v>42360.932152777779</v>
      </c>
      <c r="S2350" s="17">
        <f t="shared" si="188"/>
        <v>42420.932152777779</v>
      </c>
      <c r="T2350" s="16" t="str">
        <f t="shared" si="189"/>
        <v>2015</v>
      </c>
    </row>
    <row r="2351" spans="1:20" ht="49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>
        <f t="shared" si="185"/>
        <v>0</v>
      </c>
      <c r="O2351" s="10">
        <f t="shared" si="186"/>
        <v>0</v>
      </c>
      <c r="P2351" s="12" t="s">
        <v>8275</v>
      </c>
      <c r="Q2351" t="s">
        <v>8276</v>
      </c>
      <c r="R2351" s="17">
        <f t="shared" si="187"/>
        <v>42198.775787037041</v>
      </c>
      <c r="S2351" s="17">
        <f t="shared" si="188"/>
        <v>42227.775787037041</v>
      </c>
      <c r="T2351" s="16" t="str">
        <f t="shared" si="189"/>
        <v>2015</v>
      </c>
    </row>
    <row r="2352" spans="1:20" ht="33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>
        <f t="shared" si="185"/>
        <v>0</v>
      </c>
      <c r="O2352" s="10">
        <f t="shared" si="186"/>
        <v>0</v>
      </c>
      <c r="P2352" s="12" t="s">
        <v>8275</v>
      </c>
      <c r="Q2352" t="s">
        <v>8276</v>
      </c>
      <c r="R2352" s="17">
        <f t="shared" si="187"/>
        <v>42708.842245370368</v>
      </c>
      <c r="S2352" s="17">
        <f t="shared" si="188"/>
        <v>42738.842245370368</v>
      </c>
      <c r="T2352" s="16" t="str">
        <f t="shared" si="189"/>
        <v>2016</v>
      </c>
    </row>
    <row r="2353" spans="1:20" ht="33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>
        <f t="shared" si="185"/>
        <v>1</v>
      </c>
      <c r="O2353" s="10">
        <f t="shared" si="186"/>
        <v>15.43</v>
      </c>
      <c r="P2353" s="12" t="s">
        <v>8275</v>
      </c>
      <c r="Q2353" t="s">
        <v>8276</v>
      </c>
      <c r="R2353" s="17">
        <f t="shared" si="187"/>
        <v>42094.101145833338</v>
      </c>
      <c r="S2353" s="17">
        <f t="shared" si="188"/>
        <v>42124.101145833338</v>
      </c>
      <c r="T2353" s="16" t="str">
        <f t="shared" si="189"/>
        <v>2015</v>
      </c>
    </row>
    <row r="2354" spans="1:20" ht="49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>
        <f t="shared" si="185"/>
        <v>0</v>
      </c>
      <c r="O2354" s="10">
        <f t="shared" si="186"/>
        <v>0</v>
      </c>
      <c r="P2354" s="12" t="s">
        <v>8275</v>
      </c>
      <c r="Q2354" t="s">
        <v>8276</v>
      </c>
      <c r="R2354" s="17">
        <f t="shared" si="187"/>
        <v>42101.633703703701</v>
      </c>
      <c r="S2354" s="17">
        <f t="shared" si="188"/>
        <v>42161.633703703701</v>
      </c>
      <c r="T2354" s="16" t="str">
        <f t="shared" si="189"/>
        <v>2015</v>
      </c>
    </row>
    <row r="2355" spans="1:20" ht="49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>
        <f t="shared" si="185"/>
        <v>0</v>
      </c>
      <c r="O2355" s="10">
        <f t="shared" si="186"/>
        <v>0</v>
      </c>
      <c r="P2355" s="12" t="s">
        <v>8275</v>
      </c>
      <c r="Q2355" t="s">
        <v>8276</v>
      </c>
      <c r="R2355" s="17">
        <f t="shared" si="187"/>
        <v>42103.676180555558</v>
      </c>
      <c r="S2355" s="17">
        <f t="shared" si="188"/>
        <v>42115.676180555558</v>
      </c>
      <c r="T2355" s="16" t="str">
        <f t="shared" si="189"/>
        <v>2015</v>
      </c>
    </row>
    <row r="2356" spans="1:20" ht="33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>
        <f t="shared" si="185"/>
        <v>0</v>
      </c>
      <c r="O2356" s="10">
        <f t="shared" si="186"/>
        <v>25</v>
      </c>
      <c r="P2356" s="12" t="s">
        <v>8275</v>
      </c>
      <c r="Q2356" t="s">
        <v>8276</v>
      </c>
      <c r="R2356" s="17">
        <f t="shared" si="187"/>
        <v>41954.722916666666</v>
      </c>
      <c r="S2356" s="17">
        <f t="shared" si="188"/>
        <v>42014.722916666666</v>
      </c>
      <c r="T2356" s="16" t="str">
        <f t="shared" si="189"/>
        <v>2014</v>
      </c>
    </row>
    <row r="2357" spans="1:20" ht="49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>
        <f t="shared" si="185"/>
        <v>1</v>
      </c>
      <c r="O2357" s="10">
        <f t="shared" si="186"/>
        <v>27.5</v>
      </c>
      <c r="P2357" s="12" t="s">
        <v>8275</v>
      </c>
      <c r="Q2357" t="s">
        <v>8276</v>
      </c>
      <c r="R2357" s="17">
        <f t="shared" si="187"/>
        <v>42096.918240740735</v>
      </c>
      <c r="S2357" s="17">
        <f t="shared" si="188"/>
        <v>42126.918240740735</v>
      </c>
      <c r="T2357" s="16" t="str">
        <f t="shared" si="189"/>
        <v>2015</v>
      </c>
    </row>
    <row r="2358" spans="1:20" ht="33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>
        <f t="shared" si="185"/>
        <v>0</v>
      </c>
      <c r="O2358" s="10">
        <f t="shared" si="186"/>
        <v>0</v>
      </c>
      <c r="P2358" s="12" t="s">
        <v>8275</v>
      </c>
      <c r="Q2358" t="s">
        <v>8276</v>
      </c>
      <c r="R2358" s="17">
        <f t="shared" si="187"/>
        <v>42130.78361111111</v>
      </c>
      <c r="S2358" s="17">
        <f t="shared" si="188"/>
        <v>42160.78361111111</v>
      </c>
      <c r="T2358" s="16" t="str">
        <f t="shared" si="189"/>
        <v>2015</v>
      </c>
    </row>
    <row r="2359" spans="1:20" ht="33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>
        <f t="shared" si="185"/>
        <v>0</v>
      </c>
      <c r="O2359" s="10">
        <f t="shared" si="186"/>
        <v>0</v>
      </c>
      <c r="P2359" s="12" t="s">
        <v>8275</v>
      </c>
      <c r="Q2359" t="s">
        <v>8276</v>
      </c>
      <c r="R2359" s="17">
        <f t="shared" si="187"/>
        <v>42264.620115740734</v>
      </c>
      <c r="S2359" s="17">
        <f t="shared" si="188"/>
        <v>42294.620115740734</v>
      </c>
      <c r="T2359" s="16" t="str">
        <f t="shared" si="189"/>
        <v>2015</v>
      </c>
    </row>
    <row r="2360" spans="1:20" ht="33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>
        <f t="shared" si="185"/>
        <v>0</v>
      </c>
      <c r="O2360" s="10">
        <f t="shared" si="186"/>
        <v>0</v>
      </c>
      <c r="P2360" s="12" t="s">
        <v>8275</v>
      </c>
      <c r="Q2360" t="s">
        <v>8276</v>
      </c>
      <c r="R2360" s="17">
        <f t="shared" si="187"/>
        <v>41978.930972222224</v>
      </c>
      <c r="S2360" s="17">
        <f t="shared" si="188"/>
        <v>42035.027083333334</v>
      </c>
      <c r="T2360" s="16" t="str">
        <f t="shared" si="189"/>
        <v>2014</v>
      </c>
    </row>
    <row r="2361" spans="1:20" ht="49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>
        <f t="shared" si="185"/>
        <v>15</v>
      </c>
      <c r="O2361" s="10">
        <f t="shared" si="186"/>
        <v>367</v>
      </c>
      <c r="P2361" s="12" t="s">
        <v>8275</v>
      </c>
      <c r="Q2361" t="s">
        <v>8276</v>
      </c>
      <c r="R2361" s="17">
        <f t="shared" si="187"/>
        <v>42159.649583333332</v>
      </c>
      <c r="S2361" s="17">
        <f t="shared" si="188"/>
        <v>42219.649583333332</v>
      </c>
      <c r="T2361" s="16" t="str">
        <f t="shared" si="189"/>
        <v>2015</v>
      </c>
    </row>
    <row r="2362" spans="1:20" ht="49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>
        <f t="shared" si="185"/>
        <v>0</v>
      </c>
      <c r="O2362" s="10">
        <f t="shared" si="186"/>
        <v>2</v>
      </c>
      <c r="P2362" s="12" t="s">
        <v>8275</v>
      </c>
      <c r="Q2362" t="s">
        <v>8276</v>
      </c>
      <c r="R2362" s="17">
        <f t="shared" si="187"/>
        <v>42377.70694444445</v>
      </c>
      <c r="S2362" s="17">
        <f t="shared" si="188"/>
        <v>42407.70694444445</v>
      </c>
      <c r="T2362" s="16" t="str">
        <f t="shared" si="189"/>
        <v>2016</v>
      </c>
    </row>
    <row r="2363" spans="1:20" ht="49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>
        <f t="shared" si="185"/>
        <v>0</v>
      </c>
      <c r="O2363" s="10">
        <f t="shared" si="186"/>
        <v>0</v>
      </c>
      <c r="P2363" s="12" t="s">
        <v>8275</v>
      </c>
      <c r="Q2363" t="s">
        <v>8276</v>
      </c>
      <c r="R2363" s="17">
        <f t="shared" si="187"/>
        <v>42466.858888888892</v>
      </c>
      <c r="S2363" s="17">
        <f t="shared" si="188"/>
        <v>42490.916666666672</v>
      </c>
      <c r="T2363" s="16" t="str">
        <f t="shared" si="189"/>
        <v>2016</v>
      </c>
    </row>
    <row r="2364" spans="1:20" ht="33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>
        <f t="shared" si="185"/>
        <v>29</v>
      </c>
      <c r="O2364" s="10">
        <f t="shared" si="186"/>
        <v>60</v>
      </c>
      <c r="P2364" s="12" t="s">
        <v>8275</v>
      </c>
      <c r="Q2364" t="s">
        <v>8276</v>
      </c>
      <c r="R2364" s="17">
        <f t="shared" si="187"/>
        <v>41954.688310185185</v>
      </c>
      <c r="S2364" s="17">
        <f t="shared" si="188"/>
        <v>41984.688310185185</v>
      </c>
      <c r="T2364" s="16" t="str">
        <f t="shared" si="189"/>
        <v>2014</v>
      </c>
    </row>
    <row r="2365" spans="1:20" ht="49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>
        <f t="shared" si="185"/>
        <v>0</v>
      </c>
      <c r="O2365" s="10">
        <f t="shared" si="186"/>
        <v>0</v>
      </c>
      <c r="P2365" s="12" t="s">
        <v>8275</v>
      </c>
      <c r="Q2365" t="s">
        <v>8276</v>
      </c>
      <c r="R2365" s="17">
        <f t="shared" si="187"/>
        <v>42322.011574074073</v>
      </c>
      <c r="S2365" s="17">
        <f t="shared" si="188"/>
        <v>42367.011574074073</v>
      </c>
      <c r="T2365" s="16" t="str">
        <f t="shared" si="189"/>
        <v>2015</v>
      </c>
    </row>
    <row r="2366" spans="1:20" ht="33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>
        <f t="shared" si="185"/>
        <v>0</v>
      </c>
      <c r="O2366" s="10">
        <f t="shared" si="186"/>
        <v>0</v>
      </c>
      <c r="P2366" s="12" t="s">
        <v>8275</v>
      </c>
      <c r="Q2366" t="s">
        <v>8276</v>
      </c>
      <c r="R2366" s="17">
        <f t="shared" si="187"/>
        <v>42248.934675925921</v>
      </c>
      <c r="S2366" s="17">
        <f t="shared" si="188"/>
        <v>42303.934675925921</v>
      </c>
      <c r="T2366" s="16" t="str">
        <f t="shared" si="189"/>
        <v>2015</v>
      </c>
    </row>
    <row r="2367" spans="1:20" ht="49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>
        <f t="shared" si="185"/>
        <v>0</v>
      </c>
      <c r="O2367" s="10">
        <f t="shared" si="186"/>
        <v>0</v>
      </c>
      <c r="P2367" s="12" t="s">
        <v>8275</v>
      </c>
      <c r="Q2367" t="s">
        <v>8276</v>
      </c>
      <c r="R2367" s="17">
        <f t="shared" si="187"/>
        <v>42346.736400462964</v>
      </c>
      <c r="S2367" s="17">
        <f t="shared" si="188"/>
        <v>42386.958333333328</v>
      </c>
      <c r="T2367" s="16" t="str">
        <f t="shared" si="189"/>
        <v>2015</v>
      </c>
    </row>
    <row r="2368" spans="1:20" ht="49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>
        <f t="shared" si="185"/>
        <v>11</v>
      </c>
      <c r="O2368" s="10">
        <f t="shared" si="186"/>
        <v>97.41</v>
      </c>
      <c r="P2368" s="12" t="s">
        <v>8275</v>
      </c>
      <c r="Q2368" t="s">
        <v>8276</v>
      </c>
      <c r="R2368" s="17">
        <f t="shared" si="187"/>
        <v>42268.531631944439</v>
      </c>
      <c r="S2368" s="17">
        <f t="shared" si="188"/>
        <v>42298.531631944439</v>
      </c>
      <c r="T2368" s="16" t="str">
        <f t="shared" si="189"/>
        <v>2015</v>
      </c>
    </row>
    <row r="2369" spans="1:20" ht="49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>
        <f t="shared" si="185"/>
        <v>1</v>
      </c>
      <c r="O2369" s="10">
        <f t="shared" si="186"/>
        <v>47.86</v>
      </c>
      <c r="P2369" s="12" t="s">
        <v>8275</v>
      </c>
      <c r="Q2369" t="s">
        <v>8276</v>
      </c>
      <c r="R2369" s="17">
        <f t="shared" si="187"/>
        <v>42425.970092592594</v>
      </c>
      <c r="S2369" s="17">
        <f t="shared" si="188"/>
        <v>42485.928425925929</v>
      </c>
      <c r="T2369" s="16" t="str">
        <f t="shared" si="189"/>
        <v>2016</v>
      </c>
    </row>
    <row r="2370" spans="1:20" ht="49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>
        <f t="shared" si="185"/>
        <v>0</v>
      </c>
      <c r="O2370" s="10">
        <f t="shared" si="186"/>
        <v>50</v>
      </c>
      <c r="P2370" s="12" t="s">
        <v>8275</v>
      </c>
      <c r="Q2370" t="s">
        <v>8276</v>
      </c>
      <c r="R2370" s="17">
        <f t="shared" si="187"/>
        <v>42063.721817129626</v>
      </c>
      <c r="S2370" s="17">
        <f t="shared" si="188"/>
        <v>42108.680150462969</v>
      </c>
      <c r="T2370" s="16" t="str">
        <f t="shared" si="189"/>
        <v>2015</v>
      </c>
    </row>
    <row r="2371" spans="1:20" ht="49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>
        <f t="shared" si="185"/>
        <v>0</v>
      </c>
      <c r="O2371" s="10">
        <f t="shared" si="186"/>
        <v>0</v>
      </c>
      <c r="P2371" s="12" t="s">
        <v>8275</v>
      </c>
      <c r="Q2371" t="s">
        <v>8276</v>
      </c>
      <c r="R2371" s="17">
        <f t="shared" si="187"/>
        <v>42380.812627314815</v>
      </c>
      <c r="S2371" s="17">
        <f t="shared" si="188"/>
        <v>42410.812627314815</v>
      </c>
      <c r="T2371" s="16" t="str">
        <f t="shared" si="189"/>
        <v>2016</v>
      </c>
    </row>
    <row r="2372" spans="1:20" ht="49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>
        <f t="shared" si="185"/>
        <v>0</v>
      </c>
      <c r="O2372" s="10">
        <f t="shared" si="186"/>
        <v>20.5</v>
      </c>
      <c r="P2372" s="12" t="s">
        <v>8275</v>
      </c>
      <c r="Q2372" t="s">
        <v>8276</v>
      </c>
      <c r="R2372" s="17">
        <f t="shared" si="187"/>
        <v>41961.18913194444</v>
      </c>
      <c r="S2372" s="17">
        <f t="shared" si="188"/>
        <v>41991.18913194444</v>
      </c>
      <c r="T2372" s="16" t="str">
        <f t="shared" si="189"/>
        <v>2014</v>
      </c>
    </row>
    <row r="2373" spans="1:20" ht="49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>
        <f t="shared" si="185"/>
        <v>0</v>
      </c>
      <c r="O2373" s="10">
        <f t="shared" si="186"/>
        <v>0</v>
      </c>
      <c r="P2373" s="12" t="s">
        <v>8275</v>
      </c>
      <c r="Q2373" t="s">
        <v>8276</v>
      </c>
      <c r="R2373" s="17">
        <f t="shared" si="187"/>
        <v>42150.777731481481</v>
      </c>
      <c r="S2373" s="17">
        <f t="shared" si="188"/>
        <v>42180.777731481481</v>
      </c>
      <c r="T2373" s="16" t="str">
        <f t="shared" si="189"/>
        <v>2015</v>
      </c>
    </row>
    <row r="2374" spans="1:20" ht="49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>
        <f t="shared" si="185"/>
        <v>3</v>
      </c>
      <c r="O2374" s="10">
        <f t="shared" si="186"/>
        <v>30</v>
      </c>
      <c r="P2374" s="12" t="s">
        <v>8275</v>
      </c>
      <c r="Q2374" t="s">
        <v>8276</v>
      </c>
      <c r="R2374" s="17">
        <f t="shared" si="187"/>
        <v>42088.069108796291</v>
      </c>
      <c r="S2374" s="17">
        <f t="shared" si="188"/>
        <v>42118.069108796291</v>
      </c>
      <c r="T2374" s="16" t="str">
        <f t="shared" si="189"/>
        <v>2015</v>
      </c>
    </row>
    <row r="2375" spans="1:20" ht="33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>
        <f t="shared" si="185"/>
        <v>0</v>
      </c>
      <c r="O2375" s="10">
        <f t="shared" si="186"/>
        <v>50</v>
      </c>
      <c r="P2375" s="12" t="s">
        <v>8275</v>
      </c>
      <c r="Q2375" t="s">
        <v>8276</v>
      </c>
      <c r="R2375" s="17">
        <f t="shared" si="187"/>
        <v>42215.662314814821</v>
      </c>
      <c r="S2375" s="17">
        <f t="shared" si="188"/>
        <v>42245.662314814821</v>
      </c>
      <c r="T2375" s="16" t="str">
        <f t="shared" si="189"/>
        <v>2015</v>
      </c>
    </row>
    <row r="2376" spans="1:20" ht="49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>
        <f t="shared" si="185"/>
        <v>0</v>
      </c>
      <c r="O2376" s="10">
        <f t="shared" si="186"/>
        <v>10</v>
      </c>
      <c r="P2376" s="12" t="s">
        <v>8275</v>
      </c>
      <c r="Q2376" t="s">
        <v>8276</v>
      </c>
      <c r="R2376" s="17">
        <f t="shared" si="187"/>
        <v>42017.843287037031</v>
      </c>
      <c r="S2376" s="17">
        <f t="shared" si="188"/>
        <v>42047.843287037031</v>
      </c>
      <c r="T2376" s="16" t="str">
        <f t="shared" si="189"/>
        <v>2015</v>
      </c>
    </row>
    <row r="2377" spans="1:20" ht="49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>
        <f t="shared" si="185"/>
        <v>0</v>
      </c>
      <c r="O2377" s="10">
        <f t="shared" si="186"/>
        <v>0</v>
      </c>
      <c r="P2377" s="12" t="s">
        <v>8275</v>
      </c>
      <c r="Q2377" t="s">
        <v>8276</v>
      </c>
      <c r="R2377" s="17">
        <f t="shared" si="187"/>
        <v>42592.836076388892</v>
      </c>
      <c r="S2377" s="17">
        <f t="shared" si="188"/>
        <v>42622.836076388892</v>
      </c>
      <c r="T2377" s="16" t="str">
        <f t="shared" si="189"/>
        <v>2016</v>
      </c>
    </row>
    <row r="2378" spans="1:20" ht="49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>
        <f t="shared" ref="N2378:N2441" si="190">ROUND(E2378/D2378*100,0)</f>
        <v>11</v>
      </c>
      <c r="O2378" s="10">
        <f t="shared" ref="O2378:O2441" si="191">IFERROR(ROUND(E2378/L2378,2),0)</f>
        <v>81.58</v>
      </c>
      <c r="P2378" s="12" t="s">
        <v>8275</v>
      </c>
      <c r="Q2378" t="s">
        <v>8276</v>
      </c>
      <c r="R2378" s="17">
        <f t="shared" ref="R2378:R2441" si="192">(((J2378/60)/60)/24)+DATE(1970,1,1)</f>
        <v>42318.925532407404</v>
      </c>
      <c r="S2378" s="17">
        <f t="shared" ref="S2378:S2441" si="193">(((I2378/60)/60)/24)+DATE(1970,1,1)</f>
        <v>42348.925532407404</v>
      </c>
      <c r="T2378" s="16" t="str">
        <f t="shared" ref="T2378:T2441" si="194">TEXT(R2378, "yyyy")</f>
        <v>2015</v>
      </c>
    </row>
    <row r="2379" spans="1:20" ht="49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>
        <f t="shared" si="190"/>
        <v>0</v>
      </c>
      <c r="O2379" s="10">
        <f t="shared" si="191"/>
        <v>0</v>
      </c>
      <c r="P2379" s="12" t="s">
        <v>8275</v>
      </c>
      <c r="Q2379" t="s">
        <v>8276</v>
      </c>
      <c r="R2379" s="17">
        <f t="shared" si="192"/>
        <v>42669.870173611111</v>
      </c>
      <c r="S2379" s="17">
        <f t="shared" si="193"/>
        <v>42699.911840277782</v>
      </c>
      <c r="T2379" s="16" t="str">
        <f t="shared" si="194"/>
        <v>2016</v>
      </c>
    </row>
    <row r="2380" spans="1:20" ht="33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>
        <f t="shared" si="190"/>
        <v>0</v>
      </c>
      <c r="O2380" s="10">
        <f t="shared" si="191"/>
        <v>0</v>
      </c>
      <c r="P2380" s="12" t="s">
        <v>8275</v>
      </c>
      <c r="Q2380" t="s">
        <v>8276</v>
      </c>
      <c r="R2380" s="17">
        <f t="shared" si="192"/>
        <v>42213.013078703705</v>
      </c>
      <c r="S2380" s="17">
        <f t="shared" si="193"/>
        <v>42242.013078703705</v>
      </c>
      <c r="T2380" s="16" t="str">
        <f t="shared" si="194"/>
        <v>2015</v>
      </c>
    </row>
    <row r="2381" spans="1:20" ht="33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>
        <f t="shared" si="190"/>
        <v>0</v>
      </c>
      <c r="O2381" s="10">
        <f t="shared" si="191"/>
        <v>0</v>
      </c>
      <c r="P2381" s="12" t="s">
        <v>8275</v>
      </c>
      <c r="Q2381" t="s">
        <v>8276</v>
      </c>
      <c r="R2381" s="17">
        <f t="shared" si="192"/>
        <v>42237.016388888893</v>
      </c>
      <c r="S2381" s="17">
        <f t="shared" si="193"/>
        <v>42282.016388888893</v>
      </c>
      <c r="T2381" s="16" t="str">
        <f t="shared" si="194"/>
        <v>2015</v>
      </c>
    </row>
    <row r="2382" spans="1:20" ht="49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>
        <f t="shared" si="190"/>
        <v>0</v>
      </c>
      <c r="O2382" s="10">
        <f t="shared" si="191"/>
        <v>18.329999999999998</v>
      </c>
      <c r="P2382" s="12" t="s">
        <v>8275</v>
      </c>
      <c r="Q2382" t="s">
        <v>8276</v>
      </c>
      <c r="R2382" s="17">
        <f t="shared" si="192"/>
        <v>42248.793310185181</v>
      </c>
      <c r="S2382" s="17">
        <f t="shared" si="193"/>
        <v>42278.793310185181</v>
      </c>
      <c r="T2382" s="16" t="str">
        <f t="shared" si="194"/>
        <v>2015</v>
      </c>
    </row>
    <row r="2383" spans="1:20" ht="33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>
        <f t="shared" si="190"/>
        <v>2</v>
      </c>
      <c r="O2383" s="10">
        <f t="shared" si="191"/>
        <v>224.43</v>
      </c>
      <c r="P2383" s="12" t="s">
        <v>8275</v>
      </c>
      <c r="Q2383" t="s">
        <v>8276</v>
      </c>
      <c r="R2383" s="17">
        <f t="shared" si="192"/>
        <v>42074.935740740737</v>
      </c>
      <c r="S2383" s="17">
        <f t="shared" si="193"/>
        <v>42104.935740740737</v>
      </c>
      <c r="T2383" s="16" t="str">
        <f t="shared" si="194"/>
        <v>2015</v>
      </c>
    </row>
    <row r="2384" spans="1:20" ht="49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>
        <f t="shared" si="190"/>
        <v>3</v>
      </c>
      <c r="O2384" s="10">
        <f t="shared" si="191"/>
        <v>37.5</v>
      </c>
      <c r="P2384" s="12" t="s">
        <v>8275</v>
      </c>
      <c r="Q2384" t="s">
        <v>8276</v>
      </c>
      <c r="R2384" s="17">
        <f t="shared" si="192"/>
        <v>42195.187534722223</v>
      </c>
      <c r="S2384" s="17">
        <f t="shared" si="193"/>
        <v>42220.187534722223</v>
      </c>
      <c r="T2384" s="16" t="str">
        <f t="shared" si="194"/>
        <v>2015</v>
      </c>
    </row>
    <row r="2385" spans="1:20" ht="49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>
        <f t="shared" si="190"/>
        <v>4</v>
      </c>
      <c r="O2385" s="10">
        <f t="shared" si="191"/>
        <v>145</v>
      </c>
      <c r="P2385" s="12" t="s">
        <v>8275</v>
      </c>
      <c r="Q2385" t="s">
        <v>8276</v>
      </c>
      <c r="R2385" s="17">
        <f t="shared" si="192"/>
        <v>42027.056793981479</v>
      </c>
      <c r="S2385" s="17">
        <f t="shared" si="193"/>
        <v>42057.056793981479</v>
      </c>
      <c r="T2385" s="16" t="str">
        <f t="shared" si="194"/>
        <v>2015</v>
      </c>
    </row>
    <row r="2386" spans="1:20" ht="49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>
        <f t="shared" si="190"/>
        <v>1</v>
      </c>
      <c r="O2386" s="10">
        <f t="shared" si="191"/>
        <v>1</v>
      </c>
      <c r="P2386" s="12" t="s">
        <v>8275</v>
      </c>
      <c r="Q2386" t="s">
        <v>8276</v>
      </c>
      <c r="R2386" s="17">
        <f t="shared" si="192"/>
        <v>41927.067627314813</v>
      </c>
      <c r="S2386" s="17">
        <f t="shared" si="193"/>
        <v>41957.109293981484</v>
      </c>
      <c r="T2386" s="16" t="str">
        <f t="shared" si="194"/>
        <v>2014</v>
      </c>
    </row>
    <row r="2387" spans="1:20" ht="49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>
        <f t="shared" si="190"/>
        <v>1</v>
      </c>
      <c r="O2387" s="10">
        <f t="shared" si="191"/>
        <v>112.57</v>
      </c>
      <c r="P2387" s="12" t="s">
        <v>8275</v>
      </c>
      <c r="Q2387" t="s">
        <v>8276</v>
      </c>
      <c r="R2387" s="17">
        <f t="shared" si="192"/>
        <v>42191.70175925926</v>
      </c>
      <c r="S2387" s="17">
        <f t="shared" si="193"/>
        <v>42221.70175925926</v>
      </c>
      <c r="T2387" s="16" t="str">
        <f t="shared" si="194"/>
        <v>2015</v>
      </c>
    </row>
    <row r="2388" spans="1:20" ht="49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>
        <f t="shared" si="190"/>
        <v>0</v>
      </c>
      <c r="O2388" s="10">
        <f t="shared" si="191"/>
        <v>0</v>
      </c>
      <c r="P2388" s="12" t="s">
        <v>8275</v>
      </c>
      <c r="Q2388" t="s">
        <v>8276</v>
      </c>
      <c r="R2388" s="17">
        <f t="shared" si="192"/>
        <v>41954.838240740741</v>
      </c>
      <c r="S2388" s="17">
        <f t="shared" si="193"/>
        <v>42014.838240740741</v>
      </c>
      <c r="T2388" s="16" t="str">
        <f t="shared" si="194"/>
        <v>2014</v>
      </c>
    </row>
    <row r="2389" spans="1:20" ht="49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>
        <f t="shared" si="190"/>
        <v>1</v>
      </c>
      <c r="O2389" s="10">
        <f t="shared" si="191"/>
        <v>342</v>
      </c>
      <c r="P2389" s="12" t="s">
        <v>8275</v>
      </c>
      <c r="Q2389" t="s">
        <v>8276</v>
      </c>
      <c r="R2389" s="17">
        <f t="shared" si="192"/>
        <v>42528.626620370371</v>
      </c>
      <c r="S2389" s="17">
        <f t="shared" si="193"/>
        <v>42573.626620370371</v>
      </c>
      <c r="T2389" s="16" t="str">
        <f t="shared" si="194"/>
        <v>2016</v>
      </c>
    </row>
    <row r="2390" spans="1:20" ht="49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>
        <f t="shared" si="190"/>
        <v>1</v>
      </c>
      <c r="O2390" s="10">
        <f t="shared" si="191"/>
        <v>57.88</v>
      </c>
      <c r="P2390" s="12" t="s">
        <v>8275</v>
      </c>
      <c r="Q2390" t="s">
        <v>8276</v>
      </c>
      <c r="R2390" s="17">
        <f t="shared" si="192"/>
        <v>41989.853692129633</v>
      </c>
      <c r="S2390" s="17">
        <f t="shared" si="193"/>
        <v>42019.811805555553</v>
      </c>
      <c r="T2390" s="16" t="str">
        <f t="shared" si="194"/>
        <v>2014</v>
      </c>
    </row>
    <row r="2391" spans="1:20" ht="49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>
        <f t="shared" si="190"/>
        <v>0</v>
      </c>
      <c r="O2391" s="10">
        <f t="shared" si="191"/>
        <v>30</v>
      </c>
      <c r="P2391" s="12" t="s">
        <v>8275</v>
      </c>
      <c r="Q2391" t="s">
        <v>8276</v>
      </c>
      <c r="R2391" s="17">
        <f t="shared" si="192"/>
        <v>42179.653379629628</v>
      </c>
      <c r="S2391" s="17">
        <f t="shared" si="193"/>
        <v>42210.915972222225</v>
      </c>
      <c r="T2391" s="16" t="str">
        <f t="shared" si="194"/>
        <v>2015</v>
      </c>
    </row>
    <row r="2392" spans="1:20" ht="49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>
        <f t="shared" si="190"/>
        <v>0</v>
      </c>
      <c r="O2392" s="10">
        <f t="shared" si="191"/>
        <v>0</v>
      </c>
      <c r="P2392" s="12" t="s">
        <v>8275</v>
      </c>
      <c r="Q2392" t="s">
        <v>8276</v>
      </c>
      <c r="R2392" s="17">
        <f t="shared" si="192"/>
        <v>41968.262314814812</v>
      </c>
      <c r="S2392" s="17">
        <f t="shared" si="193"/>
        <v>42008.262314814812</v>
      </c>
      <c r="T2392" s="16" t="str">
        <f t="shared" si="194"/>
        <v>2014</v>
      </c>
    </row>
    <row r="2393" spans="1:20" ht="33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>
        <f t="shared" si="190"/>
        <v>0</v>
      </c>
      <c r="O2393" s="10">
        <f t="shared" si="191"/>
        <v>25</v>
      </c>
      <c r="P2393" s="12" t="s">
        <v>8275</v>
      </c>
      <c r="Q2393" t="s">
        <v>8276</v>
      </c>
      <c r="R2393" s="17">
        <f t="shared" si="192"/>
        <v>42064.794490740736</v>
      </c>
      <c r="S2393" s="17">
        <f t="shared" si="193"/>
        <v>42094.752824074079</v>
      </c>
      <c r="T2393" s="16" t="str">
        <f t="shared" si="194"/>
        <v>2015</v>
      </c>
    </row>
    <row r="2394" spans="1:20" ht="49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>
        <f t="shared" si="190"/>
        <v>0</v>
      </c>
      <c r="O2394" s="10">
        <f t="shared" si="191"/>
        <v>0</v>
      </c>
      <c r="P2394" s="12" t="s">
        <v>8275</v>
      </c>
      <c r="Q2394" t="s">
        <v>8276</v>
      </c>
      <c r="R2394" s="17">
        <f t="shared" si="192"/>
        <v>42276.120636574073</v>
      </c>
      <c r="S2394" s="17">
        <f t="shared" si="193"/>
        <v>42306.120636574073</v>
      </c>
      <c r="T2394" s="16" t="str">
        <f t="shared" si="194"/>
        <v>2015</v>
      </c>
    </row>
    <row r="2395" spans="1:20" ht="49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>
        <f t="shared" si="190"/>
        <v>0</v>
      </c>
      <c r="O2395" s="10">
        <f t="shared" si="191"/>
        <v>50</v>
      </c>
      <c r="P2395" s="12" t="s">
        <v>8275</v>
      </c>
      <c r="Q2395" t="s">
        <v>8276</v>
      </c>
      <c r="R2395" s="17">
        <f t="shared" si="192"/>
        <v>42194.648344907408</v>
      </c>
      <c r="S2395" s="17">
        <f t="shared" si="193"/>
        <v>42224.648344907408</v>
      </c>
      <c r="T2395" s="16" t="str">
        <f t="shared" si="194"/>
        <v>2015</v>
      </c>
    </row>
    <row r="2396" spans="1:20" ht="49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>
        <f t="shared" si="190"/>
        <v>0</v>
      </c>
      <c r="O2396" s="10">
        <f t="shared" si="191"/>
        <v>1.5</v>
      </c>
      <c r="P2396" s="12" t="s">
        <v>8275</v>
      </c>
      <c r="Q2396" t="s">
        <v>8276</v>
      </c>
      <c r="R2396" s="17">
        <f t="shared" si="192"/>
        <v>42031.362187499995</v>
      </c>
      <c r="S2396" s="17">
        <f t="shared" si="193"/>
        <v>42061.362187499995</v>
      </c>
      <c r="T2396" s="16" t="str">
        <f t="shared" si="194"/>
        <v>2015</v>
      </c>
    </row>
    <row r="2397" spans="1:20" ht="49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>
        <f t="shared" si="190"/>
        <v>0</v>
      </c>
      <c r="O2397" s="10">
        <f t="shared" si="191"/>
        <v>0</v>
      </c>
      <c r="P2397" s="12" t="s">
        <v>8275</v>
      </c>
      <c r="Q2397" t="s">
        <v>8276</v>
      </c>
      <c r="R2397" s="17">
        <f t="shared" si="192"/>
        <v>42717.121377314819</v>
      </c>
      <c r="S2397" s="17">
        <f t="shared" si="193"/>
        <v>42745.372916666667</v>
      </c>
      <c r="T2397" s="16" t="str">
        <f t="shared" si="194"/>
        <v>2016</v>
      </c>
    </row>
    <row r="2398" spans="1:20" ht="49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>
        <f t="shared" si="190"/>
        <v>0</v>
      </c>
      <c r="O2398" s="10">
        <f t="shared" si="191"/>
        <v>10</v>
      </c>
      <c r="P2398" s="12" t="s">
        <v>8275</v>
      </c>
      <c r="Q2398" t="s">
        <v>8276</v>
      </c>
      <c r="R2398" s="17">
        <f t="shared" si="192"/>
        <v>42262.849050925928</v>
      </c>
      <c r="S2398" s="17">
        <f t="shared" si="193"/>
        <v>42292.849050925928</v>
      </c>
      <c r="T2398" s="16" t="str">
        <f t="shared" si="194"/>
        <v>2015</v>
      </c>
    </row>
    <row r="2399" spans="1:20" ht="49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>
        <f t="shared" si="190"/>
        <v>0</v>
      </c>
      <c r="O2399" s="10">
        <f t="shared" si="191"/>
        <v>0</v>
      </c>
      <c r="P2399" s="12" t="s">
        <v>8275</v>
      </c>
      <c r="Q2399" t="s">
        <v>8276</v>
      </c>
      <c r="R2399" s="17">
        <f t="shared" si="192"/>
        <v>41976.88490740741</v>
      </c>
      <c r="S2399" s="17">
        <f t="shared" si="193"/>
        <v>42006.88490740741</v>
      </c>
      <c r="T2399" s="16" t="str">
        <f t="shared" si="194"/>
        <v>2014</v>
      </c>
    </row>
    <row r="2400" spans="1:20" ht="49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>
        <f t="shared" si="190"/>
        <v>0</v>
      </c>
      <c r="O2400" s="10">
        <f t="shared" si="191"/>
        <v>0</v>
      </c>
      <c r="P2400" s="12" t="s">
        <v>8275</v>
      </c>
      <c r="Q2400" t="s">
        <v>8276</v>
      </c>
      <c r="R2400" s="17">
        <f t="shared" si="192"/>
        <v>42157.916481481487</v>
      </c>
      <c r="S2400" s="17">
        <f t="shared" si="193"/>
        <v>42187.916481481487</v>
      </c>
      <c r="T2400" s="16" t="str">
        <f t="shared" si="194"/>
        <v>2015</v>
      </c>
    </row>
    <row r="2401" spans="1:20" ht="49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>
        <f t="shared" si="190"/>
        <v>0</v>
      </c>
      <c r="O2401" s="10">
        <f t="shared" si="191"/>
        <v>0</v>
      </c>
      <c r="P2401" s="12" t="s">
        <v>8275</v>
      </c>
      <c r="Q2401" t="s">
        <v>8276</v>
      </c>
      <c r="R2401" s="17">
        <f t="shared" si="192"/>
        <v>41956.853078703702</v>
      </c>
      <c r="S2401" s="17">
        <f t="shared" si="193"/>
        <v>41991.853078703702</v>
      </c>
      <c r="T2401" s="16" t="str">
        <f t="shared" si="194"/>
        <v>2014</v>
      </c>
    </row>
    <row r="2402" spans="1:20" ht="49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>
        <f t="shared" si="190"/>
        <v>0</v>
      </c>
      <c r="O2402" s="10">
        <f t="shared" si="191"/>
        <v>0</v>
      </c>
      <c r="P2402" s="12" t="s">
        <v>8275</v>
      </c>
      <c r="Q2402" t="s">
        <v>8276</v>
      </c>
      <c r="R2402" s="17">
        <f t="shared" si="192"/>
        <v>42444.268101851849</v>
      </c>
      <c r="S2402" s="17">
        <f t="shared" si="193"/>
        <v>42474.268101851849</v>
      </c>
      <c r="T2402" s="16" t="str">
        <f t="shared" si="194"/>
        <v>2016</v>
      </c>
    </row>
    <row r="2403" spans="1:20" ht="49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>
        <f t="shared" si="190"/>
        <v>1</v>
      </c>
      <c r="O2403" s="10">
        <f t="shared" si="191"/>
        <v>22.33</v>
      </c>
      <c r="P2403" s="12" t="s">
        <v>8292</v>
      </c>
      <c r="Q2403" t="s">
        <v>8293</v>
      </c>
      <c r="R2403" s="17">
        <f t="shared" si="192"/>
        <v>42374.822870370372</v>
      </c>
      <c r="S2403" s="17">
        <f t="shared" si="193"/>
        <v>42434.822870370372</v>
      </c>
      <c r="T2403" s="16" t="str">
        <f t="shared" si="194"/>
        <v>2016</v>
      </c>
    </row>
    <row r="2404" spans="1:20" ht="2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>
        <f t="shared" si="190"/>
        <v>0</v>
      </c>
      <c r="O2404" s="10">
        <f t="shared" si="191"/>
        <v>52</v>
      </c>
      <c r="P2404" s="12" t="s">
        <v>8292</v>
      </c>
      <c r="Q2404" t="s">
        <v>8293</v>
      </c>
      <c r="R2404" s="17">
        <f t="shared" si="192"/>
        <v>42107.679756944446</v>
      </c>
      <c r="S2404" s="17">
        <f t="shared" si="193"/>
        <v>42137.679756944446</v>
      </c>
      <c r="T2404" s="16" t="str">
        <f t="shared" si="194"/>
        <v>2015</v>
      </c>
    </row>
    <row r="2405" spans="1:20" ht="49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>
        <f t="shared" si="190"/>
        <v>17</v>
      </c>
      <c r="O2405" s="10">
        <f t="shared" si="191"/>
        <v>16.829999999999998</v>
      </c>
      <c r="P2405" s="12" t="s">
        <v>8292</v>
      </c>
      <c r="Q2405" t="s">
        <v>8293</v>
      </c>
      <c r="R2405" s="17">
        <f t="shared" si="192"/>
        <v>42399.882615740738</v>
      </c>
      <c r="S2405" s="17">
        <f t="shared" si="193"/>
        <v>42459.840949074074</v>
      </c>
      <c r="T2405" s="16" t="str">
        <f t="shared" si="194"/>
        <v>2016</v>
      </c>
    </row>
    <row r="2406" spans="1:20" ht="49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>
        <f t="shared" si="190"/>
        <v>0</v>
      </c>
      <c r="O2406" s="10">
        <f t="shared" si="191"/>
        <v>0</v>
      </c>
      <c r="P2406" s="12" t="s">
        <v>8292</v>
      </c>
      <c r="Q2406" t="s">
        <v>8293</v>
      </c>
      <c r="R2406" s="17">
        <f t="shared" si="192"/>
        <v>42342.03943287037</v>
      </c>
      <c r="S2406" s="17">
        <f t="shared" si="193"/>
        <v>42372.03943287037</v>
      </c>
      <c r="T2406" s="16" t="str">
        <f t="shared" si="194"/>
        <v>2015</v>
      </c>
    </row>
    <row r="2407" spans="1:20" ht="33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>
        <f t="shared" si="190"/>
        <v>23</v>
      </c>
      <c r="O2407" s="10">
        <f t="shared" si="191"/>
        <v>56.3</v>
      </c>
      <c r="P2407" s="12" t="s">
        <v>8292</v>
      </c>
      <c r="Q2407" t="s">
        <v>8293</v>
      </c>
      <c r="R2407" s="17">
        <f t="shared" si="192"/>
        <v>42595.585358796292</v>
      </c>
      <c r="S2407" s="17">
        <f t="shared" si="193"/>
        <v>42616.585358796292</v>
      </c>
      <c r="T2407" s="16" t="str">
        <f t="shared" si="194"/>
        <v>2016</v>
      </c>
    </row>
    <row r="2408" spans="1:20" ht="49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>
        <f t="shared" si="190"/>
        <v>41</v>
      </c>
      <c r="O2408" s="10">
        <f t="shared" si="191"/>
        <v>84.06</v>
      </c>
      <c r="P2408" s="12" t="s">
        <v>8292</v>
      </c>
      <c r="Q2408" t="s">
        <v>8293</v>
      </c>
      <c r="R2408" s="17">
        <f t="shared" si="192"/>
        <v>41983.110995370371</v>
      </c>
      <c r="S2408" s="17">
        <f t="shared" si="193"/>
        <v>42023.110995370371</v>
      </c>
      <c r="T2408" s="16" t="str">
        <f t="shared" si="194"/>
        <v>2014</v>
      </c>
    </row>
    <row r="2409" spans="1:20" ht="65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>
        <f t="shared" si="190"/>
        <v>25</v>
      </c>
      <c r="O2409" s="10">
        <f t="shared" si="191"/>
        <v>168.39</v>
      </c>
      <c r="P2409" s="12" t="s">
        <v>8292</v>
      </c>
      <c r="Q2409" t="s">
        <v>8293</v>
      </c>
      <c r="R2409" s="17">
        <f t="shared" si="192"/>
        <v>42082.575555555552</v>
      </c>
      <c r="S2409" s="17">
        <f t="shared" si="193"/>
        <v>42105.25</v>
      </c>
      <c r="T2409" s="16" t="str">
        <f t="shared" si="194"/>
        <v>2015</v>
      </c>
    </row>
    <row r="2410" spans="1:20" ht="33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>
        <f t="shared" si="190"/>
        <v>0</v>
      </c>
      <c r="O2410" s="10">
        <f t="shared" si="191"/>
        <v>15</v>
      </c>
      <c r="P2410" s="12" t="s">
        <v>8292</v>
      </c>
      <c r="Q2410" t="s">
        <v>8293</v>
      </c>
      <c r="R2410" s="17">
        <f t="shared" si="192"/>
        <v>41919.140706018516</v>
      </c>
      <c r="S2410" s="17">
        <f t="shared" si="193"/>
        <v>41949.182372685187</v>
      </c>
      <c r="T2410" s="16" t="str">
        <f t="shared" si="194"/>
        <v>2014</v>
      </c>
    </row>
    <row r="2411" spans="1:20" ht="33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>
        <f t="shared" si="190"/>
        <v>2</v>
      </c>
      <c r="O2411" s="10">
        <f t="shared" si="191"/>
        <v>76.67</v>
      </c>
      <c r="P2411" s="12" t="s">
        <v>8292</v>
      </c>
      <c r="Q2411" t="s">
        <v>8293</v>
      </c>
      <c r="R2411" s="17">
        <f t="shared" si="192"/>
        <v>42204.875868055555</v>
      </c>
      <c r="S2411" s="17">
        <f t="shared" si="193"/>
        <v>42234.875868055555</v>
      </c>
      <c r="T2411" s="16" t="str">
        <f t="shared" si="194"/>
        <v>2015</v>
      </c>
    </row>
    <row r="2412" spans="1:20" ht="65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>
        <f t="shared" si="190"/>
        <v>0</v>
      </c>
      <c r="O2412" s="10">
        <f t="shared" si="191"/>
        <v>0</v>
      </c>
      <c r="P2412" s="12" t="s">
        <v>8292</v>
      </c>
      <c r="Q2412" t="s">
        <v>8293</v>
      </c>
      <c r="R2412" s="17">
        <f t="shared" si="192"/>
        <v>42224.408275462964</v>
      </c>
      <c r="S2412" s="17">
        <f t="shared" si="193"/>
        <v>42254.408275462964</v>
      </c>
      <c r="T2412" s="16" t="str">
        <f t="shared" si="194"/>
        <v>2015</v>
      </c>
    </row>
    <row r="2413" spans="1:20" ht="49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>
        <f t="shared" si="190"/>
        <v>1</v>
      </c>
      <c r="O2413" s="10">
        <f t="shared" si="191"/>
        <v>50.33</v>
      </c>
      <c r="P2413" s="12" t="s">
        <v>8292</v>
      </c>
      <c r="Q2413" t="s">
        <v>8293</v>
      </c>
      <c r="R2413" s="17">
        <f t="shared" si="192"/>
        <v>42211.732430555552</v>
      </c>
      <c r="S2413" s="17">
        <f t="shared" si="193"/>
        <v>42241.732430555552</v>
      </c>
      <c r="T2413" s="16" t="str">
        <f t="shared" si="194"/>
        <v>2015</v>
      </c>
    </row>
    <row r="2414" spans="1:20" ht="49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>
        <f t="shared" si="190"/>
        <v>0</v>
      </c>
      <c r="O2414" s="10">
        <f t="shared" si="191"/>
        <v>0</v>
      </c>
      <c r="P2414" s="12" t="s">
        <v>8292</v>
      </c>
      <c r="Q2414" t="s">
        <v>8293</v>
      </c>
      <c r="R2414" s="17">
        <f t="shared" si="192"/>
        <v>42655.736956018518</v>
      </c>
      <c r="S2414" s="17">
        <f t="shared" si="193"/>
        <v>42700.778622685189</v>
      </c>
      <c r="T2414" s="16" t="str">
        <f t="shared" si="194"/>
        <v>2016</v>
      </c>
    </row>
    <row r="2415" spans="1:20" ht="49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>
        <f t="shared" si="190"/>
        <v>1</v>
      </c>
      <c r="O2415" s="10">
        <f t="shared" si="191"/>
        <v>8.33</v>
      </c>
      <c r="P2415" s="12" t="s">
        <v>8292</v>
      </c>
      <c r="Q2415" t="s">
        <v>8293</v>
      </c>
      <c r="R2415" s="17">
        <f t="shared" si="192"/>
        <v>41760.10974537037</v>
      </c>
      <c r="S2415" s="17">
        <f t="shared" si="193"/>
        <v>41790.979166666664</v>
      </c>
      <c r="T2415" s="16" t="str">
        <f t="shared" si="194"/>
        <v>2014</v>
      </c>
    </row>
    <row r="2416" spans="1:20" ht="49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>
        <f t="shared" si="190"/>
        <v>3</v>
      </c>
      <c r="O2416" s="10">
        <f t="shared" si="191"/>
        <v>35.380000000000003</v>
      </c>
      <c r="P2416" s="12" t="s">
        <v>8292</v>
      </c>
      <c r="Q2416" t="s">
        <v>8293</v>
      </c>
      <c r="R2416" s="17">
        <f t="shared" si="192"/>
        <v>42198.695138888885</v>
      </c>
      <c r="S2416" s="17">
        <f t="shared" si="193"/>
        <v>42238.165972222225</v>
      </c>
      <c r="T2416" s="16" t="str">
        <f t="shared" si="194"/>
        <v>2015</v>
      </c>
    </row>
    <row r="2417" spans="1:20" ht="49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>
        <f t="shared" si="190"/>
        <v>1</v>
      </c>
      <c r="O2417" s="10">
        <f t="shared" si="191"/>
        <v>55.83</v>
      </c>
      <c r="P2417" s="12" t="s">
        <v>8292</v>
      </c>
      <c r="Q2417" t="s">
        <v>8293</v>
      </c>
      <c r="R2417" s="17">
        <f t="shared" si="192"/>
        <v>42536.862800925926</v>
      </c>
      <c r="S2417" s="17">
        <f t="shared" si="193"/>
        <v>42566.862800925926</v>
      </c>
      <c r="T2417" s="16" t="str">
        <f t="shared" si="194"/>
        <v>2016</v>
      </c>
    </row>
    <row r="2418" spans="1:20" ht="49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>
        <f t="shared" si="190"/>
        <v>0</v>
      </c>
      <c r="O2418" s="10">
        <f t="shared" si="191"/>
        <v>5</v>
      </c>
      <c r="P2418" s="12" t="s">
        <v>8292</v>
      </c>
      <c r="Q2418" t="s">
        <v>8293</v>
      </c>
      <c r="R2418" s="17">
        <f t="shared" si="192"/>
        <v>42019.737766203703</v>
      </c>
      <c r="S2418" s="17">
        <f t="shared" si="193"/>
        <v>42077.625</v>
      </c>
      <c r="T2418" s="16" t="str">
        <f t="shared" si="194"/>
        <v>2015</v>
      </c>
    </row>
    <row r="2419" spans="1:20" ht="49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>
        <f t="shared" si="190"/>
        <v>0</v>
      </c>
      <c r="O2419" s="10">
        <f t="shared" si="191"/>
        <v>0</v>
      </c>
      <c r="P2419" s="12" t="s">
        <v>8292</v>
      </c>
      <c r="Q2419" t="s">
        <v>8293</v>
      </c>
      <c r="R2419" s="17">
        <f t="shared" si="192"/>
        <v>41831.884108796294</v>
      </c>
      <c r="S2419" s="17">
        <f t="shared" si="193"/>
        <v>41861.884108796294</v>
      </c>
      <c r="T2419" s="16" t="str">
        <f t="shared" si="194"/>
        <v>2014</v>
      </c>
    </row>
    <row r="2420" spans="1:20" ht="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>
        <f t="shared" si="190"/>
        <v>0</v>
      </c>
      <c r="O2420" s="10">
        <f t="shared" si="191"/>
        <v>1</v>
      </c>
      <c r="P2420" s="12" t="s">
        <v>8292</v>
      </c>
      <c r="Q2420" t="s">
        <v>8293</v>
      </c>
      <c r="R2420" s="17">
        <f t="shared" si="192"/>
        <v>42027.856990740736</v>
      </c>
      <c r="S2420" s="17">
        <f t="shared" si="193"/>
        <v>42087.815324074079</v>
      </c>
      <c r="T2420" s="16" t="str">
        <f t="shared" si="194"/>
        <v>2015</v>
      </c>
    </row>
    <row r="2421" spans="1:20" ht="49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>
        <f t="shared" si="190"/>
        <v>0</v>
      </c>
      <c r="O2421" s="10">
        <f t="shared" si="191"/>
        <v>0</v>
      </c>
      <c r="P2421" s="12" t="s">
        <v>8292</v>
      </c>
      <c r="Q2421" t="s">
        <v>8293</v>
      </c>
      <c r="R2421" s="17">
        <f t="shared" si="192"/>
        <v>41993.738298611104</v>
      </c>
      <c r="S2421" s="17">
        <f t="shared" si="193"/>
        <v>42053.738298611104</v>
      </c>
      <c r="T2421" s="16" t="str">
        <f t="shared" si="194"/>
        <v>2014</v>
      </c>
    </row>
    <row r="2422" spans="1:20" ht="49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>
        <f t="shared" si="190"/>
        <v>15</v>
      </c>
      <c r="O2422" s="10">
        <f t="shared" si="191"/>
        <v>69.47</v>
      </c>
      <c r="P2422" s="12" t="s">
        <v>8292</v>
      </c>
      <c r="Q2422" t="s">
        <v>8293</v>
      </c>
      <c r="R2422" s="17">
        <f t="shared" si="192"/>
        <v>41893.028877314813</v>
      </c>
      <c r="S2422" s="17">
        <f t="shared" si="193"/>
        <v>41953.070543981477</v>
      </c>
      <c r="T2422" s="16" t="str">
        <f t="shared" si="194"/>
        <v>2014</v>
      </c>
    </row>
    <row r="2423" spans="1:20" ht="33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>
        <f t="shared" si="190"/>
        <v>0</v>
      </c>
      <c r="O2423" s="10">
        <f t="shared" si="191"/>
        <v>1</v>
      </c>
      <c r="P2423" s="12" t="s">
        <v>8292</v>
      </c>
      <c r="Q2423" t="s">
        <v>8293</v>
      </c>
      <c r="R2423" s="17">
        <f t="shared" si="192"/>
        <v>42026.687453703707</v>
      </c>
      <c r="S2423" s="17">
        <f t="shared" si="193"/>
        <v>42056.687453703707</v>
      </c>
      <c r="T2423" s="16" t="str">
        <f t="shared" si="194"/>
        <v>2015</v>
      </c>
    </row>
    <row r="2424" spans="1:20" ht="33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>
        <f t="shared" si="190"/>
        <v>0</v>
      </c>
      <c r="O2424" s="10">
        <f t="shared" si="191"/>
        <v>1</v>
      </c>
      <c r="P2424" s="12" t="s">
        <v>8292</v>
      </c>
      <c r="Q2424" t="s">
        <v>8293</v>
      </c>
      <c r="R2424" s="17">
        <f t="shared" si="192"/>
        <v>42044.724953703699</v>
      </c>
      <c r="S2424" s="17">
        <f t="shared" si="193"/>
        <v>42074.683287037042</v>
      </c>
      <c r="T2424" s="16" t="str">
        <f t="shared" si="194"/>
        <v>2015</v>
      </c>
    </row>
    <row r="2425" spans="1:20" ht="49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>
        <f t="shared" si="190"/>
        <v>0</v>
      </c>
      <c r="O2425" s="10">
        <f t="shared" si="191"/>
        <v>8</v>
      </c>
      <c r="P2425" s="12" t="s">
        <v>8292</v>
      </c>
      <c r="Q2425" t="s">
        <v>8293</v>
      </c>
      <c r="R2425" s="17">
        <f t="shared" si="192"/>
        <v>41974.704745370371</v>
      </c>
      <c r="S2425" s="17">
        <f t="shared" si="193"/>
        <v>42004.704745370371</v>
      </c>
      <c r="T2425" s="16" t="str">
        <f t="shared" si="194"/>
        <v>2014</v>
      </c>
    </row>
    <row r="2426" spans="1:20" ht="33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>
        <f t="shared" si="190"/>
        <v>1</v>
      </c>
      <c r="O2426" s="10">
        <f t="shared" si="191"/>
        <v>34.44</v>
      </c>
      <c r="P2426" s="12" t="s">
        <v>8292</v>
      </c>
      <c r="Q2426" t="s">
        <v>8293</v>
      </c>
      <c r="R2426" s="17">
        <f t="shared" si="192"/>
        <v>41909.892453703702</v>
      </c>
      <c r="S2426" s="17">
        <f t="shared" si="193"/>
        <v>41939.892453703702</v>
      </c>
      <c r="T2426" s="16" t="str">
        <f t="shared" si="194"/>
        <v>2014</v>
      </c>
    </row>
    <row r="2427" spans="1:20" ht="49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>
        <f t="shared" si="190"/>
        <v>0</v>
      </c>
      <c r="O2427" s="10">
        <f t="shared" si="191"/>
        <v>1</v>
      </c>
      <c r="P2427" s="12" t="s">
        <v>8292</v>
      </c>
      <c r="Q2427" t="s">
        <v>8293</v>
      </c>
      <c r="R2427" s="17">
        <f t="shared" si="192"/>
        <v>42502.913761574076</v>
      </c>
      <c r="S2427" s="17">
        <f t="shared" si="193"/>
        <v>42517.919444444444</v>
      </c>
      <c r="T2427" s="16" t="str">
        <f t="shared" si="194"/>
        <v>2016</v>
      </c>
    </row>
    <row r="2428" spans="1:20" ht="49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>
        <f t="shared" si="190"/>
        <v>0</v>
      </c>
      <c r="O2428" s="10">
        <f t="shared" si="191"/>
        <v>0</v>
      </c>
      <c r="P2428" s="12" t="s">
        <v>8292</v>
      </c>
      <c r="Q2428" t="s">
        <v>8293</v>
      </c>
      <c r="R2428" s="17">
        <f t="shared" si="192"/>
        <v>42164.170046296291</v>
      </c>
      <c r="S2428" s="17">
        <f t="shared" si="193"/>
        <v>42224.170046296291</v>
      </c>
      <c r="T2428" s="16" t="str">
        <f t="shared" si="194"/>
        <v>2015</v>
      </c>
    </row>
    <row r="2429" spans="1:20" ht="33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>
        <f t="shared" si="190"/>
        <v>0</v>
      </c>
      <c r="O2429" s="10">
        <f t="shared" si="191"/>
        <v>1</v>
      </c>
      <c r="P2429" s="12" t="s">
        <v>8292</v>
      </c>
      <c r="Q2429" t="s">
        <v>8293</v>
      </c>
      <c r="R2429" s="17">
        <f t="shared" si="192"/>
        <v>42412.318668981476</v>
      </c>
      <c r="S2429" s="17">
        <f t="shared" si="193"/>
        <v>42452.277002314819</v>
      </c>
      <c r="T2429" s="16" t="str">
        <f t="shared" si="194"/>
        <v>2016</v>
      </c>
    </row>
    <row r="2430" spans="1:20" ht="33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>
        <f t="shared" si="190"/>
        <v>0</v>
      </c>
      <c r="O2430" s="10">
        <f t="shared" si="191"/>
        <v>1</v>
      </c>
      <c r="P2430" s="12" t="s">
        <v>8292</v>
      </c>
      <c r="Q2430" t="s">
        <v>8293</v>
      </c>
      <c r="R2430" s="17">
        <f t="shared" si="192"/>
        <v>42045.784155092595</v>
      </c>
      <c r="S2430" s="17">
        <f t="shared" si="193"/>
        <v>42075.742488425924</v>
      </c>
      <c r="T2430" s="16" t="str">
        <f t="shared" si="194"/>
        <v>2015</v>
      </c>
    </row>
    <row r="2431" spans="1:20" ht="49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>
        <f t="shared" si="190"/>
        <v>1</v>
      </c>
      <c r="O2431" s="10">
        <f t="shared" si="191"/>
        <v>501.25</v>
      </c>
      <c r="P2431" s="12" t="s">
        <v>8292</v>
      </c>
      <c r="Q2431" t="s">
        <v>8293</v>
      </c>
      <c r="R2431" s="17">
        <f t="shared" si="192"/>
        <v>42734.879236111112</v>
      </c>
      <c r="S2431" s="17">
        <f t="shared" si="193"/>
        <v>42771.697222222225</v>
      </c>
      <c r="T2431" s="16" t="str">
        <f t="shared" si="194"/>
        <v>2016</v>
      </c>
    </row>
    <row r="2432" spans="1:20" ht="49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>
        <f t="shared" si="190"/>
        <v>1</v>
      </c>
      <c r="O2432" s="10">
        <f t="shared" si="191"/>
        <v>10.5</v>
      </c>
      <c r="P2432" s="12" t="s">
        <v>8292</v>
      </c>
      <c r="Q2432" t="s">
        <v>8293</v>
      </c>
      <c r="R2432" s="17">
        <f t="shared" si="192"/>
        <v>42382.130833333329</v>
      </c>
      <c r="S2432" s="17">
        <f t="shared" si="193"/>
        <v>42412.130833333329</v>
      </c>
      <c r="T2432" s="16" t="str">
        <f t="shared" si="194"/>
        <v>2016</v>
      </c>
    </row>
    <row r="2433" spans="1:20" ht="33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>
        <f t="shared" si="190"/>
        <v>0</v>
      </c>
      <c r="O2433" s="10">
        <f t="shared" si="191"/>
        <v>1</v>
      </c>
      <c r="P2433" s="12" t="s">
        <v>8292</v>
      </c>
      <c r="Q2433" t="s">
        <v>8293</v>
      </c>
      <c r="R2433" s="17">
        <f t="shared" si="192"/>
        <v>42489.099687499998</v>
      </c>
      <c r="S2433" s="17">
        <f t="shared" si="193"/>
        <v>42549.099687499998</v>
      </c>
      <c r="T2433" s="16" t="str">
        <f t="shared" si="194"/>
        <v>2016</v>
      </c>
    </row>
    <row r="2434" spans="1:20" ht="33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>
        <f t="shared" si="190"/>
        <v>0</v>
      </c>
      <c r="O2434" s="10">
        <f t="shared" si="191"/>
        <v>1</v>
      </c>
      <c r="P2434" s="12" t="s">
        <v>8292</v>
      </c>
      <c r="Q2434" t="s">
        <v>8293</v>
      </c>
      <c r="R2434" s="17">
        <f t="shared" si="192"/>
        <v>42041.218715277777</v>
      </c>
      <c r="S2434" s="17">
        <f t="shared" si="193"/>
        <v>42071.218715277777</v>
      </c>
      <c r="T2434" s="16" t="str">
        <f t="shared" si="194"/>
        <v>2015</v>
      </c>
    </row>
    <row r="2435" spans="1:20" ht="49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>
        <f t="shared" si="190"/>
        <v>0</v>
      </c>
      <c r="O2435" s="10">
        <f t="shared" si="191"/>
        <v>0</v>
      </c>
      <c r="P2435" s="12" t="s">
        <v>8292</v>
      </c>
      <c r="Q2435" t="s">
        <v>8293</v>
      </c>
      <c r="R2435" s="17">
        <f t="shared" si="192"/>
        <v>42397.89980324074</v>
      </c>
      <c r="S2435" s="17">
        <f t="shared" si="193"/>
        <v>42427.89980324074</v>
      </c>
      <c r="T2435" s="16" t="str">
        <f t="shared" si="194"/>
        <v>2016</v>
      </c>
    </row>
    <row r="2436" spans="1:20" ht="49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>
        <f t="shared" si="190"/>
        <v>0</v>
      </c>
      <c r="O2436" s="10">
        <f t="shared" si="191"/>
        <v>13</v>
      </c>
      <c r="P2436" s="12" t="s">
        <v>8292</v>
      </c>
      <c r="Q2436" t="s">
        <v>8293</v>
      </c>
      <c r="R2436" s="17">
        <f t="shared" si="192"/>
        <v>42180.18604166666</v>
      </c>
      <c r="S2436" s="17">
        <f t="shared" si="193"/>
        <v>42220.18604166666</v>
      </c>
      <c r="T2436" s="16" t="str">
        <f t="shared" si="194"/>
        <v>2015</v>
      </c>
    </row>
    <row r="2437" spans="1:20" ht="49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>
        <f t="shared" si="190"/>
        <v>0</v>
      </c>
      <c r="O2437" s="10">
        <f t="shared" si="191"/>
        <v>306</v>
      </c>
      <c r="P2437" s="12" t="s">
        <v>8292</v>
      </c>
      <c r="Q2437" t="s">
        <v>8293</v>
      </c>
      <c r="R2437" s="17">
        <f t="shared" si="192"/>
        <v>42252.277615740735</v>
      </c>
      <c r="S2437" s="17">
        <f t="shared" si="193"/>
        <v>42282.277615740735</v>
      </c>
      <c r="T2437" s="16" t="str">
        <f t="shared" si="194"/>
        <v>2015</v>
      </c>
    </row>
    <row r="2438" spans="1:20" ht="49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>
        <f t="shared" si="190"/>
        <v>0</v>
      </c>
      <c r="O2438" s="10">
        <f t="shared" si="191"/>
        <v>22.5</v>
      </c>
      <c r="P2438" s="12" t="s">
        <v>8292</v>
      </c>
      <c r="Q2438" t="s">
        <v>8293</v>
      </c>
      <c r="R2438" s="17">
        <f t="shared" si="192"/>
        <v>42338.615393518514</v>
      </c>
      <c r="S2438" s="17">
        <f t="shared" si="193"/>
        <v>42398.615393518514</v>
      </c>
      <c r="T2438" s="16" t="str">
        <f t="shared" si="194"/>
        <v>2015</v>
      </c>
    </row>
    <row r="2439" spans="1:20" ht="49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>
        <f t="shared" si="190"/>
        <v>0</v>
      </c>
      <c r="O2439" s="10">
        <f t="shared" si="191"/>
        <v>0</v>
      </c>
      <c r="P2439" s="12" t="s">
        <v>8292</v>
      </c>
      <c r="Q2439" t="s">
        <v>8293</v>
      </c>
      <c r="R2439" s="17">
        <f t="shared" si="192"/>
        <v>42031.965138888889</v>
      </c>
      <c r="S2439" s="17">
        <f t="shared" si="193"/>
        <v>42080.75</v>
      </c>
      <c r="T2439" s="16" t="str">
        <f t="shared" si="194"/>
        <v>2015</v>
      </c>
    </row>
    <row r="2440" spans="1:20" ht="49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>
        <f t="shared" si="190"/>
        <v>0</v>
      </c>
      <c r="O2440" s="10">
        <f t="shared" si="191"/>
        <v>50</v>
      </c>
      <c r="P2440" s="12" t="s">
        <v>8292</v>
      </c>
      <c r="Q2440" t="s">
        <v>8293</v>
      </c>
      <c r="R2440" s="17">
        <f t="shared" si="192"/>
        <v>42285.91506944444</v>
      </c>
      <c r="S2440" s="17">
        <f t="shared" si="193"/>
        <v>42345.956736111111</v>
      </c>
      <c r="T2440" s="16" t="str">
        <f t="shared" si="194"/>
        <v>2015</v>
      </c>
    </row>
    <row r="2441" spans="1:20" ht="49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>
        <f t="shared" si="190"/>
        <v>0</v>
      </c>
      <c r="O2441" s="10">
        <f t="shared" si="191"/>
        <v>0</v>
      </c>
      <c r="P2441" s="12" t="s">
        <v>8292</v>
      </c>
      <c r="Q2441" t="s">
        <v>8293</v>
      </c>
      <c r="R2441" s="17">
        <f t="shared" si="192"/>
        <v>42265.818622685183</v>
      </c>
      <c r="S2441" s="17">
        <f t="shared" si="193"/>
        <v>42295.818622685183</v>
      </c>
      <c r="T2441" s="16" t="str">
        <f t="shared" si="194"/>
        <v>2015</v>
      </c>
    </row>
    <row r="2442" spans="1:20" ht="33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>
        <f t="shared" ref="N2442:N2505" si="195">ROUND(E2442/D2442*100,0)</f>
        <v>0</v>
      </c>
      <c r="O2442" s="10">
        <f t="shared" ref="O2442:O2505" si="196">IFERROR(ROUND(E2442/L2442,2),0)</f>
        <v>5</v>
      </c>
      <c r="P2442" s="12" t="s">
        <v>8292</v>
      </c>
      <c r="Q2442" t="s">
        <v>8293</v>
      </c>
      <c r="R2442" s="17">
        <f t="shared" ref="R2442:R2505" si="197">(((J2442/60)/60)/24)+DATE(1970,1,1)</f>
        <v>42383.899456018517</v>
      </c>
      <c r="S2442" s="17">
        <f t="shared" ref="S2442:S2505" si="198">(((I2442/60)/60)/24)+DATE(1970,1,1)</f>
        <v>42413.899456018517</v>
      </c>
      <c r="T2442" s="16" t="str">
        <f t="shared" ref="T2442:T2505" si="199">TEXT(R2442, "yyyy")</f>
        <v>2016</v>
      </c>
    </row>
    <row r="2443" spans="1:20" ht="33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>
        <f t="shared" si="195"/>
        <v>108</v>
      </c>
      <c r="O2443" s="10">
        <f t="shared" si="196"/>
        <v>74.23</v>
      </c>
      <c r="P2443" s="12" t="s">
        <v>8292</v>
      </c>
      <c r="Q2443" t="s">
        <v>8308</v>
      </c>
      <c r="R2443" s="17">
        <f t="shared" si="197"/>
        <v>42187.125625000001</v>
      </c>
      <c r="S2443" s="17">
        <f t="shared" si="198"/>
        <v>42208.207638888889</v>
      </c>
      <c r="T2443" s="16" t="str">
        <f t="shared" si="199"/>
        <v>2015</v>
      </c>
    </row>
    <row r="2444" spans="1:20" ht="33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>
        <f t="shared" si="195"/>
        <v>126</v>
      </c>
      <c r="O2444" s="10">
        <f t="shared" si="196"/>
        <v>81.25</v>
      </c>
      <c r="P2444" s="12" t="s">
        <v>8292</v>
      </c>
      <c r="Q2444" t="s">
        <v>8308</v>
      </c>
      <c r="R2444" s="17">
        <f t="shared" si="197"/>
        <v>42052.666990740734</v>
      </c>
      <c r="S2444" s="17">
        <f t="shared" si="198"/>
        <v>42082.625324074077</v>
      </c>
      <c r="T2444" s="16" t="str">
        <f t="shared" si="199"/>
        <v>2015</v>
      </c>
    </row>
    <row r="2445" spans="1:20" ht="49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>
        <f t="shared" si="195"/>
        <v>203</v>
      </c>
      <c r="O2445" s="10">
        <f t="shared" si="196"/>
        <v>130.22999999999999</v>
      </c>
      <c r="P2445" s="12" t="s">
        <v>8292</v>
      </c>
      <c r="Q2445" t="s">
        <v>8308</v>
      </c>
      <c r="R2445" s="17">
        <f t="shared" si="197"/>
        <v>41836.625254629631</v>
      </c>
      <c r="S2445" s="17">
        <f t="shared" si="198"/>
        <v>41866.625254629631</v>
      </c>
      <c r="T2445" s="16" t="str">
        <f t="shared" si="199"/>
        <v>2014</v>
      </c>
    </row>
    <row r="2446" spans="1:20" ht="49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>
        <f t="shared" si="195"/>
        <v>109</v>
      </c>
      <c r="O2446" s="10">
        <f t="shared" si="196"/>
        <v>53.41</v>
      </c>
      <c r="P2446" s="12" t="s">
        <v>8292</v>
      </c>
      <c r="Q2446" t="s">
        <v>8308</v>
      </c>
      <c r="R2446" s="17">
        <f t="shared" si="197"/>
        <v>42485.754525462966</v>
      </c>
      <c r="S2446" s="17">
        <f t="shared" si="198"/>
        <v>42515.754525462966</v>
      </c>
      <c r="T2446" s="16" t="str">
        <f t="shared" si="199"/>
        <v>2016</v>
      </c>
    </row>
    <row r="2447" spans="1:20" ht="65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>
        <f t="shared" si="195"/>
        <v>173</v>
      </c>
      <c r="O2447" s="10">
        <f t="shared" si="196"/>
        <v>75.13</v>
      </c>
      <c r="P2447" s="12" t="s">
        <v>8292</v>
      </c>
      <c r="Q2447" t="s">
        <v>8308</v>
      </c>
      <c r="R2447" s="17">
        <f t="shared" si="197"/>
        <v>42243.190057870372</v>
      </c>
      <c r="S2447" s="17">
        <f t="shared" si="198"/>
        <v>42273.190057870372</v>
      </c>
      <c r="T2447" s="16" t="str">
        <f t="shared" si="199"/>
        <v>2015</v>
      </c>
    </row>
    <row r="2448" spans="1:20" ht="49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>
        <f t="shared" si="195"/>
        <v>168</v>
      </c>
      <c r="O2448" s="10">
        <f t="shared" si="196"/>
        <v>75.67</v>
      </c>
      <c r="P2448" s="12" t="s">
        <v>8292</v>
      </c>
      <c r="Q2448" t="s">
        <v>8308</v>
      </c>
      <c r="R2448" s="17">
        <f t="shared" si="197"/>
        <v>42670.602673611109</v>
      </c>
      <c r="S2448" s="17">
        <f t="shared" si="198"/>
        <v>42700.64434027778</v>
      </c>
      <c r="T2448" s="16" t="str">
        <f t="shared" si="199"/>
        <v>2016</v>
      </c>
    </row>
    <row r="2449" spans="1:20" ht="49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>
        <f t="shared" si="195"/>
        <v>427</v>
      </c>
      <c r="O2449" s="10">
        <f t="shared" si="196"/>
        <v>31.69</v>
      </c>
      <c r="P2449" s="12" t="s">
        <v>8292</v>
      </c>
      <c r="Q2449" t="s">
        <v>8308</v>
      </c>
      <c r="R2449" s="17">
        <f t="shared" si="197"/>
        <v>42654.469826388886</v>
      </c>
      <c r="S2449" s="17">
        <f t="shared" si="198"/>
        <v>42686.166666666672</v>
      </c>
      <c r="T2449" s="16" t="str">
        <f t="shared" si="199"/>
        <v>2016</v>
      </c>
    </row>
    <row r="2450" spans="1:20" ht="49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>
        <f t="shared" si="195"/>
        <v>108</v>
      </c>
      <c r="O2450" s="10">
        <f t="shared" si="196"/>
        <v>47.78</v>
      </c>
      <c r="P2450" s="12" t="s">
        <v>8292</v>
      </c>
      <c r="Q2450" t="s">
        <v>8308</v>
      </c>
      <c r="R2450" s="17">
        <f t="shared" si="197"/>
        <v>42607.316122685181</v>
      </c>
      <c r="S2450" s="17">
        <f t="shared" si="198"/>
        <v>42613.233333333337</v>
      </c>
      <c r="T2450" s="16" t="str">
        <f t="shared" si="199"/>
        <v>2016</v>
      </c>
    </row>
    <row r="2451" spans="1:20" ht="49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>
        <f t="shared" si="195"/>
        <v>108</v>
      </c>
      <c r="O2451" s="10">
        <f t="shared" si="196"/>
        <v>90</v>
      </c>
      <c r="P2451" s="12" t="s">
        <v>8292</v>
      </c>
      <c r="Q2451" t="s">
        <v>8308</v>
      </c>
      <c r="R2451" s="17">
        <f t="shared" si="197"/>
        <v>41943.142534722225</v>
      </c>
      <c r="S2451" s="17">
        <f t="shared" si="198"/>
        <v>41973.184201388889</v>
      </c>
      <c r="T2451" s="16" t="str">
        <f t="shared" si="199"/>
        <v>2014</v>
      </c>
    </row>
    <row r="2452" spans="1:20" ht="49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>
        <f t="shared" si="195"/>
        <v>102</v>
      </c>
      <c r="O2452" s="10">
        <f t="shared" si="196"/>
        <v>149.31</v>
      </c>
      <c r="P2452" s="12" t="s">
        <v>8292</v>
      </c>
      <c r="Q2452" t="s">
        <v>8308</v>
      </c>
      <c r="R2452" s="17">
        <f t="shared" si="197"/>
        <v>41902.07240740741</v>
      </c>
      <c r="S2452" s="17">
        <f t="shared" si="198"/>
        <v>41940.132638888892</v>
      </c>
      <c r="T2452" s="16" t="str">
        <f t="shared" si="199"/>
        <v>2014</v>
      </c>
    </row>
    <row r="2453" spans="1:20" ht="49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>
        <f t="shared" si="195"/>
        <v>115</v>
      </c>
      <c r="O2453" s="10">
        <f t="shared" si="196"/>
        <v>62.07</v>
      </c>
      <c r="P2453" s="12" t="s">
        <v>8292</v>
      </c>
      <c r="Q2453" t="s">
        <v>8308</v>
      </c>
      <c r="R2453" s="17">
        <f t="shared" si="197"/>
        <v>42779.908449074079</v>
      </c>
      <c r="S2453" s="17">
        <f t="shared" si="198"/>
        <v>42799.908449074079</v>
      </c>
      <c r="T2453" s="16" t="str">
        <f t="shared" si="199"/>
        <v>2017</v>
      </c>
    </row>
    <row r="2454" spans="1:20" ht="49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>
        <f t="shared" si="195"/>
        <v>134</v>
      </c>
      <c r="O2454" s="10">
        <f t="shared" si="196"/>
        <v>53.4</v>
      </c>
      <c r="P2454" s="12" t="s">
        <v>8292</v>
      </c>
      <c r="Q2454" t="s">
        <v>8308</v>
      </c>
      <c r="R2454" s="17">
        <f t="shared" si="197"/>
        <v>42338.84375</v>
      </c>
      <c r="S2454" s="17">
        <f t="shared" si="198"/>
        <v>42367.958333333328</v>
      </c>
      <c r="T2454" s="16" t="str">
        <f t="shared" si="199"/>
        <v>2015</v>
      </c>
    </row>
    <row r="2455" spans="1:20" ht="49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>
        <f t="shared" si="195"/>
        <v>155</v>
      </c>
      <c r="O2455" s="10">
        <f t="shared" si="196"/>
        <v>69.27</v>
      </c>
      <c r="P2455" s="12" t="s">
        <v>8292</v>
      </c>
      <c r="Q2455" t="s">
        <v>8308</v>
      </c>
      <c r="R2455" s="17">
        <f t="shared" si="197"/>
        <v>42738.692233796297</v>
      </c>
      <c r="S2455" s="17">
        <f t="shared" si="198"/>
        <v>42768.692233796297</v>
      </c>
      <c r="T2455" s="16" t="str">
        <f t="shared" si="199"/>
        <v>2017</v>
      </c>
    </row>
    <row r="2456" spans="1:20" ht="49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>
        <f t="shared" si="195"/>
        <v>101</v>
      </c>
      <c r="O2456" s="10">
        <f t="shared" si="196"/>
        <v>271.51</v>
      </c>
      <c r="P2456" s="12" t="s">
        <v>8292</v>
      </c>
      <c r="Q2456" t="s">
        <v>8308</v>
      </c>
      <c r="R2456" s="17">
        <f t="shared" si="197"/>
        <v>42770.201481481476</v>
      </c>
      <c r="S2456" s="17">
        <f t="shared" si="198"/>
        <v>42805.201481481476</v>
      </c>
      <c r="T2456" s="16" t="str">
        <f t="shared" si="199"/>
        <v>2017</v>
      </c>
    </row>
    <row r="2457" spans="1:20" ht="49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>
        <f t="shared" si="195"/>
        <v>182</v>
      </c>
      <c r="O2457" s="10">
        <f t="shared" si="196"/>
        <v>34.130000000000003</v>
      </c>
      <c r="P2457" s="12" t="s">
        <v>8292</v>
      </c>
      <c r="Q2457" t="s">
        <v>8308</v>
      </c>
      <c r="R2457" s="17">
        <f t="shared" si="197"/>
        <v>42452.781828703708</v>
      </c>
      <c r="S2457" s="17">
        <f t="shared" si="198"/>
        <v>42480.781828703708</v>
      </c>
      <c r="T2457" s="16" t="str">
        <f t="shared" si="199"/>
        <v>2016</v>
      </c>
    </row>
    <row r="2458" spans="1:20" ht="49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>
        <f t="shared" si="195"/>
        <v>181</v>
      </c>
      <c r="O2458" s="10">
        <f t="shared" si="196"/>
        <v>40.49</v>
      </c>
      <c r="P2458" s="12" t="s">
        <v>8292</v>
      </c>
      <c r="Q2458" t="s">
        <v>8308</v>
      </c>
      <c r="R2458" s="17">
        <f t="shared" si="197"/>
        <v>42761.961099537039</v>
      </c>
      <c r="S2458" s="17">
        <f t="shared" si="198"/>
        <v>42791.961099537039</v>
      </c>
      <c r="T2458" s="16" t="str">
        <f t="shared" si="199"/>
        <v>2017</v>
      </c>
    </row>
    <row r="2459" spans="1:20" ht="49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>
        <f t="shared" si="195"/>
        <v>102</v>
      </c>
      <c r="O2459" s="10">
        <f t="shared" si="196"/>
        <v>189.76</v>
      </c>
      <c r="P2459" s="12" t="s">
        <v>8292</v>
      </c>
      <c r="Q2459" t="s">
        <v>8308</v>
      </c>
      <c r="R2459" s="17">
        <f t="shared" si="197"/>
        <v>42423.602500000001</v>
      </c>
      <c r="S2459" s="17">
        <f t="shared" si="198"/>
        <v>42453.560833333337</v>
      </c>
      <c r="T2459" s="16" t="str">
        <f t="shared" si="199"/>
        <v>2016</v>
      </c>
    </row>
    <row r="2460" spans="1:20" ht="49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>
        <f t="shared" si="195"/>
        <v>110</v>
      </c>
      <c r="O2460" s="10">
        <f t="shared" si="196"/>
        <v>68.86</v>
      </c>
      <c r="P2460" s="12" t="s">
        <v>8292</v>
      </c>
      <c r="Q2460" t="s">
        <v>8308</v>
      </c>
      <c r="R2460" s="17">
        <f t="shared" si="197"/>
        <v>42495.871736111112</v>
      </c>
      <c r="S2460" s="17">
        <f t="shared" si="198"/>
        <v>42530.791666666672</v>
      </c>
      <c r="T2460" s="16" t="str">
        <f t="shared" si="199"/>
        <v>2016</v>
      </c>
    </row>
    <row r="2461" spans="1:20" ht="49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>
        <f t="shared" si="195"/>
        <v>102</v>
      </c>
      <c r="O2461" s="10">
        <f t="shared" si="196"/>
        <v>108.78</v>
      </c>
      <c r="P2461" s="12" t="s">
        <v>8292</v>
      </c>
      <c r="Q2461" t="s">
        <v>8308</v>
      </c>
      <c r="R2461" s="17">
        <f t="shared" si="197"/>
        <v>42407.637557870374</v>
      </c>
      <c r="S2461" s="17">
        <f t="shared" si="198"/>
        <v>42452.595891203702</v>
      </c>
      <c r="T2461" s="16" t="str">
        <f t="shared" si="199"/>
        <v>2016</v>
      </c>
    </row>
    <row r="2462" spans="1:20" ht="49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>
        <f t="shared" si="195"/>
        <v>101</v>
      </c>
      <c r="O2462" s="10">
        <f t="shared" si="196"/>
        <v>125.99</v>
      </c>
      <c r="P2462" s="12" t="s">
        <v>8292</v>
      </c>
      <c r="Q2462" t="s">
        <v>8308</v>
      </c>
      <c r="R2462" s="17">
        <f t="shared" si="197"/>
        <v>42704.187118055561</v>
      </c>
      <c r="S2462" s="17">
        <f t="shared" si="198"/>
        <v>42738.178472222222</v>
      </c>
      <c r="T2462" s="16" t="str">
        <f t="shared" si="199"/>
        <v>2016</v>
      </c>
    </row>
    <row r="2463" spans="1:20" ht="49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>
        <f t="shared" si="195"/>
        <v>104</v>
      </c>
      <c r="O2463" s="10">
        <f t="shared" si="196"/>
        <v>90.52</v>
      </c>
      <c r="P2463" s="12" t="s">
        <v>8281</v>
      </c>
      <c r="Q2463" t="s">
        <v>8285</v>
      </c>
      <c r="R2463" s="17">
        <f t="shared" si="197"/>
        <v>40784.012696759259</v>
      </c>
      <c r="S2463" s="17">
        <f t="shared" si="198"/>
        <v>40817.125</v>
      </c>
      <c r="T2463" s="16" t="str">
        <f t="shared" si="199"/>
        <v>2011</v>
      </c>
    </row>
    <row r="2464" spans="1:20" ht="49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>
        <f t="shared" si="195"/>
        <v>111</v>
      </c>
      <c r="O2464" s="10">
        <f t="shared" si="196"/>
        <v>28.88</v>
      </c>
      <c r="P2464" s="12" t="s">
        <v>8281</v>
      </c>
      <c r="Q2464" t="s">
        <v>8285</v>
      </c>
      <c r="R2464" s="17">
        <f t="shared" si="197"/>
        <v>41089.186296296299</v>
      </c>
      <c r="S2464" s="17">
        <f t="shared" si="198"/>
        <v>41109.186296296299</v>
      </c>
      <c r="T2464" s="16" t="str">
        <f t="shared" si="199"/>
        <v>2012</v>
      </c>
    </row>
    <row r="2465" spans="1:20" ht="2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>
        <f t="shared" si="195"/>
        <v>116</v>
      </c>
      <c r="O2465" s="10">
        <f t="shared" si="196"/>
        <v>31</v>
      </c>
      <c r="P2465" s="12" t="s">
        <v>8281</v>
      </c>
      <c r="Q2465" t="s">
        <v>8285</v>
      </c>
      <c r="R2465" s="17">
        <f t="shared" si="197"/>
        <v>41341.111400462964</v>
      </c>
      <c r="S2465" s="17">
        <f t="shared" si="198"/>
        <v>41380.791666666664</v>
      </c>
      <c r="T2465" s="16" t="str">
        <f t="shared" si="199"/>
        <v>2013</v>
      </c>
    </row>
    <row r="2466" spans="1:20" ht="49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>
        <f t="shared" si="195"/>
        <v>111</v>
      </c>
      <c r="O2466" s="10">
        <f t="shared" si="196"/>
        <v>51.67</v>
      </c>
      <c r="P2466" s="12" t="s">
        <v>8281</v>
      </c>
      <c r="Q2466" t="s">
        <v>8285</v>
      </c>
      <c r="R2466" s="17">
        <f t="shared" si="197"/>
        <v>42248.90042824074</v>
      </c>
      <c r="S2466" s="17">
        <f t="shared" si="198"/>
        <v>42277.811805555553</v>
      </c>
      <c r="T2466" s="16" t="str">
        <f t="shared" si="199"/>
        <v>2015</v>
      </c>
    </row>
    <row r="2467" spans="1:20" ht="33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>
        <f t="shared" si="195"/>
        <v>180</v>
      </c>
      <c r="O2467" s="10">
        <f t="shared" si="196"/>
        <v>26.27</v>
      </c>
      <c r="P2467" s="12" t="s">
        <v>8281</v>
      </c>
      <c r="Q2467" t="s">
        <v>8285</v>
      </c>
      <c r="R2467" s="17">
        <f t="shared" si="197"/>
        <v>41145.719305555554</v>
      </c>
      <c r="S2467" s="17">
        <f t="shared" si="198"/>
        <v>41175.719305555554</v>
      </c>
      <c r="T2467" s="16" t="str">
        <f t="shared" si="199"/>
        <v>2012</v>
      </c>
    </row>
    <row r="2468" spans="1:20" ht="49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>
        <f t="shared" si="195"/>
        <v>100</v>
      </c>
      <c r="O2468" s="10">
        <f t="shared" si="196"/>
        <v>48.08</v>
      </c>
      <c r="P2468" s="12" t="s">
        <v>8281</v>
      </c>
      <c r="Q2468" t="s">
        <v>8285</v>
      </c>
      <c r="R2468" s="17">
        <f t="shared" si="197"/>
        <v>41373.102465277778</v>
      </c>
      <c r="S2468" s="17">
        <f t="shared" si="198"/>
        <v>41403.102465277778</v>
      </c>
      <c r="T2468" s="16" t="str">
        <f t="shared" si="199"/>
        <v>2013</v>
      </c>
    </row>
    <row r="2469" spans="1:20" ht="33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>
        <f t="shared" si="195"/>
        <v>119</v>
      </c>
      <c r="O2469" s="10">
        <f t="shared" si="196"/>
        <v>27.56</v>
      </c>
      <c r="P2469" s="12" t="s">
        <v>8281</v>
      </c>
      <c r="Q2469" t="s">
        <v>8285</v>
      </c>
      <c r="R2469" s="17">
        <f t="shared" si="197"/>
        <v>41025.874201388891</v>
      </c>
      <c r="S2469" s="17">
        <f t="shared" si="198"/>
        <v>41039.708333333336</v>
      </c>
      <c r="T2469" s="16" t="str">
        <f t="shared" si="199"/>
        <v>2012</v>
      </c>
    </row>
    <row r="2470" spans="1:20" ht="33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>
        <f t="shared" si="195"/>
        <v>107</v>
      </c>
      <c r="O2470" s="10">
        <f t="shared" si="196"/>
        <v>36.97</v>
      </c>
      <c r="P2470" s="12" t="s">
        <v>8281</v>
      </c>
      <c r="Q2470" t="s">
        <v>8285</v>
      </c>
      <c r="R2470" s="17">
        <f t="shared" si="197"/>
        <v>41174.154178240737</v>
      </c>
      <c r="S2470" s="17">
        <f t="shared" si="198"/>
        <v>41210.208333333336</v>
      </c>
      <c r="T2470" s="16" t="str">
        <f t="shared" si="199"/>
        <v>2012</v>
      </c>
    </row>
    <row r="2471" spans="1:20" ht="49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>
        <f t="shared" si="195"/>
        <v>114</v>
      </c>
      <c r="O2471" s="10">
        <f t="shared" si="196"/>
        <v>29.02</v>
      </c>
      <c r="P2471" s="12" t="s">
        <v>8281</v>
      </c>
      <c r="Q2471" t="s">
        <v>8285</v>
      </c>
      <c r="R2471" s="17">
        <f t="shared" si="197"/>
        <v>40557.429733796293</v>
      </c>
      <c r="S2471" s="17">
        <f t="shared" si="198"/>
        <v>40582.429733796293</v>
      </c>
      <c r="T2471" s="16" t="str">
        <f t="shared" si="199"/>
        <v>2011</v>
      </c>
    </row>
    <row r="2472" spans="1:20" ht="49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>
        <f t="shared" si="195"/>
        <v>103</v>
      </c>
      <c r="O2472" s="10">
        <f t="shared" si="196"/>
        <v>28.66</v>
      </c>
      <c r="P2472" s="12" t="s">
        <v>8281</v>
      </c>
      <c r="Q2472" t="s">
        <v>8285</v>
      </c>
      <c r="R2472" s="17">
        <f t="shared" si="197"/>
        <v>41023.07471064815</v>
      </c>
      <c r="S2472" s="17">
        <f t="shared" si="198"/>
        <v>41053.07471064815</v>
      </c>
      <c r="T2472" s="16" t="str">
        <f t="shared" si="199"/>
        <v>2012</v>
      </c>
    </row>
    <row r="2473" spans="1:20" ht="49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>
        <f t="shared" si="195"/>
        <v>128</v>
      </c>
      <c r="O2473" s="10">
        <f t="shared" si="196"/>
        <v>37.65</v>
      </c>
      <c r="P2473" s="12" t="s">
        <v>8281</v>
      </c>
      <c r="Q2473" t="s">
        <v>8285</v>
      </c>
      <c r="R2473" s="17">
        <f t="shared" si="197"/>
        <v>40893.992962962962</v>
      </c>
      <c r="S2473" s="17">
        <f t="shared" si="198"/>
        <v>40933.992962962962</v>
      </c>
      <c r="T2473" s="16" t="str">
        <f t="shared" si="199"/>
        <v>2011</v>
      </c>
    </row>
    <row r="2474" spans="1:20" ht="49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>
        <f t="shared" si="195"/>
        <v>136</v>
      </c>
      <c r="O2474" s="10">
        <f t="shared" si="196"/>
        <v>97.9</v>
      </c>
      <c r="P2474" s="12" t="s">
        <v>8281</v>
      </c>
      <c r="Q2474" t="s">
        <v>8285</v>
      </c>
      <c r="R2474" s="17">
        <f t="shared" si="197"/>
        <v>40354.11550925926</v>
      </c>
      <c r="S2474" s="17">
        <f t="shared" si="198"/>
        <v>40425.043749999997</v>
      </c>
      <c r="T2474" s="16" t="str">
        <f t="shared" si="199"/>
        <v>2010</v>
      </c>
    </row>
    <row r="2475" spans="1:20" ht="49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>
        <f t="shared" si="195"/>
        <v>100</v>
      </c>
      <c r="O2475" s="10">
        <f t="shared" si="196"/>
        <v>42.55</v>
      </c>
      <c r="P2475" s="12" t="s">
        <v>8281</v>
      </c>
      <c r="Q2475" t="s">
        <v>8285</v>
      </c>
      <c r="R2475" s="17">
        <f t="shared" si="197"/>
        <v>41193.748483796298</v>
      </c>
      <c r="S2475" s="17">
        <f t="shared" si="198"/>
        <v>41223.790150462963</v>
      </c>
      <c r="T2475" s="16" t="str">
        <f t="shared" si="199"/>
        <v>2012</v>
      </c>
    </row>
    <row r="2476" spans="1:20" ht="49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>
        <f t="shared" si="195"/>
        <v>100</v>
      </c>
      <c r="O2476" s="10">
        <f t="shared" si="196"/>
        <v>131.58000000000001</v>
      </c>
      <c r="P2476" s="12" t="s">
        <v>8281</v>
      </c>
      <c r="Q2476" t="s">
        <v>8285</v>
      </c>
      <c r="R2476" s="17">
        <f t="shared" si="197"/>
        <v>40417.011296296296</v>
      </c>
      <c r="S2476" s="17">
        <f t="shared" si="198"/>
        <v>40462.011296296296</v>
      </c>
      <c r="T2476" s="16" t="str">
        <f t="shared" si="199"/>
        <v>2010</v>
      </c>
    </row>
    <row r="2477" spans="1:20" ht="33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>
        <f t="shared" si="195"/>
        <v>105</v>
      </c>
      <c r="O2477" s="10">
        <f t="shared" si="196"/>
        <v>32.32</v>
      </c>
      <c r="P2477" s="12" t="s">
        <v>8281</v>
      </c>
      <c r="Q2477" t="s">
        <v>8285</v>
      </c>
      <c r="R2477" s="17">
        <f t="shared" si="197"/>
        <v>40310.287673611114</v>
      </c>
      <c r="S2477" s="17">
        <f t="shared" si="198"/>
        <v>40369.916666666664</v>
      </c>
      <c r="T2477" s="16" t="str">
        <f t="shared" si="199"/>
        <v>2010</v>
      </c>
    </row>
    <row r="2478" spans="1:20" ht="49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>
        <f t="shared" si="195"/>
        <v>105</v>
      </c>
      <c r="O2478" s="10">
        <f t="shared" si="196"/>
        <v>61.1</v>
      </c>
      <c r="P2478" s="12" t="s">
        <v>8281</v>
      </c>
      <c r="Q2478" t="s">
        <v>8285</v>
      </c>
      <c r="R2478" s="17">
        <f t="shared" si="197"/>
        <v>41913.328356481477</v>
      </c>
      <c r="S2478" s="17">
        <f t="shared" si="198"/>
        <v>41946.370023148149</v>
      </c>
      <c r="T2478" s="16" t="str">
        <f t="shared" si="199"/>
        <v>2014</v>
      </c>
    </row>
    <row r="2479" spans="1:20" ht="33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>
        <f t="shared" si="195"/>
        <v>171</v>
      </c>
      <c r="O2479" s="10">
        <f t="shared" si="196"/>
        <v>31.34</v>
      </c>
      <c r="P2479" s="12" t="s">
        <v>8281</v>
      </c>
      <c r="Q2479" t="s">
        <v>8285</v>
      </c>
      <c r="R2479" s="17">
        <f t="shared" si="197"/>
        <v>41088.691493055558</v>
      </c>
      <c r="S2479" s="17">
        <f t="shared" si="198"/>
        <v>41133.691493055558</v>
      </c>
      <c r="T2479" s="16" t="str">
        <f t="shared" si="199"/>
        <v>2012</v>
      </c>
    </row>
    <row r="2480" spans="1:20" ht="49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>
        <f t="shared" si="195"/>
        <v>128</v>
      </c>
      <c r="O2480" s="10">
        <f t="shared" si="196"/>
        <v>129.11000000000001</v>
      </c>
      <c r="P2480" s="12" t="s">
        <v>8281</v>
      </c>
      <c r="Q2480" t="s">
        <v>8285</v>
      </c>
      <c r="R2480" s="17">
        <f t="shared" si="197"/>
        <v>41257.950381944444</v>
      </c>
      <c r="S2480" s="17">
        <f t="shared" si="198"/>
        <v>41287.950381944444</v>
      </c>
      <c r="T2480" s="16" t="str">
        <f t="shared" si="199"/>
        <v>2012</v>
      </c>
    </row>
    <row r="2481" spans="1:20" ht="33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>
        <f t="shared" si="195"/>
        <v>133</v>
      </c>
      <c r="O2481" s="10">
        <f t="shared" si="196"/>
        <v>25.02</v>
      </c>
      <c r="P2481" s="12" t="s">
        <v>8281</v>
      </c>
      <c r="Q2481" t="s">
        <v>8285</v>
      </c>
      <c r="R2481" s="17">
        <f t="shared" si="197"/>
        <v>41107.726782407408</v>
      </c>
      <c r="S2481" s="17">
        <f t="shared" si="198"/>
        <v>41118.083333333336</v>
      </c>
      <c r="T2481" s="16" t="str">
        <f t="shared" si="199"/>
        <v>2012</v>
      </c>
    </row>
    <row r="2482" spans="1:20" ht="49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>
        <f t="shared" si="195"/>
        <v>100</v>
      </c>
      <c r="O2482" s="10">
        <f t="shared" si="196"/>
        <v>250</v>
      </c>
      <c r="P2482" s="12" t="s">
        <v>8281</v>
      </c>
      <c r="Q2482" t="s">
        <v>8285</v>
      </c>
      <c r="R2482" s="17">
        <f t="shared" si="197"/>
        <v>42227.936157407406</v>
      </c>
      <c r="S2482" s="17">
        <f t="shared" si="198"/>
        <v>42287.936157407406</v>
      </c>
      <c r="T2482" s="16" t="str">
        <f t="shared" si="199"/>
        <v>2015</v>
      </c>
    </row>
    <row r="2483" spans="1:20" ht="49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>
        <f t="shared" si="195"/>
        <v>113</v>
      </c>
      <c r="O2483" s="10">
        <f t="shared" si="196"/>
        <v>47.54</v>
      </c>
      <c r="P2483" s="12" t="s">
        <v>8281</v>
      </c>
      <c r="Q2483" t="s">
        <v>8285</v>
      </c>
      <c r="R2483" s="17">
        <f t="shared" si="197"/>
        <v>40999.645925925928</v>
      </c>
      <c r="S2483" s="17">
        <f t="shared" si="198"/>
        <v>41029.645925925928</v>
      </c>
      <c r="T2483" s="16" t="str">
        <f t="shared" si="199"/>
        <v>2012</v>
      </c>
    </row>
    <row r="2484" spans="1:20" ht="49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>
        <f t="shared" si="195"/>
        <v>100</v>
      </c>
      <c r="O2484" s="10">
        <f t="shared" si="196"/>
        <v>40.04</v>
      </c>
      <c r="P2484" s="12" t="s">
        <v>8281</v>
      </c>
      <c r="Q2484" t="s">
        <v>8285</v>
      </c>
      <c r="R2484" s="17">
        <f t="shared" si="197"/>
        <v>40711.782210648147</v>
      </c>
      <c r="S2484" s="17">
        <f t="shared" si="198"/>
        <v>40756.782210648147</v>
      </c>
      <c r="T2484" s="16" t="str">
        <f t="shared" si="199"/>
        <v>2011</v>
      </c>
    </row>
    <row r="2485" spans="1:20" ht="33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>
        <f t="shared" si="195"/>
        <v>114</v>
      </c>
      <c r="O2485" s="10">
        <f t="shared" si="196"/>
        <v>65.84</v>
      </c>
      <c r="P2485" s="12" t="s">
        <v>8281</v>
      </c>
      <c r="Q2485" t="s">
        <v>8285</v>
      </c>
      <c r="R2485" s="17">
        <f t="shared" si="197"/>
        <v>40970.750034722223</v>
      </c>
      <c r="S2485" s="17">
        <f t="shared" si="198"/>
        <v>41030.708368055559</v>
      </c>
      <c r="T2485" s="16" t="str">
        <f t="shared" si="199"/>
        <v>2012</v>
      </c>
    </row>
    <row r="2486" spans="1:20" ht="49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>
        <f t="shared" si="195"/>
        <v>119</v>
      </c>
      <c r="O2486" s="10">
        <f t="shared" si="196"/>
        <v>46.4</v>
      </c>
      <c r="P2486" s="12" t="s">
        <v>8281</v>
      </c>
      <c r="Q2486" t="s">
        <v>8285</v>
      </c>
      <c r="R2486" s="17">
        <f t="shared" si="197"/>
        <v>40771.916701388887</v>
      </c>
      <c r="S2486" s="17">
        <f t="shared" si="198"/>
        <v>40801.916701388887</v>
      </c>
      <c r="T2486" s="16" t="str">
        <f t="shared" si="199"/>
        <v>2011</v>
      </c>
    </row>
    <row r="2487" spans="1:20" ht="49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>
        <f t="shared" si="195"/>
        <v>103</v>
      </c>
      <c r="O2487" s="10">
        <f t="shared" si="196"/>
        <v>50.37</v>
      </c>
      <c r="P2487" s="12" t="s">
        <v>8281</v>
      </c>
      <c r="Q2487" t="s">
        <v>8285</v>
      </c>
      <c r="R2487" s="17">
        <f t="shared" si="197"/>
        <v>40793.998599537037</v>
      </c>
      <c r="S2487" s="17">
        <f t="shared" si="198"/>
        <v>40828.998599537037</v>
      </c>
      <c r="T2487" s="16" t="str">
        <f t="shared" si="199"/>
        <v>2011</v>
      </c>
    </row>
    <row r="2488" spans="1:20" ht="49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>
        <f t="shared" si="195"/>
        <v>266</v>
      </c>
      <c r="O2488" s="10">
        <f t="shared" si="196"/>
        <v>26.57</v>
      </c>
      <c r="P2488" s="12" t="s">
        <v>8281</v>
      </c>
      <c r="Q2488" t="s">
        <v>8285</v>
      </c>
      <c r="R2488" s="17">
        <f t="shared" si="197"/>
        <v>40991.708055555559</v>
      </c>
      <c r="S2488" s="17">
        <f t="shared" si="198"/>
        <v>41021.708055555559</v>
      </c>
      <c r="T2488" s="16" t="str">
        <f t="shared" si="199"/>
        <v>2012</v>
      </c>
    </row>
    <row r="2489" spans="1:20" ht="49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>
        <f t="shared" si="195"/>
        <v>100</v>
      </c>
      <c r="O2489" s="10">
        <f t="shared" si="196"/>
        <v>39.49</v>
      </c>
      <c r="P2489" s="12" t="s">
        <v>8281</v>
      </c>
      <c r="Q2489" t="s">
        <v>8285</v>
      </c>
      <c r="R2489" s="17">
        <f t="shared" si="197"/>
        <v>41026.083298611113</v>
      </c>
      <c r="S2489" s="17">
        <f t="shared" si="198"/>
        <v>41056.083298611113</v>
      </c>
      <c r="T2489" s="16" t="str">
        <f t="shared" si="199"/>
        <v>2012</v>
      </c>
    </row>
    <row r="2490" spans="1:20" ht="49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>
        <f t="shared" si="195"/>
        <v>107</v>
      </c>
      <c r="O2490" s="10">
        <f t="shared" si="196"/>
        <v>49.25</v>
      </c>
      <c r="P2490" s="12" t="s">
        <v>8281</v>
      </c>
      <c r="Q2490" t="s">
        <v>8285</v>
      </c>
      <c r="R2490" s="17">
        <f t="shared" si="197"/>
        <v>40833.633194444446</v>
      </c>
      <c r="S2490" s="17">
        <f t="shared" si="198"/>
        <v>40863.674861111111</v>
      </c>
      <c r="T2490" s="16" t="str">
        <f t="shared" si="199"/>
        <v>2011</v>
      </c>
    </row>
    <row r="2491" spans="1:20" ht="49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>
        <f t="shared" si="195"/>
        <v>134</v>
      </c>
      <c r="O2491" s="10">
        <f t="shared" si="196"/>
        <v>62.38</v>
      </c>
      <c r="P2491" s="12" t="s">
        <v>8281</v>
      </c>
      <c r="Q2491" t="s">
        <v>8285</v>
      </c>
      <c r="R2491" s="17">
        <f t="shared" si="197"/>
        <v>41373.690266203703</v>
      </c>
      <c r="S2491" s="17">
        <f t="shared" si="198"/>
        <v>41403.690266203703</v>
      </c>
      <c r="T2491" s="16" t="str">
        <f t="shared" si="199"/>
        <v>2013</v>
      </c>
    </row>
    <row r="2492" spans="1:20" ht="49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>
        <f t="shared" si="195"/>
        <v>121</v>
      </c>
      <c r="O2492" s="10">
        <f t="shared" si="196"/>
        <v>37.94</v>
      </c>
      <c r="P2492" s="12" t="s">
        <v>8281</v>
      </c>
      <c r="Q2492" t="s">
        <v>8285</v>
      </c>
      <c r="R2492" s="17">
        <f t="shared" si="197"/>
        <v>41023.227731481478</v>
      </c>
      <c r="S2492" s="17">
        <f t="shared" si="198"/>
        <v>41083.227731481478</v>
      </c>
      <c r="T2492" s="16" t="str">
        <f t="shared" si="199"/>
        <v>2012</v>
      </c>
    </row>
    <row r="2493" spans="1:20" ht="49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>
        <f t="shared" si="195"/>
        <v>103</v>
      </c>
      <c r="O2493" s="10">
        <f t="shared" si="196"/>
        <v>51.6</v>
      </c>
      <c r="P2493" s="12" t="s">
        <v>8281</v>
      </c>
      <c r="Q2493" t="s">
        <v>8285</v>
      </c>
      <c r="R2493" s="17">
        <f t="shared" si="197"/>
        <v>40542.839282407411</v>
      </c>
      <c r="S2493" s="17">
        <f t="shared" si="198"/>
        <v>40559.07708333333</v>
      </c>
      <c r="T2493" s="16" t="str">
        <f t="shared" si="199"/>
        <v>2010</v>
      </c>
    </row>
    <row r="2494" spans="1:20" ht="33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>
        <f t="shared" si="195"/>
        <v>125</v>
      </c>
      <c r="O2494" s="10">
        <f t="shared" si="196"/>
        <v>27.78</v>
      </c>
      <c r="P2494" s="12" t="s">
        <v>8281</v>
      </c>
      <c r="Q2494" t="s">
        <v>8285</v>
      </c>
      <c r="R2494" s="17">
        <f t="shared" si="197"/>
        <v>41024.985972222225</v>
      </c>
      <c r="S2494" s="17">
        <f t="shared" si="198"/>
        <v>41076.415972222225</v>
      </c>
      <c r="T2494" s="16" t="str">
        <f t="shared" si="199"/>
        <v>2012</v>
      </c>
    </row>
    <row r="2495" spans="1:20" ht="49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>
        <f t="shared" si="195"/>
        <v>129</v>
      </c>
      <c r="O2495" s="10">
        <f t="shared" si="196"/>
        <v>99.38</v>
      </c>
      <c r="P2495" s="12" t="s">
        <v>8281</v>
      </c>
      <c r="Q2495" t="s">
        <v>8285</v>
      </c>
      <c r="R2495" s="17">
        <f t="shared" si="197"/>
        <v>41348.168287037035</v>
      </c>
      <c r="S2495" s="17">
        <f t="shared" si="198"/>
        <v>41393.168287037035</v>
      </c>
      <c r="T2495" s="16" t="str">
        <f t="shared" si="199"/>
        <v>2013</v>
      </c>
    </row>
    <row r="2496" spans="1:20" ht="49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>
        <f t="shared" si="195"/>
        <v>101</v>
      </c>
      <c r="O2496" s="10">
        <f t="shared" si="196"/>
        <v>38.85</v>
      </c>
      <c r="P2496" s="12" t="s">
        <v>8281</v>
      </c>
      <c r="Q2496" t="s">
        <v>8285</v>
      </c>
      <c r="R2496" s="17">
        <f t="shared" si="197"/>
        <v>41022.645185185182</v>
      </c>
      <c r="S2496" s="17">
        <f t="shared" si="198"/>
        <v>41052.645185185182</v>
      </c>
      <c r="T2496" s="16" t="str">
        <f t="shared" si="199"/>
        <v>2012</v>
      </c>
    </row>
    <row r="2497" spans="1:20" ht="49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>
        <f t="shared" si="195"/>
        <v>128</v>
      </c>
      <c r="O2497" s="10">
        <f t="shared" si="196"/>
        <v>45.55</v>
      </c>
      <c r="P2497" s="12" t="s">
        <v>8281</v>
      </c>
      <c r="Q2497" t="s">
        <v>8285</v>
      </c>
      <c r="R2497" s="17">
        <f t="shared" si="197"/>
        <v>41036.946469907409</v>
      </c>
      <c r="S2497" s="17">
        <f t="shared" si="198"/>
        <v>41066.946469907409</v>
      </c>
      <c r="T2497" s="16" t="str">
        <f t="shared" si="199"/>
        <v>2012</v>
      </c>
    </row>
    <row r="2498" spans="1:20" ht="33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>
        <f t="shared" si="195"/>
        <v>100</v>
      </c>
      <c r="O2498" s="10">
        <f t="shared" si="196"/>
        <v>600</v>
      </c>
      <c r="P2498" s="12" t="s">
        <v>8281</v>
      </c>
      <c r="Q2498" t="s">
        <v>8285</v>
      </c>
      <c r="R2498" s="17">
        <f t="shared" si="197"/>
        <v>41327.996435185189</v>
      </c>
      <c r="S2498" s="17">
        <f t="shared" si="198"/>
        <v>41362.954768518517</v>
      </c>
      <c r="T2498" s="16" t="str">
        <f t="shared" si="199"/>
        <v>2013</v>
      </c>
    </row>
    <row r="2499" spans="1:20" ht="49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>
        <f t="shared" si="195"/>
        <v>113</v>
      </c>
      <c r="O2499" s="10">
        <f t="shared" si="196"/>
        <v>80.55</v>
      </c>
      <c r="P2499" s="12" t="s">
        <v>8281</v>
      </c>
      <c r="Q2499" t="s">
        <v>8285</v>
      </c>
      <c r="R2499" s="17">
        <f t="shared" si="197"/>
        <v>40730.878912037035</v>
      </c>
      <c r="S2499" s="17">
        <f t="shared" si="198"/>
        <v>40760.878912037035</v>
      </c>
      <c r="T2499" s="16" t="str">
        <f t="shared" si="199"/>
        <v>2011</v>
      </c>
    </row>
    <row r="2500" spans="1:20" ht="49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>
        <f t="shared" si="195"/>
        <v>106</v>
      </c>
      <c r="O2500" s="10">
        <f t="shared" si="196"/>
        <v>52.8</v>
      </c>
      <c r="P2500" s="12" t="s">
        <v>8281</v>
      </c>
      <c r="Q2500" t="s">
        <v>8285</v>
      </c>
      <c r="R2500" s="17">
        <f t="shared" si="197"/>
        <v>42017.967442129629</v>
      </c>
      <c r="S2500" s="17">
        <f t="shared" si="198"/>
        <v>42031.967442129629</v>
      </c>
      <c r="T2500" s="16" t="str">
        <f t="shared" si="199"/>
        <v>2015</v>
      </c>
    </row>
    <row r="2501" spans="1:20" ht="49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>
        <f t="shared" si="195"/>
        <v>203</v>
      </c>
      <c r="O2501" s="10">
        <f t="shared" si="196"/>
        <v>47.68</v>
      </c>
      <c r="P2501" s="12" t="s">
        <v>8281</v>
      </c>
      <c r="Q2501" t="s">
        <v>8285</v>
      </c>
      <c r="R2501" s="17">
        <f t="shared" si="197"/>
        <v>41226.648576388885</v>
      </c>
      <c r="S2501" s="17">
        <f t="shared" si="198"/>
        <v>41274.75</v>
      </c>
      <c r="T2501" s="16" t="str">
        <f t="shared" si="199"/>
        <v>2012</v>
      </c>
    </row>
    <row r="2502" spans="1:20" ht="49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>
        <f t="shared" si="195"/>
        <v>113</v>
      </c>
      <c r="O2502" s="10">
        <f t="shared" si="196"/>
        <v>23.45</v>
      </c>
      <c r="P2502" s="12" t="s">
        <v>8281</v>
      </c>
      <c r="Q2502" t="s">
        <v>8285</v>
      </c>
      <c r="R2502" s="17">
        <f t="shared" si="197"/>
        <v>41053.772858796299</v>
      </c>
      <c r="S2502" s="17">
        <f t="shared" si="198"/>
        <v>41083.772858796299</v>
      </c>
      <c r="T2502" s="16" t="str">
        <f t="shared" si="199"/>
        <v>2012</v>
      </c>
    </row>
    <row r="2503" spans="1:20" ht="49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>
        <f t="shared" si="195"/>
        <v>3</v>
      </c>
      <c r="O2503" s="10">
        <f t="shared" si="196"/>
        <v>40.14</v>
      </c>
      <c r="P2503" s="12" t="s">
        <v>8292</v>
      </c>
      <c r="Q2503" t="s">
        <v>8309</v>
      </c>
      <c r="R2503" s="17">
        <f t="shared" si="197"/>
        <v>42244.776666666665</v>
      </c>
      <c r="S2503" s="17">
        <f t="shared" si="198"/>
        <v>42274.776666666665</v>
      </c>
      <c r="T2503" s="16" t="str">
        <f t="shared" si="199"/>
        <v>2015</v>
      </c>
    </row>
    <row r="2504" spans="1:20" ht="49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>
        <f t="shared" si="195"/>
        <v>0</v>
      </c>
      <c r="O2504" s="10">
        <f t="shared" si="196"/>
        <v>17.2</v>
      </c>
      <c r="P2504" s="12" t="s">
        <v>8292</v>
      </c>
      <c r="Q2504" t="s">
        <v>8309</v>
      </c>
      <c r="R2504" s="17">
        <f t="shared" si="197"/>
        <v>41858.825439814813</v>
      </c>
      <c r="S2504" s="17">
        <f t="shared" si="198"/>
        <v>41903.825439814813</v>
      </c>
      <c r="T2504" s="16" t="str">
        <f t="shared" si="199"/>
        <v>2014</v>
      </c>
    </row>
    <row r="2505" spans="1:20" ht="49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>
        <f t="shared" si="195"/>
        <v>0</v>
      </c>
      <c r="O2505" s="10">
        <f t="shared" si="196"/>
        <v>0</v>
      </c>
      <c r="P2505" s="12" t="s">
        <v>8292</v>
      </c>
      <c r="Q2505" t="s">
        <v>8309</v>
      </c>
      <c r="R2505" s="17">
        <f t="shared" si="197"/>
        <v>42498.899398148147</v>
      </c>
      <c r="S2505" s="17">
        <f t="shared" si="198"/>
        <v>42528.879166666666</v>
      </c>
      <c r="T2505" s="16" t="str">
        <f t="shared" si="199"/>
        <v>2016</v>
      </c>
    </row>
    <row r="2506" spans="1:20" ht="33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>
        <f t="shared" ref="N2506:N2569" si="200">ROUND(E2506/D2506*100,0)</f>
        <v>0</v>
      </c>
      <c r="O2506" s="10">
        <f t="shared" ref="O2506:O2569" si="201">IFERROR(ROUND(E2506/L2506,2),0)</f>
        <v>0</v>
      </c>
      <c r="P2506" s="12" t="s">
        <v>8292</v>
      </c>
      <c r="Q2506" t="s">
        <v>8309</v>
      </c>
      <c r="R2506" s="17">
        <f t="shared" ref="R2506:R2569" si="202">(((J2506/60)/60)/24)+DATE(1970,1,1)</f>
        <v>41928.015439814815</v>
      </c>
      <c r="S2506" s="17">
        <f t="shared" ref="S2506:S2569" si="203">(((I2506/60)/60)/24)+DATE(1970,1,1)</f>
        <v>41958.057106481487</v>
      </c>
      <c r="T2506" s="16" t="str">
        <f t="shared" ref="T2506:T2569" si="204">TEXT(R2506, "yyyy")</f>
        <v>2014</v>
      </c>
    </row>
    <row r="2507" spans="1:20" ht="65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>
        <f t="shared" si="200"/>
        <v>0</v>
      </c>
      <c r="O2507" s="10">
        <f t="shared" si="201"/>
        <v>0</v>
      </c>
      <c r="P2507" s="12" t="s">
        <v>8292</v>
      </c>
      <c r="Q2507" t="s">
        <v>8309</v>
      </c>
      <c r="R2507" s="17">
        <f t="shared" si="202"/>
        <v>42047.05574074074</v>
      </c>
      <c r="S2507" s="17">
        <f t="shared" si="203"/>
        <v>42077.014074074075</v>
      </c>
      <c r="T2507" s="16" t="str">
        <f t="shared" si="204"/>
        <v>2015</v>
      </c>
    </row>
    <row r="2508" spans="1:20" ht="49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>
        <f t="shared" si="200"/>
        <v>1</v>
      </c>
      <c r="O2508" s="10">
        <f t="shared" si="201"/>
        <v>15</v>
      </c>
      <c r="P2508" s="12" t="s">
        <v>8292</v>
      </c>
      <c r="Q2508" t="s">
        <v>8309</v>
      </c>
      <c r="R2508" s="17">
        <f t="shared" si="202"/>
        <v>42258.297094907408</v>
      </c>
      <c r="S2508" s="17">
        <f t="shared" si="203"/>
        <v>42280.875</v>
      </c>
      <c r="T2508" s="16" t="str">
        <f t="shared" si="204"/>
        <v>2015</v>
      </c>
    </row>
    <row r="2509" spans="1:20" ht="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>
        <f t="shared" si="200"/>
        <v>0</v>
      </c>
      <c r="O2509" s="10">
        <f t="shared" si="201"/>
        <v>0</v>
      </c>
      <c r="P2509" s="12" t="s">
        <v>8292</v>
      </c>
      <c r="Q2509" t="s">
        <v>8309</v>
      </c>
      <c r="R2509" s="17">
        <f t="shared" si="202"/>
        <v>42105.072962962964</v>
      </c>
      <c r="S2509" s="17">
        <f t="shared" si="203"/>
        <v>42135.072962962964</v>
      </c>
      <c r="T2509" s="16" t="str">
        <f t="shared" si="204"/>
        <v>2015</v>
      </c>
    </row>
    <row r="2510" spans="1:20" ht="49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>
        <f t="shared" si="200"/>
        <v>0</v>
      </c>
      <c r="O2510" s="10">
        <f t="shared" si="201"/>
        <v>0</v>
      </c>
      <c r="P2510" s="12" t="s">
        <v>8292</v>
      </c>
      <c r="Q2510" t="s">
        <v>8309</v>
      </c>
      <c r="R2510" s="17">
        <f t="shared" si="202"/>
        <v>41835.951782407406</v>
      </c>
      <c r="S2510" s="17">
        <f t="shared" si="203"/>
        <v>41865.951782407406</v>
      </c>
      <c r="T2510" s="16" t="str">
        <f t="shared" si="204"/>
        <v>2014</v>
      </c>
    </row>
    <row r="2511" spans="1:20" ht="49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>
        <f t="shared" si="200"/>
        <v>1</v>
      </c>
      <c r="O2511" s="10">
        <f t="shared" si="201"/>
        <v>35.71</v>
      </c>
      <c r="P2511" s="12" t="s">
        <v>8292</v>
      </c>
      <c r="Q2511" t="s">
        <v>8309</v>
      </c>
      <c r="R2511" s="17">
        <f t="shared" si="202"/>
        <v>42058.809594907405</v>
      </c>
      <c r="S2511" s="17">
        <f t="shared" si="203"/>
        <v>42114.767928240741</v>
      </c>
      <c r="T2511" s="16" t="str">
        <f t="shared" si="204"/>
        <v>2015</v>
      </c>
    </row>
    <row r="2512" spans="1:20" ht="49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>
        <f t="shared" si="200"/>
        <v>0</v>
      </c>
      <c r="O2512" s="10">
        <f t="shared" si="201"/>
        <v>37.5</v>
      </c>
      <c r="P2512" s="12" t="s">
        <v>8292</v>
      </c>
      <c r="Q2512" t="s">
        <v>8309</v>
      </c>
      <c r="R2512" s="17">
        <f t="shared" si="202"/>
        <v>42078.997361111105</v>
      </c>
      <c r="S2512" s="17">
        <f t="shared" si="203"/>
        <v>42138.997361111105</v>
      </c>
      <c r="T2512" s="16" t="str">
        <f t="shared" si="204"/>
        <v>2015</v>
      </c>
    </row>
    <row r="2513" spans="1:20" ht="49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>
        <f t="shared" si="200"/>
        <v>0</v>
      </c>
      <c r="O2513" s="10">
        <f t="shared" si="201"/>
        <v>0</v>
      </c>
      <c r="P2513" s="12" t="s">
        <v>8292</v>
      </c>
      <c r="Q2513" t="s">
        <v>8309</v>
      </c>
      <c r="R2513" s="17">
        <f t="shared" si="202"/>
        <v>42371.446909722217</v>
      </c>
      <c r="S2513" s="17">
        <f t="shared" si="203"/>
        <v>42401.446909722217</v>
      </c>
      <c r="T2513" s="16" t="str">
        <f t="shared" si="204"/>
        <v>2016</v>
      </c>
    </row>
    <row r="2514" spans="1:20" ht="49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>
        <f t="shared" si="200"/>
        <v>0</v>
      </c>
      <c r="O2514" s="10">
        <f t="shared" si="201"/>
        <v>0</v>
      </c>
      <c r="P2514" s="12" t="s">
        <v>8292</v>
      </c>
      <c r="Q2514" t="s">
        <v>8309</v>
      </c>
      <c r="R2514" s="17">
        <f t="shared" si="202"/>
        <v>41971.876863425925</v>
      </c>
      <c r="S2514" s="17">
        <f t="shared" si="203"/>
        <v>41986.876863425925</v>
      </c>
      <c r="T2514" s="16" t="str">
        <f t="shared" si="204"/>
        <v>2014</v>
      </c>
    </row>
    <row r="2515" spans="1:20" ht="49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>
        <f t="shared" si="200"/>
        <v>0</v>
      </c>
      <c r="O2515" s="10">
        <f t="shared" si="201"/>
        <v>0</v>
      </c>
      <c r="P2515" s="12" t="s">
        <v>8292</v>
      </c>
      <c r="Q2515" t="s">
        <v>8309</v>
      </c>
      <c r="R2515" s="17">
        <f t="shared" si="202"/>
        <v>42732.00681712963</v>
      </c>
      <c r="S2515" s="17">
        <f t="shared" si="203"/>
        <v>42792.00681712963</v>
      </c>
      <c r="T2515" s="16" t="str">
        <f t="shared" si="204"/>
        <v>2016</v>
      </c>
    </row>
    <row r="2516" spans="1:20" ht="49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>
        <f t="shared" si="200"/>
        <v>2</v>
      </c>
      <c r="O2516" s="10">
        <f t="shared" si="201"/>
        <v>52.5</v>
      </c>
      <c r="P2516" s="12" t="s">
        <v>8292</v>
      </c>
      <c r="Q2516" t="s">
        <v>8309</v>
      </c>
      <c r="R2516" s="17">
        <f t="shared" si="202"/>
        <v>41854.389780092592</v>
      </c>
      <c r="S2516" s="17">
        <f t="shared" si="203"/>
        <v>41871.389780092592</v>
      </c>
      <c r="T2516" s="16" t="str">
        <f t="shared" si="204"/>
        <v>2014</v>
      </c>
    </row>
    <row r="2517" spans="1:20" ht="49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>
        <f t="shared" si="200"/>
        <v>19</v>
      </c>
      <c r="O2517" s="10">
        <f t="shared" si="201"/>
        <v>77.5</v>
      </c>
      <c r="P2517" s="12" t="s">
        <v>8292</v>
      </c>
      <c r="Q2517" t="s">
        <v>8309</v>
      </c>
      <c r="R2517" s="17">
        <f t="shared" si="202"/>
        <v>42027.839733796296</v>
      </c>
      <c r="S2517" s="17">
        <f t="shared" si="203"/>
        <v>42057.839733796296</v>
      </c>
      <c r="T2517" s="16" t="str">
        <f t="shared" si="204"/>
        <v>2015</v>
      </c>
    </row>
    <row r="2518" spans="1:20" ht="49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>
        <f t="shared" si="200"/>
        <v>0</v>
      </c>
      <c r="O2518" s="10">
        <f t="shared" si="201"/>
        <v>0</v>
      </c>
      <c r="P2518" s="12" t="s">
        <v>8292</v>
      </c>
      <c r="Q2518" t="s">
        <v>8309</v>
      </c>
      <c r="R2518" s="17">
        <f t="shared" si="202"/>
        <v>41942.653379629628</v>
      </c>
      <c r="S2518" s="17">
        <f t="shared" si="203"/>
        <v>41972.6950462963</v>
      </c>
      <c r="T2518" s="16" t="str">
        <f t="shared" si="204"/>
        <v>2014</v>
      </c>
    </row>
    <row r="2519" spans="1:20" ht="49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>
        <f t="shared" si="200"/>
        <v>10</v>
      </c>
      <c r="O2519" s="10">
        <f t="shared" si="201"/>
        <v>53.55</v>
      </c>
      <c r="P2519" s="12" t="s">
        <v>8292</v>
      </c>
      <c r="Q2519" t="s">
        <v>8309</v>
      </c>
      <c r="R2519" s="17">
        <f t="shared" si="202"/>
        <v>42052.802430555559</v>
      </c>
      <c r="S2519" s="17">
        <f t="shared" si="203"/>
        <v>42082.760763888888</v>
      </c>
      <c r="T2519" s="16" t="str">
        <f t="shared" si="204"/>
        <v>2015</v>
      </c>
    </row>
    <row r="2520" spans="1:20" ht="49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>
        <f t="shared" si="200"/>
        <v>0</v>
      </c>
      <c r="O2520" s="10">
        <f t="shared" si="201"/>
        <v>0</v>
      </c>
      <c r="P2520" s="12" t="s">
        <v>8292</v>
      </c>
      <c r="Q2520" t="s">
        <v>8309</v>
      </c>
      <c r="R2520" s="17">
        <f t="shared" si="202"/>
        <v>41926.680879629632</v>
      </c>
      <c r="S2520" s="17">
        <f t="shared" si="203"/>
        <v>41956.722546296296</v>
      </c>
      <c r="T2520" s="16" t="str">
        <f t="shared" si="204"/>
        <v>2014</v>
      </c>
    </row>
    <row r="2521" spans="1:20" ht="33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>
        <f t="shared" si="200"/>
        <v>0</v>
      </c>
      <c r="O2521" s="10">
        <f t="shared" si="201"/>
        <v>16.25</v>
      </c>
      <c r="P2521" s="12" t="s">
        <v>8292</v>
      </c>
      <c r="Q2521" t="s">
        <v>8309</v>
      </c>
      <c r="R2521" s="17">
        <f t="shared" si="202"/>
        <v>41809.155138888891</v>
      </c>
      <c r="S2521" s="17">
        <f t="shared" si="203"/>
        <v>41839.155138888891</v>
      </c>
      <c r="T2521" s="16" t="str">
        <f t="shared" si="204"/>
        <v>2014</v>
      </c>
    </row>
    <row r="2522" spans="1:20" ht="49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>
        <f t="shared" si="200"/>
        <v>0</v>
      </c>
      <c r="O2522" s="10">
        <f t="shared" si="201"/>
        <v>0</v>
      </c>
      <c r="P2522" s="12" t="s">
        <v>8292</v>
      </c>
      <c r="Q2522" t="s">
        <v>8309</v>
      </c>
      <c r="R2522" s="17">
        <f t="shared" si="202"/>
        <v>42612.600520833337</v>
      </c>
      <c r="S2522" s="17">
        <f t="shared" si="203"/>
        <v>42658.806249999994</v>
      </c>
      <c r="T2522" s="16" t="str">
        <f t="shared" si="204"/>
        <v>2016</v>
      </c>
    </row>
    <row r="2523" spans="1:20" ht="49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>
        <f t="shared" si="200"/>
        <v>109</v>
      </c>
      <c r="O2523" s="10">
        <f t="shared" si="201"/>
        <v>103.68</v>
      </c>
      <c r="P2523" s="12" t="s">
        <v>8281</v>
      </c>
      <c r="Q2523" t="s">
        <v>8310</v>
      </c>
      <c r="R2523" s="17">
        <f t="shared" si="202"/>
        <v>42269.967835648145</v>
      </c>
      <c r="S2523" s="17">
        <f t="shared" si="203"/>
        <v>42290.967835648145</v>
      </c>
      <c r="T2523" s="16" t="str">
        <f t="shared" si="204"/>
        <v>2015</v>
      </c>
    </row>
    <row r="2524" spans="1:20" ht="49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>
        <f t="shared" si="200"/>
        <v>100</v>
      </c>
      <c r="O2524" s="10">
        <f t="shared" si="201"/>
        <v>185.19</v>
      </c>
      <c r="P2524" s="12" t="s">
        <v>8281</v>
      </c>
      <c r="Q2524" t="s">
        <v>8310</v>
      </c>
      <c r="R2524" s="17">
        <f t="shared" si="202"/>
        <v>42460.573611111111</v>
      </c>
      <c r="S2524" s="17">
        <f t="shared" si="203"/>
        <v>42482.619444444441</v>
      </c>
      <c r="T2524" s="16" t="str">
        <f t="shared" si="204"/>
        <v>2016</v>
      </c>
    </row>
    <row r="2525" spans="1:20" ht="49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>
        <f t="shared" si="200"/>
        <v>156</v>
      </c>
      <c r="O2525" s="10">
        <f t="shared" si="201"/>
        <v>54.15</v>
      </c>
      <c r="P2525" s="12" t="s">
        <v>8281</v>
      </c>
      <c r="Q2525" t="s">
        <v>8310</v>
      </c>
      <c r="R2525" s="17">
        <f t="shared" si="202"/>
        <v>41930.975601851853</v>
      </c>
      <c r="S2525" s="17">
        <f t="shared" si="203"/>
        <v>41961.017268518524</v>
      </c>
      <c r="T2525" s="16" t="str">
        <f t="shared" si="204"/>
        <v>2014</v>
      </c>
    </row>
    <row r="2526" spans="1:20" ht="33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>
        <f t="shared" si="200"/>
        <v>102</v>
      </c>
      <c r="O2526" s="10">
        <f t="shared" si="201"/>
        <v>177.21</v>
      </c>
      <c r="P2526" s="12" t="s">
        <v>8281</v>
      </c>
      <c r="Q2526" t="s">
        <v>8310</v>
      </c>
      <c r="R2526" s="17">
        <f t="shared" si="202"/>
        <v>41961.807372685187</v>
      </c>
      <c r="S2526" s="17">
        <f t="shared" si="203"/>
        <v>41994.1875</v>
      </c>
      <c r="T2526" s="16" t="str">
        <f t="shared" si="204"/>
        <v>2014</v>
      </c>
    </row>
    <row r="2527" spans="1:20" ht="49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>
        <f t="shared" si="200"/>
        <v>100</v>
      </c>
      <c r="O2527" s="10">
        <f t="shared" si="201"/>
        <v>100.33</v>
      </c>
      <c r="P2527" s="12" t="s">
        <v>8281</v>
      </c>
      <c r="Q2527" t="s">
        <v>8310</v>
      </c>
      <c r="R2527" s="17">
        <f t="shared" si="202"/>
        <v>41058.844571759262</v>
      </c>
      <c r="S2527" s="17">
        <f t="shared" si="203"/>
        <v>41088.844571759262</v>
      </c>
      <c r="T2527" s="16" t="str">
        <f t="shared" si="204"/>
        <v>2012</v>
      </c>
    </row>
    <row r="2528" spans="1:20" ht="49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>
        <f t="shared" si="200"/>
        <v>113</v>
      </c>
      <c r="O2528" s="10">
        <f t="shared" si="201"/>
        <v>136.91</v>
      </c>
      <c r="P2528" s="12" t="s">
        <v>8281</v>
      </c>
      <c r="Q2528" t="s">
        <v>8310</v>
      </c>
      <c r="R2528" s="17">
        <f t="shared" si="202"/>
        <v>41953.091134259259</v>
      </c>
      <c r="S2528" s="17">
        <f t="shared" si="203"/>
        <v>41981.207638888889</v>
      </c>
      <c r="T2528" s="16" t="str">
        <f t="shared" si="204"/>
        <v>2014</v>
      </c>
    </row>
    <row r="2529" spans="1:20" ht="49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>
        <f t="shared" si="200"/>
        <v>102</v>
      </c>
      <c r="O2529" s="10">
        <f t="shared" si="201"/>
        <v>57.54</v>
      </c>
      <c r="P2529" s="12" t="s">
        <v>8281</v>
      </c>
      <c r="Q2529" t="s">
        <v>8310</v>
      </c>
      <c r="R2529" s="17">
        <f t="shared" si="202"/>
        <v>41546.75105324074</v>
      </c>
      <c r="S2529" s="17">
        <f t="shared" si="203"/>
        <v>41565.165972222225</v>
      </c>
      <c r="T2529" s="16" t="str">
        <f t="shared" si="204"/>
        <v>2013</v>
      </c>
    </row>
    <row r="2530" spans="1:20" ht="49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>
        <f t="shared" si="200"/>
        <v>107</v>
      </c>
      <c r="O2530" s="10">
        <f t="shared" si="201"/>
        <v>52.96</v>
      </c>
      <c r="P2530" s="12" t="s">
        <v>8281</v>
      </c>
      <c r="Q2530" t="s">
        <v>8310</v>
      </c>
      <c r="R2530" s="17">
        <f t="shared" si="202"/>
        <v>42217.834525462968</v>
      </c>
      <c r="S2530" s="17">
        <f t="shared" si="203"/>
        <v>42236.458333333328</v>
      </c>
      <c r="T2530" s="16" t="str">
        <f t="shared" si="204"/>
        <v>2015</v>
      </c>
    </row>
    <row r="2531" spans="1:20" ht="33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>
        <f t="shared" si="200"/>
        <v>104</v>
      </c>
      <c r="O2531" s="10">
        <f t="shared" si="201"/>
        <v>82.33</v>
      </c>
      <c r="P2531" s="12" t="s">
        <v>8281</v>
      </c>
      <c r="Q2531" t="s">
        <v>8310</v>
      </c>
      <c r="R2531" s="17">
        <f t="shared" si="202"/>
        <v>40948.080729166664</v>
      </c>
      <c r="S2531" s="17">
        <f t="shared" si="203"/>
        <v>40993.0390625</v>
      </c>
      <c r="T2531" s="16" t="str">
        <f t="shared" si="204"/>
        <v>2012</v>
      </c>
    </row>
    <row r="2532" spans="1:20" ht="49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>
        <f t="shared" si="200"/>
        <v>100</v>
      </c>
      <c r="O2532" s="10">
        <f t="shared" si="201"/>
        <v>135.41999999999999</v>
      </c>
      <c r="P2532" s="12" t="s">
        <v>8281</v>
      </c>
      <c r="Q2532" t="s">
        <v>8310</v>
      </c>
      <c r="R2532" s="17">
        <f t="shared" si="202"/>
        <v>42081.864641203705</v>
      </c>
      <c r="S2532" s="17">
        <f t="shared" si="203"/>
        <v>42114.201388888891</v>
      </c>
      <c r="T2532" s="16" t="str">
        <f t="shared" si="204"/>
        <v>2015</v>
      </c>
    </row>
    <row r="2533" spans="1:20" ht="49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>
        <f t="shared" si="200"/>
        <v>100</v>
      </c>
      <c r="O2533" s="10">
        <f t="shared" si="201"/>
        <v>74.069999999999993</v>
      </c>
      <c r="P2533" s="12" t="s">
        <v>8281</v>
      </c>
      <c r="Q2533" t="s">
        <v>8310</v>
      </c>
      <c r="R2533" s="17">
        <f t="shared" si="202"/>
        <v>42208.680023148147</v>
      </c>
      <c r="S2533" s="17">
        <f t="shared" si="203"/>
        <v>42231.165972222225</v>
      </c>
      <c r="T2533" s="16" t="str">
        <f t="shared" si="204"/>
        <v>2015</v>
      </c>
    </row>
    <row r="2534" spans="1:20" ht="49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>
        <f t="shared" si="200"/>
        <v>126</v>
      </c>
      <c r="O2534" s="10">
        <f t="shared" si="201"/>
        <v>84.08</v>
      </c>
      <c r="P2534" s="12" t="s">
        <v>8281</v>
      </c>
      <c r="Q2534" t="s">
        <v>8310</v>
      </c>
      <c r="R2534" s="17">
        <f t="shared" si="202"/>
        <v>41107.849143518521</v>
      </c>
      <c r="S2534" s="17">
        <f t="shared" si="203"/>
        <v>41137.849143518521</v>
      </c>
      <c r="T2534" s="16" t="str">
        <f t="shared" si="204"/>
        <v>2012</v>
      </c>
    </row>
    <row r="2535" spans="1:20" ht="49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>
        <f t="shared" si="200"/>
        <v>111</v>
      </c>
      <c r="O2535" s="10">
        <f t="shared" si="201"/>
        <v>61.03</v>
      </c>
      <c r="P2535" s="12" t="s">
        <v>8281</v>
      </c>
      <c r="Q2535" t="s">
        <v>8310</v>
      </c>
      <c r="R2535" s="17">
        <f t="shared" si="202"/>
        <v>41304.751284722224</v>
      </c>
      <c r="S2535" s="17">
        <f t="shared" si="203"/>
        <v>41334.750787037039</v>
      </c>
      <c r="T2535" s="16" t="str">
        <f t="shared" si="204"/>
        <v>2013</v>
      </c>
    </row>
    <row r="2536" spans="1:20" ht="6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>
        <f t="shared" si="200"/>
        <v>105</v>
      </c>
      <c r="O2536" s="10">
        <f t="shared" si="201"/>
        <v>150</v>
      </c>
      <c r="P2536" s="12" t="s">
        <v>8281</v>
      </c>
      <c r="Q2536" t="s">
        <v>8310</v>
      </c>
      <c r="R2536" s="17">
        <f t="shared" si="202"/>
        <v>40127.700370370374</v>
      </c>
      <c r="S2536" s="17">
        <f t="shared" si="203"/>
        <v>40179.25</v>
      </c>
      <c r="T2536" s="16" t="str">
        <f t="shared" si="204"/>
        <v>2009</v>
      </c>
    </row>
    <row r="2537" spans="1:20" ht="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>
        <f t="shared" si="200"/>
        <v>104</v>
      </c>
      <c r="O2537" s="10">
        <f t="shared" si="201"/>
        <v>266.08999999999997</v>
      </c>
      <c r="P2537" s="12" t="s">
        <v>8281</v>
      </c>
      <c r="Q2537" t="s">
        <v>8310</v>
      </c>
      <c r="R2537" s="17">
        <f t="shared" si="202"/>
        <v>41943.791030092594</v>
      </c>
      <c r="S2537" s="17">
        <f t="shared" si="203"/>
        <v>41974.832696759258</v>
      </c>
      <c r="T2537" s="16" t="str">
        <f t="shared" si="204"/>
        <v>2014</v>
      </c>
    </row>
    <row r="2538" spans="1:20" ht="49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>
        <f t="shared" si="200"/>
        <v>116</v>
      </c>
      <c r="O2538" s="10">
        <f t="shared" si="201"/>
        <v>7.25</v>
      </c>
      <c r="P2538" s="12" t="s">
        <v>8281</v>
      </c>
      <c r="Q2538" t="s">
        <v>8310</v>
      </c>
      <c r="R2538" s="17">
        <f t="shared" si="202"/>
        <v>41464.106087962966</v>
      </c>
      <c r="S2538" s="17">
        <f t="shared" si="203"/>
        <v>41485.106087962966</v>
      </c>
      <c r="T2538" s="16" t="str">
        <f t="shared" si="204"/>
        <v>2013</v>
      </c>
    </row>
    <row r="2539" spans="1:20" ht="49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>
        <f t="shared" si="200"/>
        <v>110</v>
      </c>
      <c r="O2539" s="10">
        <f t="shared" si="201"/>
        <v>100</v>
      </c>
      <c r="P2539" s="12" t="s">
        <v>8281</v>
      </c>
      <c r="Q2539" t="s">
        <v>8310</v>
      </c>
      <c r="R2539" s="17">
        <f t="shared" si="202"/>
        <v>40696.648784722223</v>
      </c>
      <c r="S2539" s="17">
        <f t="shared" si="203"/>
        <v>40756.648784722223</v>
      </c>
      <c r="T2539" s="16" t="str">
        <f t="shared" si="204"/>
        <v>2011</v>
      </c>
    </row>
    <row r="2540" spans="1:20" ht="33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>
        <f t="shared" si="200"/>
        <v>113</v>
      </c>
      <c r="O2540" s="10">
        <f t="shared" si="201"/>
        <v>109.96</v>
      </c>
      <c r="P2540" s="12" t="s">
        <v>8281</v>
      </c>
      <c r="Q2540" t="s">
        <v>8310</v>
      </c>
      <c r="R2540" s="17">
        <f t="shared" si="202"/>
        <v>41298.509965277779</v>
      </c>
      <c r="S2540" s="17">
        <f t="shared" si="203"/>
        <v>41329.207638888889</v>
      </c>
      <c r="T2540" s="16" t="str">
        <f t="shared" si="204"/>
        <v>2013</v>
      </c>
    </row>
    <row r="2541" spans="1:20" ht="49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>
        <f t="shared" si="200"/>
        <v>100</v>
      </c>
      <c r="O2541" s="10">
        <f t="shared" si="201"/>
        <v>169.92</v>
      </c>
      <c r="P2541" s="12" t="s">
        <v>8281</v>
      </c>
      <c r="Q2541" t="s">
        <v>8310</v>
      </c>
      <c r="R2541" s="17">
        <f t="shared" si="202"/>
        <v>41977.902222222227</v>
      </c>
      <c r="S2541" s="17">
        <f t="shared" si="203"/>
        <v>42037.902222222227</v>
      </c>
      <c r="T2541" s="16" t="str">
        <f t="shared" si="204"/>
        <v>2014</v>
      </c>
    </row>
    <row r="2542" spans="1:20" ht="49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>
        <f t="shared" si="200"/>
        <v>103</v>
      </c>
      <c r="O2542" s="10">
        <f t="shared" si="201"/>
        <v>95.74</v>
      </c>
      <c r="P2542" s="12" t="s">
        <v>8281</v>
      </c>
      <c r="Q2542" t="s">
        <v>8310</v>
      </c>
      <c r="R2542" s="17">
        <f t="shared" si="202"/>
        <v>40785.675011574072</v>
      </c>
      <c r="S2542" s="17">
        <f t="shared" si="203"/>
        <v>40845.675011574072</v>
      </c>
      <c r="T2542" s="16" t="str">
        <f t="shared" si="204"/>
        <v>2011</v>
      </c>
    </row>
    <row r="2543" spans="1:20" ht="49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>
        <f t="shared" si="200"/>
        <v>107</v>
      </c>
      <c r="O2543" s="10">
        <f t="shared" si="201"/>
        <v>59.46</v>
      </c>
      <c r="P2543" s="12" t="s">
        <v>8281</v>
      </c>
      <c r="Q2543" t="s">
        <v>8310</v>
      </c>
      <c r="R2543" s="17">
        <f t="shared" si="202"/>
        <v>41483.449282407404</v>
      </c>
      <c r="S2543" s="17">
        <f t="shared" si="203"/>
        <v>41543.449282407404</v>
      </c>
      <c r="T2543" s="16" t="str">
        <f t="shared" si="204"/>
        <v>2013</v>
      </c>
    </row>
    <row r="2544" spans="1:20" ht="49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>
        <f t="shared" si="200"/>
        <v>104</v>
      </c>
      <c r="O2544" s="10">
        <f t="shared" si="201"/>
        <v>55.77</v>
      </c>
      <c r="P2544" s="12" t="s">
        <v>8281</v>
      </c>
      <c r="Q2544" t="s">
        <v>8310</v>
      </c>
      <c r="R2544" s="17">
        <f t="shared" si="202"/>
        <v>41509.426585648151</v>
      </c>
      <c r="S2544" s="17">
        <f t="shared" si="203"/>
        <v>41548.165972222225</v>
      </c>
      <c r="T2544" s="16" t="str">
        <f t="shared" si="204"/>
        <v>2013</v>
      </c>
    </row>
    <row r="2545" spans="1:20" ht="49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>
        <f t="shared" si="200"/>
        <v>156</v>
      </c>
      <c r="O2545" s="10">
        <f t="shared" si="201"/>
        <v>30.08</v>
      </c>
      <c r="P2545" s="12" t="s">
        <v>8281</v>
      </c>
      <c r="Q2545" t="s">
        <v>8310</v>
      </c>
      <c r="R2545" s="17">
        <f t="shared" si="202"/>
        <v>40514.107615740737</v>
      </c>
      <c r="S2545" s="17">
        <f t="shared" si="203"/>
        <v>40545.125</v>
      </c>
      <c r="T2545" s="16" t="str">
        <f t="shared" si="204"/>
        <v>2010</v>
      </c>
    </row>
    <row r="2546" spans="1:20" ht="49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>
        <f t="shared" si="200"/>
        <v>101</v>
      </c>
      <c r="O2546" s="10">
        <f t="shared" si="201"/>
        <v>88.44</v>
      </c>
      <c r="P2546" s="12" t="s">
        <v>8281</v>
      </c>
      <c r="Q2546" t="s">
        <v>8310</v>
      </c>
      <c r="R2546" s="17">
        <f t="shared" si="202"/>
        <v>41068.520474537036</v>
      </c>
      <c r="S2546" s="17">
        <f t="shared" si="203"/>
        <v>41098.520474537036</v>
      </c>
      <c r="T2546" s="16" t="str">
        <f t="shared" si="204"/>
        <v>2012</v>
      </c>
    </row>
    <row r="2547" spans="1:20" ht="49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>
        <f t="shared" si="200"/>
        <v>195</v>
      </c>
      <c r="O2547" s="10">
        <f t="shared" si="201"/>
        <v>64.03</v>
      </c>
      <c r="P2547" s="12" t="s">
        <v>8281</v>
      </c>
      <c r="Q2547" t="s">
        <v>8310</v>
      </c>
      <c r="R2547" s="17">
        <f t="shared" si="202"/>
        <v>42027.13817129629</v>
      </c>
      <c r="S2547" s="17">
        <f t="shared" si="203"/>
        <v>42062.020833333328</v>
      </c>
      <c r="T2547" s="16" t="str">
        <f t="shared" si="204"/>
        <v>2015</v>
      </c>
    </row>
    <row r="2548" spans="1:20" ht="49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>
        <f t="shared" si="200"/>
        <v>112</v>
      </c>
      <c r="O2548" s="10">
        <f t="shared" si="201"/>
        <v>60.15</v>
      </c>
      <c r="P2548" s="12" t="s">
        <v>8281</v>
      </c>
      <c r="Q2548" t="s">
        <v>8310</v>
      </c>
      <c r="R2548" s="17">
        <f t="shared" si="202"/>
        <v>41524.858553240738</v>
      </c>
      <c r="S2548" s="17">
        <f t="shared" si="203"/>
        <v>41552.208333333336</v>
      </c>
      <c r="T2548" s="16" t="str">
        <f t="shared" si="204"/>
        <v>2013</v>
      </c>
    </row>
    <row r="2549" spans="1:20" ht="49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>
        <f t="shared" si="200"/>
        <v>120</v>
      </c>
      <c r="O2549" s="10">
        <f t="shared" si="201"/>
        <v>49.19</v>
      </c>
      <c r="P2549" s="12" t="s">
        <v>8281</v>
      </c>
      <c r="Q2549" t="s">
        <v>8310</v>
      </c>
      <c r="R2549" s="17">
        <f t="shared" si="202"/>
        <v>40973.773182870369</v>
      </c>
      <c r="S2549" s="17">
        <f t="shared" si="203"/>
        <v>41003.731516203705</v>
      </c>
      <c r="T2549" s="16" t="str">
        <f t="shared" si="204"/>
        <v>2012</v>
      </c>
    </row>
    <row r="2550" spans="1:20" ht="49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>
        <f t="shared" si="200"/>
        <v>102</v>
      </c>
      <c r="O2550" s="10">
        <f t="shared" si="201"/>
        <v>165.16</v>
      </c>
      <c r="P2550" s="12" t="s">
        <v>8281</v>
      </c>
      <c r="Q2550" t="s">
        <v>8310</v>
      </c>
      <c r="R2550" s="17">
        <f t="shared" si="202"/>
        <v>42618.625428240746</v>
      </c>
      <c r="S2550" s="17">
        <f t="shared" si="203"/>
        <v>42643.185416666667</v>
      </c>
      <c r="T2550" s="16" t="str">
        <f t="shared" si="204"/>
        <v>2016</v>
      </c>
    </row>
    <row r="2551" spans="1:20" ht="49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>
        <f t="shared" si="200"/>
        <v>103</v>
      </c>
      <c r="O2551" s="10">
        <f t="shared" si="201"/>
        <v>43.62</v>
      </c>
      <c r="P2551" s="12" t="s">
        <v>8281</v>
      </c>
      <c r="Q2551" t="s">
        <v>8310</v>
      </c>
      <c r="R2551" s="17">
        <f t="shared" si="202"/>
        <v>41390.757754629631</v>
      </c>
      <c r="S2551" s="17">
        <f t="shared" si="203"/>
        <v>41425.708333333336</v>
      </c>
      <c r="T2551" s="16" t="str">
        <f t="shared" si="204"/>
        <v>2013</v>
      </c>
    </row>
    <row r="2552" spans="1:20" ht="49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>
        <f t="shared" si="200"/>
        <v>101</v>
      </c>
      <c r="O2552" s="10">
        <f t="shared" si="201"/>
        <v>43.7</v>
      </c>
      <c r="P2552" s="12" t="s">
        <v>8281</v>
      </c>
      <c r="Q2552" t="s">
        <v>8310</v>
      </c>
      <c r="R2552" s="17">
        <f t="shared" si="202"/>
        <v>42228.634328703702</v>
      </c>
      <c r="S2552" s="17">
        <f t="shared" si="203"/>
        <v>42285.165972222225</v>
      </c>
      <c r="T2552" s="16" t="str">
        <f t="shared" si="204"/>
        <v>2015</v>
      </c>
    </row>
    <row r="2553" spans="1:20" ht="49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>
        <f t="shared" si="200"/>
        <v>103</v>
      </c>
      <c r="O2553" s="10">
        <f t="shared" si="201"/>
        <v>67.42</v>
      </c>
      <c r="P2553" s="12" t="s">
        <v>8281</v>
      </c>
      <c r="Q2553" t="s">
        <v>8310</v>
      </c>
      <c r="R2553" s="17">
        <f t="shared" si="202"/>
        <v>40961.252141203702</v>
      </c>
      <c r="S2553" s="17">
        <f t="shared" si="203"/>
        <v>40989.866666666669</v>
      </c>
      <c r="T2553" s="16" t="str">
        <f t="shared" si="204"/>
        <v>2012</v>
      </c>
    </row>
    <row r="2554" spans="1:20" ht="49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>
        <f t="shared" si="200"/>
        <v>107</v>
      </c>
      <c r="O2554" s="10">
        <f t="shared" si="201"/>
        <v>177.5</v>
      </c>
      <c r="P2554" s="12" t="s">
        <v>8281</v>
      </c>
      <c r="Q2554" t="s">
        <v>8310</v>
      </c>
      <c r="R2554" s="17">
        <f t="shared" si="202"/>
        <v>42769.809965277775</v>
      </c>
      <c r="S2554" s="17">
        <f t="shared" si="203"/>
        <v>42799.809965277775</v>
      </c>
      <c r="T2554" s="16" t="str">
        <f t="shared" si="204"/>
        <v>2017</v>
      </c>
    </row>
    <row r="2555" spans="1:20" ht="49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>
        <f t="shared" si="200"/>
        <v>156</v>
      </c>
      <c r="O2555" s="10">
        <f t="shared" si="201"/>
        <v>38.880000000000003</v>
      </c>
      <c r="P2555" s="12" t="s">
        <v>8281</v>
      </c>
      <c r="Q2555" t="s">
        <v>8310</v>
      </c>
      <c r="R2555" s="17">
        <f t="shared" si="202"/>
        <v>41113.199155092596</v>
      </c>
      <c r="S2555" s="17">
        <f t="shared" si="203"/>
        <v>41173.199155092596</v>
      </c>
      <c r="T2555" s="16" t="str">
        <f t="shared" si="204"/>
        <v>2012</v>
      </c>
    </row>
    <row r="2556" spans="1:20" ht="49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>
        <f t="shared" si="200"/>
        <v>123</v>
      </c>
      <c r="O2556" s="10">
        <f t="shared" si="201"/>
        <v>54.99</v>
      </c>
      <c r="P2556" s="12" t="s">
        <v>8281</v>
      </c>
      <c r="Q2556" t="s">
        <v>8310</v>
      </c>
      <c r="R2556" s="17">
        <f t="shared" si="202"/>
        <v>42125.078275462962</v>
      </c>
      <c r="S2556" s="17">
        <f t="shared" si="203"/>
        <v>42156.165972222225</v>
      </c>
      <c r="T2556" s="16" t="str">
        <f t="shared" si="204"/>
        <v>2015</v>
      </c>
    </row>
    <row r="2557" spans="1:20" ht="49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>
        <f t="shared" si="200"/>
        <v>107</v>
      </c>
      <c r="O2557" s="10">
        <f t="shared" si="201"/>
        <v>61.34</v>
      </c>
      <c r="P2557" s="12" t="s">
        <v>8281</v>
      </c>
      <c r="Q2557" t="s">
        <v>8310</v>
      </c>
      <c r="R2557" s="17">
        <f t="shared" si="202"/>
        <v>41026.655011574076</v>
      </c>
      <c r="S2557" s="17">
        <f t="shared" si="203"/>
        <v>41057.655011574076</v>
      </c>
      <c r="T2557" s="16" t="str">
        <f t="shared" si="204"/>
        <v>2012</v>
      </c>
    </row>
    <row r="2558" spans="1:20" ht="49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>
        <f t="shared" si="200"/>
        <v>106</v>
      </c>
      <c r="O2558" s="10">
        <f t="shared" si="201"/>
        <v>23.12</v>
      </c>
      <c r="P2558" s="12" t="s">
        <v>8281</v>
      </c>
      <c r="Q2558" t="s">
        <v>8310</v>
      </c>
      <c r="R2558" s="17">
        <f t="shared" si="202"/>
        <v>41222.991400462961</v>
      </c>
      <c r="S2558" s="17">
        <f t="shared" si="203"/>
        <v>41267.991400462961</v>
      </c>
      <c r="T2558" s="16" t="str">
        <f t="shared" si="204"/>
        <v>2012</v>
      </c>
    </row>
    <row r="2559" spans="1:20" ht="33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>
        <f t="shared" si="200"/>
        <v>118</v>
      </c>
      <c r="O2559" s="10">
        <f t="shared" si="201"/>
        <v>29.61</v>
      </c>
      <c r="P2559" s="12" t="s">
        <v>8281</v>
      </c>
      <c r="Q2559" t="s">
        <v>8310</v>
      </c>
      <c r="R2559" s="17">
        <f t="shared" si="202"/>
        <v>41744.745208333334</v>
      </c>
      <c r="S2559" s="17">
        <f t="shared" si="203"/>
        <v>41774.745208333334</v>
      </c>
      <c r="T2559" s="16" t="str">
        <f t="shared" si="204"/>
        <v>2014</v>
      </c>
    </row>
    <row r="2560" spans="1:20" ht="33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>
        <f t="shared" si="200"/>
        <v>109</v>
      </c>
      <c r="O2560" s="10">
        <f t="shared" si="201"/>
        <v>75.61</v>
      </c>
      <c r="P2560" s="12" t="s">
        <v>8281</v>
      </c>
      <c r="Q2560" t="s">
        <v>8310</v>
      </c>
      <c r="R2560" s="17">
        <f t="shared" si="202"/>
        <v>42093.860023148154</v>
      </c>
      <c r="S2560" s="17">
        <f t="shared" si="203"/>
        <v>42125.582638888889</v>
      </c>
      <c r="T2560" s="16" t="str">
        <f t="shared" si="204"/>
        <v>2015</v>
      </c>
    </row>
    <row r="2561" spans="1:20" ht="49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>
        <f t="shared" si="200"/>
        <v>111</v>
      </c>
      <c r="O2561" s="10">
        <f t="shared" si="201"/>
        <v>35.6</v>
      </c>
      <c r="P2561" s="12" t="s">
        <v>8281</v>
      </c>
      <c r="Q2561" t="s">
        <v>8310</v>
      </c>
      <c r="R2561" s="17">
        <f t="shared" si="202"/>
        <v>40829.873657407406</v>
      </c>
      <c r="S2561" s="17">
        <f t="shared" si="203"/>
        <v>40862.817361111112</v>
      </c>
      <c r="T2561" s="16" t="str">
        <f t="shared" si="204"/>
        <v>2011</v>
      </c>
    </row>
    <row r="2562" spans="1:20" ht="49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>
        <f t="shared" si="200"/>
        <v>100</v>
      </c>
      <c r="O2562" s="10">
        <f t="shared" si="201"/>
        <v>143</v>
      </c>
      <c r="P2562" s="12" t="s">
        <v>8281</v>
      </c>
      <c r="Q2562" t="s">
        <v>8310</v>
      </c>
      <c r="R2562" s="17">
        <f t="shared" si="202"/>
        <v>42039.951087962967</v>
      </c>
      <c r="S2562" s="17">
        <f t="shared" si="203"/>
        <v>42069.951087962967</v>
      </c>
      <c r="T2562" s="16" t="str">
        <f t="shared" si="204"/>
        <v>2015</v>
      </c>
    </row>
    <row r="2563" spans="1:20" ht="49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>
        <f t="shared" si="200"/>
        <v>0</v>
      </c>
      <c r="O2563" s="10">
        <f t="shared" si="201"/>
        <v>0</v>
      </c>
      <c r="P2563" s="12" t="s">
        <v>8292</v>
      </c>
      <c r="Q2563" t="s">
        <v>8293</v>
      </c>
      <c r="R2563" s="17">
        <f t="shared" si="202"/>
        <v>42260.528807870374</v>
      </c>
      <c r="S2563" s="17">
        <f t="shared" si="203"/>
        <v>42290.528807870374</v>
      </c>
      <c r="T2563" s="16" t="str">
        <f t="shared" si="204"/>
        <v>2015</v>
      </c>
    </row>
    <row r="2564" spans="1:20" ht="49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>
        <f t="shared" si="200"/>
        <v>1</v>
      </c>
      <c r="O2564" s="10">
        <f t="shared" si="201"/>
        <v>25</v>
      </c>
      <c r="P2564" s="12" t="s">
        <v>8292</v>
      </c>
      <c r="Q2564" t="s">
        <v>8293</v>
      </c>
      <c r="R2564" s="17">
        <f t="shared" si="202"/>
        <v>42594.524756944447</v>
      </c>
      <c r="S2564" s="17">
        <f t="shared" si="203"/>
        <v>42654.524756944447</v>
      </c>
      <c r="T2564" s="16" t="str">
        <f t="shared" si="204"/>
        <v>2016</v>
      </c>
    </row>
    <row r="2565" spans="1:20" ht="33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>
        <f t="shared" si="200"/>
        <v>0</v>
      </c>
      <c r="O2565" s="10">
        <f t="shared" si="201"/>
        <v>0</v>
      </c>
      <c r="P2565" s="12" t="s">
        <v>8292</v>
      </c>
      <c r="Q2565" t="s">
        <v>8293</v>
      </c>
      <c r="R2565" s="17">
        <f t="shared" si="202"/>
        <v>42155.139479166668</v>
      </c>
      <c r="S2565" s="17">
        <f t="shared" si="203"/>
        <v>42215.139479166668</v>
      </c>
      <c r="T2565" s="16" t="str">
        <f t="shared" si="204"/>
        <v>2015</v>
      </c>
    </row>
    <row r="2566" spans="1:20" ht="49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>
        <f t="shared" si="200"/>
        <v>0</v>
      </c>
      <c r="O2566" s="10">
        <f t="shared" si="201"/>
        <v>0</v>
      </c>
      <c r="P2566" s="12" t="s">
        <v>8292</v>
      </c>
      <c r="Q2566" t="s">
        <v>8293</v>
      </c>
      <c r="R2566" s="17">
        <f t="shared" si="202"/>
        <v>41822.040497685186</v>
      </c>
      <c r="S2566" s="17">
        <f t="shared" si="203"/>
        <v>41852.040497685186</v>
      </c>
      <c r="T2566" s="16" t="str">
        <f t="shared" si="204"/>
        <v>2014</v>
      </c>
    </row>
    <row r="2567" spans="1:20" ht="49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>
        <f t="shared" si="200"/>
        <v>1</v>
      </c>
      <c r="O2567" s="10">
        <f t="shared" si="201"/>
        <v>100</v>
      </c>
      <c r="P2567" s="12" t="s">
        <v>8292</v>
      </c>
      <c r="Q2567" t="s">
        <v>8293</v>
      </c>
      <c r="R2567" s="17">
        <f t="shared" si="202"/>
        <v>42440.650335648148</v>
      </c>
      <c r="S2567" s="17">
        <f t="shared" si="203"/>
        <v>42499.868055555555</v>
      </c>
      <c r="T2567" s="16" t="str">
        <f t="shared" si="204"/>
        <v>2016</v>
      </c>
    </row>
    <row r="2568" spans="1:20" ht="49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>
        <f t="shared" si="200"/>
        <v>0</v>
      </c>
      <c r="O2568" s="10">
        <f t="shared" si="201"/>
        <v>0</v>
      </c>
      <c r="P2568" s="12" t="s">
        <v>8292</v>
      </c>
      <c r="Q2568" t="s">
        <v>8293</v>
      </c>
      <c r="R2568" s="17">
        <f t="shared" si="202"/>
        <v>41842.980879629627</v>
      </c>
      <c r="S2568" s="17">
        <f t="shared" si="203"/>
        <v>41872.980879629627</v>
      </c>
      <c r="T2568" s="16" t="str">
        <f t="shared" si="204"/>
        <v>2014</v>
      </c>
    </row>
    <row r="2569" spans="1:20" ht="49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>
        <f t="shared" si="200"/>
        <v>0</v>
      </c>
      <c r="O2569" s="10">
        <f t="shared" si="201"/>
        <v>60</v>
      </c>
      <c r="P2569" s="12" t="s">
        <v>8292</v>
      </c>
      <c r="Q2569" t="s">
        <v>8293</v>
      </c>
      <c r="R2569" s="17">
        <f t="shared" si="202"/>
        <v>42087.878912037035</v>
      </c>
      <c r="S2569" s="17">
        <f t="shared" si="203"/>
        <v>42117.878912037035</v>
      </c>
      <c r="T2569" s="16" t="str">
        <f t="shared" si="204"/>
        <v>2015</v>
      </c>
    </row>
    <row r="2570" spans="1:20" ht="49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>
        <f t="shared" ref="N2570:N2633" si="205">ROUND(E2570/D2570*100,0)</f>
        <v>1</v>
      </c>
      <c r="O2570" s="10">
        <f t="shared" ref="O2570:O2633" si="206">IFERROR(ROUND(E2570/L2570,2),0)</f>
        <v>50</v>
      </c>
      <c r="P2570" s="12" t="s">
        <v>8292</v>
      </c>
      <c r="Q2570" t="s">
        <v>8293</v>
      </c>
      <c r="R2570" s="17">
        <f t="shared" ref="R2570:R2633" si="207">(((J2570/60)/60)/24)+DATE(1970,1,1)</f>
        <v>42584.666597222225</v>
      </c>
      <c r="S2570" s="17">
        <f t="shared" ref="S2570:S2633" si="208">(((I2570/60)/60)/24)+DATE(1970,1,1)</f>
        <v>42614.666597222225</v>
      </c>
      <c r="T2570" s="16" t="str">
        <f t="shared" ref="T2570:T2633" si="209">TEXT(R2570, "yyyy")</f>
        <v>2016</v>
      </c>
    </row>
    <row r="2571" spans="1:20" ht="49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>
        <f t="shared" si="205"/>
        <v>2</v>
      </c>
      <c r="O2571" s="10">
        <f t="shared" si="206"/>
        <v>72.5</v>
      </c>
      <c r="P2571" s="12" t="s">
        <v>8292</v>
      </c>
      <c r="Q2571" t="s">
        <v>8293</v>
      </c>
      <c r="R2571" s="17">
        <f t="shared" si="207"/>
        <v>42234.105462962965</v>
      </c>
      <c r="S2571" s="17">
        <f t="shared" si="208"/>
        <v>42264.105462962965</v>
      </c>
      <c r="T2571" s="16" t="str">
        <f t="shared" si="209"/>
        <v>2015</v>
      </c>
    </row>
    <row r="2572" spans="1:20" ht="49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>
        <f t="shared" si="205"/>
        <v>1</v>
      </c>
      <c r="O2572" s="10">
        <f t="shared" si="206"/>
        <v>29.5</v>
      </c>
      <c r="P2572" s="12" t="s">
        <v>8292</v>
      </c>
      <c r="Q2572" t="s">
        <v>8293</v>
      </c>
      <c r="R2572" s="17">
        <f t="shared" si="207"/>
        <v>42744.903182870374</v>
      </c>
      <c r="S2572" s="17">
        <f t="shared" si="208"/>
        <v>42774.903182870374</v>
      </c>
      <c r="T2572" s="16" t="str">
        <f t="shared" si="209"/>
        <v>2017</v>
      </c>
    </row>
    <row r="2573" spans="1:20" ht="49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>
        <f t="shared" si="205"/>
        <v>0</v>
      </c>
      <c r="O2573" s="10">
        <f t="shared" si="206"/>
        <v>62.5</v>
      </c>
      <c r="P2573" s="12" t="s">
        <v>8292</v>
      </c>
      <c r="Q2573" t="s">
        <v>8293</v>
      </c>
      <c r="R2573" s="17">
        <f t="shared" si="207"/>
        <v>42449.341678240744</v>
      </c>
      <c r="S2573" s="17">
        <f t="shared" si="208"/>
        <v>42509.341678240744</v>
      </c>
      <c r="T2573" s="16" t="str">
        <f t="shared" si="209"/>
        <v>2016</v>
      </c>
    </row>
    <row r="2574" spans="1:20" ht="49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>
        <f t="shared" si="205"/>
        <v>0</v>
      </c>
      <c r="O2574" s="10">
        <f t="shared" si="206"/>
        <v>0</v>
      </c>
      <c r="P2574" s="12" t="s">
        <v>8292</v>
      </c>
      <c r="Q2574" t="s">
        <v>8293</v>
      </c>
      <c r="R2574" s="17">
        <f t="shared" si="207"/>
        <v>42077.119409722218</v>
      </c>
      <c r="S2574" s="17">
        <f t="shared" si="208"/>
        <v>42107.119409722218</v>
      </c>
      <c r="T2574" s="16" t="str">
        <f t="shared" si="209"/>
        <v>2015</v>
      </c>
    </row>
    <row r="2575" spans="1:20" ht="49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>
        <f t="shared" si="205"/>
        <v>0</v>
      </c>
      <c r="O2575" s="10">
        <f t="shared" si="206"/>
        <v>0</v>
      </c>
      <c r="P2575" s="12" t="s">
        <v>8292</v>
      </c>
      <c r="Q2575" t="s">
        <v>8293</v>
      </c>
      <c r="R2575" s="17">
        <f t="shared" si="207"/>
        <v>41829.592002314814</v>
      </c>
      <c r="S2575" s="17">
        <f t="shared" si="208"/>
        <v>41874.592002314814</v>
      </c>
      <c r="T2575" s="16" t="str">
        <f t="shared" si="209"/>
        <v>2014</v>
      </c>
    </row>
    <row r="2576" spans="1:20" ht="49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>
        <f t="shared" si="205"/>
        <v>0</v>
      </c>
      <c r="O2576" s="10">
        <f t="shared" si="206"/>
        <v>0</v>
      </c>
      <c r="P2576" s="12" t="s">
        <v>8292</v>
      </c>
      <c r="Q2576" t="s">
        <v>8293</v>
      </c>
      <c r="R2576" s="17">
        <f t="shared" si="207"/>
        <v>42487.825752314813</v>
      </c>
      <c r="S2576" s="17">
        <f t="shared" si="208"/>
        <v>42508.825752314813</v>
      </c>
      <c r="T2576" s="16" t="str">
        <f t="shared" si="209"/>
        <v>2016</v>
      </c>
    </row>
    <row r="2577" spans="1:20" ht="49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>
        <f t="shared" si="205"/>
        <v>0</v>
      </c>
      <c r="O2577" s="10">
        <f t="shared" si="206"/>
        <v>0</v>
      </c>
      <c r="P2577" s="12" t="s">
        <v>8292</v>
      </c>
      <c r="Q2577" t="s">
        <v>8293</v>
      </c>
      <c r="R2577" s="17">
        <f t="shared" si="207"/>
        <v>41986.108726851846</v>
      </c>
      <c r="S2577" s="17">
        <f t="shared" si="208"/>
        <v>42016.108726851846</v>
      </c>
      <c r="T2577" s="16" t="str">
        <f t="shared" si="209"/>
        <v>2014</v>
      </c>
    </row>
    <row r="2578" spans="1:20" ht="33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>
        <f t="shared" si="205"/>
        <v>0</v>
      </c>
      <c r="O2578" s="10">
        <f t="shared" si="206"/>
        <v>0</v>
      </c>
      <c r="P2578" s="12" t="s">
        <v>8292</v>
      </c>
      <c r="Q2578" t="s">
        <v>8293</v>
      </c>
      <c r="R2578" s="17">
        <f t="shared" si="207"/>
        <v>42060.00980324074</v>
      </c>
      <c r="S2578" s="17">
        <f t="shared" si="208"/>
        <v>42104.968136574069</v>
      </c>
      <c r="T2578" s="16" t="str">
        <f t="shared" si="209"/>
        <v>2015</v>
      </c>
    </row>
    <row r="2579" spans="1:20" ht="49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>
        <f t="shared" si="205"/>
        <v>0</v>
      </c>
      <c r="O2579" s="10">
        <f t="shared" si="206"/>
        <v>0</v>
      </c>
      <c r="P2579" s="12" t="s">
        <v>8292</v>
      </c>
      <c r="Q2579" t="s">
        <v>8293</v>
      </c>
      <c r="R2579" s="17">
        <f t="shared" si="207"/>
        <v>41830.820567129631</v>
      </c>
      <c r="S2579" s="17">
        <f t="shared" si="208"/>
        <v>41855.820567129631</v>
      </c>
      <c r="T2579" s="16" t="str">
        <f t="shared" si="209"/>
        <v>2014</v>
      </c>
    </row>
    <row r="2580" spans="1:20" ht="49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>
        <f t="shared" si="205"/>
        <v>0</v>
      </c>
      <c r="O2580" s="10">
        <f t="shared" si="206"/>
        <v>0</v>
      </c>
      <c r="P2580" s="12" t="s">
        <v>8292</v>
      </c>
      <c r="Q2580" t="s">
        <v>8293</v>
      </c>
      <c r="R2580" s="17">
        <f t="shared" si="207"/>
        <v>42238.022905092599</v>
      </c>
      <c r="S2580" s="17">
        <f t="shared" si="208"/>
        <v>42286.708333333328</v>
      </c>
      <c r="T2580" s="16" t="str">
        <f t="shared" si="209"/>
        <v>2015</v>
      </c>
    </row>
    <row r="2581" spans="1:20" ht="49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>
        <f t="shared" si="205"/>
        <v>0</v>
      </c>
      <c r="O2581" s="10">
        <f t="shared" si="206"/>
        <v>23.08</v>
      </c>
      <c r="P2581" s="12" t="s">
        <v>8292</v>
      </c>
      <c r="Q2581" t="s">
        <v>8293</v>
      </c>
      <c r="R2581" s="17">
        <f t="shared" si="207"/>
        <v>41837.829895833333</v>
      </c>
      <c r="S2581" s="17">
        <f t="shared" si="208"/>
        <v>41897.829895833333</v>
      </c>
      <c r="T2581" s="16" t="str">
        <f t="shared" si="209"/>
        <v>2014</v>
      </c>
    </row>
    <row r="2582" spans="1:20" ht="49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>
        <f t="shared" si="205"/>
        <v>1</v>
      </c>
      <c r="O2582" s="10">
        <f t="shared" si="206"/>
        <v>25.5</v>
      </c>
      <c r="P2582" s="12" t="s">
        <v>8292</v>
      </c>
      <c r="Q2582" t="s">
        <v>8293</v>
      </c>
      <c r="R2582" s="17">
        <f t="shared" si="207"/>
        <v>42110.326423611114</v>
      </c>
      <c r="S2582" s="17">
        <f t="shared" si="208"/>
        <v>42140.125</v>
      </c>
      <c r="T2582" s="16" t="str">
        <f t="shared" si="209"/>
        <v>2015</v>
      </c>
    </row>
    <row r="2583" spans="1:20" ht="49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>
        <f t="shared" si="205"/>
        <v>11</v>
      </c>
      <c r="O2583" s="10">
        <f t="shared" si="206"/>
        <v>48.18</v>
      </c>
      <c r="P2583" s="12" t="s">
        <v>8292</v>
      </c>
      <c r="Q2583" t="s">
        <v>8293</v>
      </c>
      <c r="R2583" s="17">
        <f t="shared" si="207"/>
        <v>42294.628449074073</v>
      </c>
      <c r="S2583" s="17">
        <f t="shared" si="208"/>
        <v>42324.670115740737</v>
      </c>
      <c r="T2583" s="16" t="str">
        <f t="shared" si="209"/>
        <v>2015</v>
      </c>
    </row>
    <row r="2584" spans="1:20" ht="33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>
        <f t="shared" si="205"/>
        <v>0</v>
      </c>
      <c r="O2584" s="10">
        <f t="shared" si="206"/>
        <v>1</v>
      </c>
      <c r="P2584" s="12" t="s">
        <v>8292</v>
      </c>
      <c r="Q2584" t="s">
        <v>8293</v>
      </c>
      <c r="R2584" s="17">
        <f t="shared" si="207"/>
        <v>42642.988819444443</v>
      </c>
      <c r="S2584" s="17">
        <f t="shared" si="208"/>
        <v>42672.988819444443</v>
      </c>
      <c r="T2584" s="16" t="str">
        <f t="shared" si="209"/>
        <v>2016</v>
      </c>
    </row>
    <row r="2585" spans="1:20" ht="33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>
        <f t="shared" si="205"/>
        <v>1</v>
      </c>
      <c r="O2585" s="10">
        <f t="shared" si="206"/>
        <v>1</v>
      </c>
      <c r="P2585" s="12" t="s">
        <v>8292</v>
      </c>
      <c r="Q2585" t="s">
        <v>8293</v>
      </c>
      <c r="R2585" s="17">
        <f t="shared" si="207"/>
        <v>42019.76944444445</v>
      </c>
      <c r="S2585" s="17">
        <f t="shared" si="208"/>
        <v>42079.727777777778</v>
      </c>
      <c r="T2585" s="16" t="str">
        <f t="shared" si="209"/>
        <v>2015</v>
      </c>
    </row>
    <row r="2586" spans="1:20" ht="33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>
        <f t="shared" si="205"/>
        <v>0</v>
      </c>
      <c r="O2586" s="10">
        <f t="shared" si="206"/>
        <v>0</v>
      </c>
      <c r="P2586" s="12" t="s">
        <v>8292</v>
      </c>
      <c r="Q2586" t="s">
        <v>8293</v>
      </c>
      <c r="R2586" s="17">
        <f t="shared" si="207"/>
        <v>42140.173252314817</v>
      </c>
      <c r="S2586" s="17">
        <f t="shared" si="208"/>
        <v>42170.173252314817</v>
      </c>
      <c r="T2586" s="16" t="str">
        <f t="shared" si="209"/>
        <v>2015</v>
      </c>
    </row>
    <row r="2587" spans="1:20" ht="49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>
        <f t="shared" si="205"/>
        <v>0</v>
      </c>
      <c r="O2587" s="10">
        <f t="shared" si="206"/>
        <v>50</v>
      </c>
      <c r="P2587" s="12" t="s">
        <v>8292</v>
      </c>
      <c r="Q2587" t="s">
        <v>8293</v>
      </c>
      <c r="R2587" s="17">
        <f t="shared" si="207"/>
        <v>41795.963333333333</v>
      </c>
      <c r="S2587" s="17">
        <f t="shared" si="208"/>
        <v>41825.963333333333</v>
      </c>
      <c r="T2587" s="16" t="str">
        <f t="shared" si="209"/>
        <v>2014</v>
      </c>
    </row>
    <row r="2588" spans="1:20" ht="33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>
        <f t="shared" si="205"/>
        <v>0</v>
      </c>
      <c r="O2588" s="10">
        <f t="shared" si="206"/>
        <v>5</v>
      </c>
      <c r="P2588" s="12" t="s">
        <v>8292</v>
      </c>
      <c r="Q2588" t="s">
        <v>8293</v>
      </c>
      <c r="R2588" s="17">
        <f t="shared" si="207"/>
        <v>42333.330277777779</v>
      </c>
      <c r="S2588" s="17">
        <f t="shared" si="208"/>
        <v>42363.330277777779</v>
      </c>
      <c r="T2588" s="16" t="str">
        <f t="shared" si="209"/>
        <v>2015</v>
      </c>
    </row>
    <row r="2589" spans="1:20" ht="49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>
        <f t="shared" si="205"/>
        <v>2</v>
      </c>
      <c r="O2589" s="10">
        <f t="shared" si="206"/>
        <v>202.83</v>
      </c>
      <c r="P2589" s="12" t="s">
        <v>8292</v>
      </c>
      <c r="Q2589" t="s">
        <v>8293</v>
      </c>
      <c r="R2589" s="17">
        <f t="shared" si="207"/>
        <v>42338.675381944442</v>
      </c>
      <c r="S2589" s="17">
        <f t="shared" si="208"/>
        <v>42368.675381944442</v>
      </c>
      <c r="T2589" s="16" t="str">
        <f t="shared" si="209"/>
        <v>2015</v>
      </c>
    </row>
    <row r="2590" spans="1:20" ht="49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>
        <f t="shared" si="205"/>
        <v>4</v>
      </c>
      <c r="O2590" s="10">
        <f t="shared" si="206"/>
        <v>29.13</v>
      </c>
      <c r="P2590" s="12" t="s">
        <v>8292</v>
      </c>
      <c r="Q2590" t="s">
        <v>8293</v>
      </c>
      <c r="R2590" s="17">
        <f t="shared" si="207"/>
        <v>42042.676226851851</v>
      </c>
      <c r="S2590" s="17">
        <f t="shared" si="208"/>
        <v>42094.551388888889</v>
      </c>
      <c r="T2590" s="16" t="str">
        <f t="shared" si="209"/>
        <v>2015</v>
      </c>
    </row>
    <row r="2591" spans="1:20" ht="49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>
        <f t="shared" si="205"/>
        <v>0</v>
      </c>
      <c r="O2591" s="10">
        <f t="shared" si="206"/>
        <v>5</v>
      </c>
      <c r="P2591" s="12" t="s">
        <v>8292</v>
      </c>
      <c r="Q2591" t="s">
        <v>8293</v>
      </c>
      <c r="R2591" s="17">
        <f t="shared" si="207"/>
        <v>42422.536192129628</v>
      </c>
      <c r="S2591" s="17">
        <f t="shared" si="208"/>
        <v>42452.494525462964</v>
      </c>
      <c r="T2591" s="16" t="str">
        <f t="shared" si="209"/>
        <v>2016</v>
      </c>
    </row>
    <row r="2592" spans="1:20" ht="49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>
        <f t="shared" si="205"/>
        <v>0</v>
      </c>
      <c r="O2592" s="10">
        <f t="shared" si="206"/>
        <v>0</v>
      </c>
      <c r="P2592" s="12" t="s">
        <v>8292</v>
      </c>
      <c r="Q2592" t="s">
        <v>8293</v>
      </c>
      <c r="R2592" s="17">
        <f t="shared" si="207"/>
        <v>42388.589085648149</v>
      </c>
      <c r="S2592" s="17">
        <f t="shared" si="208"/>
        <v>42395.589085648149</v>
      </c>
      <c r="T2592" s="16" t="str">
        <f t="shared" si="209"/>
        <v>2016</v>
      </c>
    </row>
    <row r="2593" spans="1:20" ht="49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>
        <f t="shared" si="205"/>
        <v>2</v>
      </c>
      <c r="O2593" s="10">
        <f t="shared" si="206"/>
        <v>13</v>
      </c>
      <c r="P2593" s="12" t="s">
        <v>8292</v>
      </c>
      <c r="Q2593" t="s">
        <v>8293</v>
      </c>
      <c r="R2593" s="17">
        <f t="shared" si="207"/>
        <v>42382.906527777777</v>
      </c>
      <c r="S2593" s="17">
        <f t="shared" si="208"/>
        <v>42442.864861111113</v>
      </c>
      <c r="T2593" s="16" t="str">
        <f t="shared" si="209"/>
        <v>2016</v>
      </c>
    </row>
    <row r="2594" spans="1:20" ht="49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>
        <f t="shared" si="205"/>
        <v>0</v>
      </c>
      <c r="O2594" s="10">
        <f t="shared" si="206"/>
        <v>50</v>
      </c>
      <c r="P2594" s="12" t="s">
        <v>8292</v>
      </c>
      <c r="Q2594" t="s">
        <v>8293</v>
      </c>
      <c r="R2594" s="17">
        <f t="shared" si="207"/>
        <v>41887.801168981481</v>
      </c>
      <c r="S2594" s="17">
        <f t="shared" si="208"/>
        <v>41917.801168981481</v>
      </c>
      <c r="T2594" s="16" t="str">
        <f t="shared" si="209"/>
        <v>2014</v>
      </c>
    </row>
    <row r="2595" spans="1:20" ht="49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>
        <f t="shared" si="205"/>
        <v>0</v>
      </c>
      <c r="O2595" s="10">
        <f t="shared" si="206"/>
        <v>0</v>
      </c>
      <c r="P2595" s="12" t="s">
        <v>8292</v>
      </c>
      <c r="Q2595" t="s">
        <v>8293</v>
      </c>
      <c r="R2595" s="17">
        <f t="shared" si="207"/>
        <v>42089.84520833334</v>
      </c>
      <c r="S2595" s="17">
        <f t="shared" si="208"/>
        <v>42119.84520833334</v>
      </c>
      <c r="T2595" s="16" t="str">
        <f t="shared" si="209"/>
        <v>2015</v>
      </c>
    </row>
    <row r="2596" spans="1:20" ht="49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>
        <f t="shared" si="205"/>
        <v>0</v>
      </c>
      <c r="O2596" s="10">
        <f t="shared" si="206"/>
        <v>1</v>
      </c>
      <c r="P2596" s="12" t="s">
        <v>8292</v>
      </c>
      <c r="Q2596" t="s">
        <v>8293</v>
      </c>
      <c r="R2596" s="17">
        <f t="shared" si="207"/>
        <v>41828.967916666668</v>
      </c>
      <c r="S2596" s="17">
        <f t="shared" si="208"/>
        <v>41858.967916666668</v>
      </c>
      <c r="T2596" s="16" t="str">
        <f t="shared" si="209"/>
        <v>2014</v>
      </c>
    </row>
    <row r="2597" spans="1:20" ht="33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>
        <f t="shared" si="205"/>
        <v>12</v>
      </c>
      <c r="O2597" s="10">
        <f t="shared" si="206"/>
        <v>96.05</v>
      </c>
      <c r="P2597" s="12" t="s">
        <v>8292</v>
      </c>
      <c r="Q2597" t="s">
        <v>8293</v>
      </c>
      <c r="R2597" s="17">
        <f t="shared" si="207"/>
        <v>42760.244212962964</v>
      </c>
      <c r="S2597" s="17">
        <f t="shared" si="208"/>
        <v>42790.244212962964</v>
      </c>
      <c r="T2597" s="16" t="str">
        <f t="shared" si="209"/>
        <v>2017</v>
      </c>
    </row>
    <row r="2598" spans="1:20" ht="49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>
        <f t="shared" si="205"/>
        <v>24</v>
      </c>
      <c r="O2598" s="10">
        <f t="shared" si="206"/>
        <v>305.77999999999997</v>
      </c>
      <c r="P2598" s="12" t="s">
        <v>8292</v>
      </c>
      <c r="Q2598" t="s">
        <v>8293</v>
      </c>
      <c r="R2598" s="17">
        <f t="shared" si="207"/>
        <v>41828.664456018516</v>
      </c>
      <c r="S2598" s="17">
        <f t="shared" si="208"/>
        <v>41858.664456018516</v>
      </c>
      <c r="T2598" s="16" t="str">
        <f t="shared" si="209"/>
        <v>2014</v>
      </c>
    </row>
    <row r="2599" spans="1:20" ht="49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>
        <f t="shared" si="205"/>
        <v>6</v>
      </c>
      <c r="O2599" s="10">
        <f t="shared" si="206"/>
        <v>12.14</v>
      </c>
      <c r="P2599" s="12" t="s">
        <v>8292</v>
      </c>
      <c r="Q2599" t="s">
        <v>8293</v>
      </c>
      <c r="R2599" s="17">
        <f t="shared" si="207"/>
        <v>42510.341631944444</v>
      </c>
      <c r="S2599" s="17">
        <f t="shared" si="208"/>
        <v>42540.341631944444</v>
      </c>
      <c r="T2599" s="16" t="str">
        <f t="shared" si="209"/>
        <v>2016</v>
      </c>
    </row>
    <row r="2600" spans="1:20" ht="33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>
        <f t="shared" si="205"/>
        <v>39</v>
      </c>
      <c r="O2600" s="10">
        <f t="shared" si="206"/>
        <v>83.57</v>
      </c>
      <c r="P2600" s="12" t="s">
        <v>8292</v>
      </c>
      <c r="Q2600" t="s">
        <v>8293</v>
      </c>
      <c r="R2600" s="17">
        <f t="shared" si="207"/>
        <v>42240.840289351851</v>
      </c>
      <c r="S2600" s="17">
        <f t="shared" si="208"/>
        <v>42270.840289351851</v>
      </c>
      <c r="T2600" s="16" t="str">
        <f t="shared" si="209"/>
        <v>2015</v>
      </c>
    </row>
    <row r="2601" spans="1:20" ht="33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>
        <f t="shared" si="205"/>
        <v>1</v>
      </c>
      <c r="O2601" s="10">
        <f t="shared" si="206"/>
        <v>18</v>
      </c>
      <c r="P2601" s="12" t="s">
        <v>8292</v>
      </c>
      <c r="Q2601" t="s">
        <v>8293</v>
      </c>
      <c r="R2601" s="17">
        <f t="shared" si="207"/>
        <v>41809.754016203704</v>
      </c>
      <c r="S2601" s="17">
        <f t="shared" si="208"/>
        <v>41854.754016203704</v>
      </c>
      <c r="T2601" s="16" t="str">
        <f t="shared" si="209"/>
        <v>2014</v>
      </c>
    </row>
    <row r="2602" spans="1:20" ht="33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>
        <f t="shared" si="205"/>
        <v>7</v>
      </c>
      <c r="O2602" s="10">
        <f t="shared" si="206"/>
        <v>115.53</v>
      </c>
      <c r="P2602" s="12" t="s">
        <v>8292</v>
      </c>
      <c r="Q2602" t="s">
        <v>8293</v>
      </c>
      <c r="R2602" s="17">
        <f t="shared" si="207"/>
        <v>42394.900462962964</v>
      </c>
      <c r="S2602" s="17">
        <f t="shared" si="208"/>
        <v>42454.858796296292</v>
      </c>
      <c r="T2602" s="16" t="str">
        <f t="shared" si="209"/>
        <v>2016</v>
      </c>
    </row>
    <row r="2603" spans="1:20" ht="49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>
        <f t="shared" si="205"/>
        <v>661</v>
      </c>
      <c r="O2603" s="10">
        <f t="shared" si="206"/>
        <v>21.9</v>
      </c>
      <c r="P2603" s="12" t="s">
        <v>8275</v>
      </c>
      <c r="Q2603" t="s">
        <v>8311</v>
      </c>
      <c r="R2603" s="17">
        <f t="shared" si="207"/>
        <v>41150.902187499996</v>
      </c>
      <c r="S2603" s="17">
        <f t="shared" si="208"/>
        <v>41165.165972222225</v>
      </c>
      <c r="T2603" s="16" t="str">
        <f t="shared" si="209"/>
        <v>2012</v>
      </c>
    </row>
    <row r="2604" spans="1:20" ht="49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>
        <f t="shared" si="205"/>
        <v>326</v>
      </c>
      <c r="O2604" s="10">
        <f t="shared" si="206"/>
        <v>80.02</v>
      </c>
      <c r="P2604" s="12" t="s">
        <v>8275</v>
      </c>
      <c r="Q2604" t="s">
        <v>8311</v>
      </c>
      <c r="R2604" s="17">
        <f t="shared" si="207"/>
        <v>41915.747314814813</v>
      </c>
      <c r="S2604" s="17">
        <f t="shared" si="208"/>
        <v>41955.888888888891</v>
      </c>
      <c r="T2604" s="16" t="str">
        <f t="shared" si="209"/>
        <v>2014</v>
      </c>
    </row>
    <row r="2605" spans="1:20" ht="33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>
        <f t="shared" si="205"/>
        <v>101</v>
      </c>
      <c r="O2605" s="10">
        <f t="shared" si="206"/>
        <v>35.520000000000003</v>
      </c>
      <c r="P2605" s="12" t="s">
        <v>8275</v>
      </c>
      <c r="Q2605" t="s">
        <v>8311</v>
      </c>
      <c r="R2605" s="17">
        <f t="shared" si="207"/>
        <v>41617.912662037037</v>
      </c>
      <c r="S2605" s="17">
        <f t="shared" si="208"/>
        <v>41631.912662037037</v>
      </c>
      <c r="T2605" s="16" t="str">
        <f t="shared" si="209"/>
        <v>2013</v>
      </c>
    </row>
    <row r="2606" spans="1:20" ht="49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>
        <f t="shared" si="205"/>
        <v>104</v>
      </c>
      <c r="O2606" s="10">
        <f t="shared" si="206"/>
        <v>64.930000000000007</v>
      </c>
      <c r="P2606" s="12" t="s">
        <v>8275</v>
      </c>
      <c r="Q2606" t="s">
        <v>8311</v>
      </c>
      <c r="R2606" s="17">
        <f t="shared" si="207"/>
        <v>40998.051192129627</v>
      </c>
      <c r="S2606" s="17">
        <f t="shared" si="208"/>
        <v>41028.051192129627</v>
      </c>
      <c r="T2606" s="16" t="str">
        <f t="shared" si="209"/>
        <v>2012</v>
      </c>
    </row>
    <row r="2607" spans="1:20" ht="49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>
        <f t="shared" si="205"/>
        <v>107</v>
      </c>
      <c r="O2607" s="10">
        <f t="shared" si="206"/>
        <v>60.97</v>
      </c>
      <c r="P2607" s="12" t="s">
        <v>8275</v>
      </c>
      <c r="Q2607" t="s">
        <v>8311</v>
      </c>
      <c r="R2607" s="17">
        <f t="shared" si="207"/>
        <v>42508.541550925926</v>
      </c>
      <c r="S2607" s="17">
        <f t="shared" si="208"/>
        <v>42538.541550925926</v>
      </c>
      <c r="T2607" s="16" t="str">
        <f t="shared" si="209"/>
        <v>2016</v>
      </c>
    </row>
    <row r="2608" spans="1:20" ht="6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>
        <f t="shared" si="205"/>
        <v>110</v>
      </c>
      <c r="O2608" s="10">
        <f t="shared" si="206"/>
        <v>31.44</v>
      </c>
      <c r="P2608" s="12" t="s">
        <v>8275</v>
      </c>
      <c r="Q2608" t="s">
        <v>8311</v>
      </c>
      <c r="R2608" s="17">
        <f t="shared" si="207"/>
        <v>41726.712754629632</v>
      </c>
      <c r="S2608" s="17">
        <f t="shared" si="208"/>
        <v>41758.712754629632</v>
      </c>
      <c r="T2608" s="16" t="str">
        <f t="shared" si="209"/>
        <v>2014</v>
      </c>
    </row>
    <row r="2609" spans="1:20" ht="49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>
        <f t="shared" si="205"/>
        <v>408</v>
      </c>
      <c r="O2609" s="10">
        <f t="shared" si="206"/>
        <v>81.95</v>
      </c>
      <c r="P2609" s="12" t="s">
        <v>8275</v>
      </c>
      <c r="Q2609" t="s">
        <v>8311</v>
      </c>
      <c r="R2609" s="17">
        <f t="shared" si="207"/>
        <v>42184.874675925923</v>
      </c>
      <c r="S2609" s="17">
        <f t="shared" si="208"/>
        <v>42228.083333333328</v>
      </c>
      <c r="T2609" s="16" t="str">
        <f t="shared" si="209"/>
        <v>2015</v>
      </c>
    </row>
    <row r="2610" spans="1:20" ht="49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>
        <f t="shared" si="205"/>
        <v>224</v>
      </c>
      <c r="O2610" s="10">
        <f t="shared" si="206"/>
        <v>58.93</v>
      </c>
      <c r="P2610" s="12" t="s">
        <v>8275</v>
      </c>
      <c r="Q2610" t="s">
        <v>8311</v>
      </c>
      <c r="R2610" s="17">
        <f t="shared" si="207"/>
        <v>42767.801712962959</v>
      </c>
      <c r="S2610" s="17">
        <f t="shared" si="208"/>
        <v>42809</v>
      </c>
      <c r="T2610" s="16" t="str">
        <f t="shared" si="209"/>
        <v>2017</v>
      </c>
    </row>
    <row r="2611" spans="1:20" ht="49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>
        <f t="shared" si="205"/>
        <v>304</v>
      </c>
      <c r="O2611" s="10">
        <f t="shared" si="206"/>
        <v>157.29</v>
      </c>
      <c r="P2611" s="12" t="s">
        <v>8275</v>
      </c>
      <c r="Q2611" t="s">
        <v>8311</v>
      </c>
      <c r="R2611" s="17">
        <f t="shared" si="207"/>
        <v>41075.237858796296</v>
      </c>
      <c r="S2611" s="17">
        <f t="shared" si="208"/>
        <v>41105.237858796296</v>
      </c>
      <c r="T2611" s="16" t="str">
        <f t="shared" si="209"/>
        <v>2012</v>
      </c>
    </row>
    <row r="2612" spans="1:20" ht="33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>
        <f t="shared" si="205"/>
        <v>141</v>
      </c>
      <c r="O2612" s="10">
        <f t="shared" si="206"/>
        <v>55.76</v>
      </c>
      <c r="P2612" s="12" t="s">
        <v>8275</v>
      </c>
      <c r="Q2612" t="s">
        <v>8311</v>
      </c>
      <c r="R2612" s="17">
        <f t="shared" si="207"/>
        <v>42564.881076388891</v>
      </c>
      <c r="S2612" s="17">
        <f t="shared" si="208"/>
        <v>42604.290972222225</v>
      </c>
      <c r="T2612" s="16" t="str">
        <f t="shared" si="209"/>
        <v>2016</v>
      </c>
    </row>
    <row r="2613" spans="1:20" ht="49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>
        <f t="shared" si="205"/>
        <v>2791</v>
      </c>
      <c r="O2613" s="10">
        <f t="shared" si="206"/>
        <v>83.8</v>
      </c>
      <c r="P2613" s="12" t="s">
        <v>8275</v>
      </c>
      <c r="Q2613" t="s">
        <v>8311</v>
      </c>
      <c r="R2613" s="17">
        <f t="shared" si="207"/>
        <v>42704.335810185185</v>
      </c>
      <c r="S2613" s="17">
        <f t="shared" si="208"/>
        <v>42737.957638888889</v>
      </c>
      <c r="T2613" s="16" t="str">
        <f t="shared" si="209"/>
        <v>2016</v>
      </c>
    </row>
    <row r="2614" spans="1:20" ht="49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>
        <f t="shared" si="205"/>
        <v>172</v>
      </c>
      <c r="O2614" s="10">
        <f t="shared" si="206"/>
        <v>58.42</v>
      </c>
      <c r="P2614" s="12" t="s">
        <v>8275</v>
      </c>
      <c r="Q2614" t="s">
        <v>8311</v>
      </c>
      <c r="R2614" s="17">
        <f t="shared" si="207"/>
        <v>41982.143171296295</v>
      </c>
      <c r="S2614" s="17">
        <f t="shared" si="208"/>
        <v>42013.143171296295</v>
      </c>
      <c r="T2614" s="16" t="str">
        <f t="shared" si="209"/>
        <v>2014</v>
      </c>
    </row>
    <row r="2615" spans="1:20" ht="49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>
        <f t="shared" si="205"/>
        <v>101</v>
      </c>
      <c r="O2615" s="10">
        <f t="shared" si="206"/>
        <v>270.57</v>
      </c>
      <c r="P2615" s="12" t="s">
        <v>8275</v>
      </c>
      <c r="Q2615" t="s">
        <v>8311</v>
      </c>
      <c r="R2615" s="17">
        <f t="shared" si="207"/>
        <v>41143.81821759259</v>
      </c>
      <c r="S2615" s="17">
        <f t="shared" si="208"/>
        <v>41173.81821759259</v>
      </c>
      <c r="T2615" s="16" t="str">
        <f t="shared" si="209"/>
        <v>2012</v>
      </c>
    </row>
    <row r="2616" spans="1:20" ht="49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>
        <f t="shared" si="205"/>
        <v>102</v>
      </c>
      <c r="O2616" s="10">
        <f t="shared" si="206"/>
        <v>107.1</v>
      </c>
      <c r="P2616" s="12" t="s">
        <v>8275</v>
      </c>
      <c r="Q2616" t="s">
        <v>8311</v>
      </c>
      <c r="R2616" s="17">
        <f t="shared" si="207"/>
        <v>41730.708472222221</v>
      </c>
      <c r="S2616" s="17">
        <f t="shared" si="208"/>
        <v>41759.208333333336</v>
      </c>
      <c r="T2616" s="16" t="str">
        <f t="shared" si="209"/>
        <v>2014</v>
      </c>
    </row>
    <row r="2617" spans="1:20" ht="49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>
        <f t="shared" si="205"/>
        <v>170</v>
      </c>
      <c r="O2617" s="10">
        <f t="shared" si="206"/>
        <v>47.18</v>
      </c>
      <c r="P2617" s="12" t="s">
        <v>8275</v>
      </c>
      <c r="Q2617" t="s">
        <v>8311</v>
      </c>
      <c r="R2617" s="17">
        <f t="shared" si="207"/>
        <v>42453.49726851852</v>
      </c>
      <c r="S2617" s="17">
        <f t="shared" si="208"/>
        <v>42490.5</v>
      </c>
      <c r="T2617" s="16" t="str">
        <f t="shared" si="209"/>
        <v>2016</v>
      </c>
    </row>
    <row r="2618" spans="1:20" ht="49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>
        <f t="shared" si="205"/>
        <v>115</v>
      </c>
      <c r="O2618" s="10">
        <f t="shared" si="206"/>
        <v>120.31</v>
      </c>
      <c r="P2618" s="12" t="s">
        <v>8275</v>
      </c>
      <c r="Q2618" t="s">
        <v>8311</v>
      </c>
      <c r="R2618" s="17">
        <f t="shared" si="207"/>
        <v>42211.99454861111</v>
      </c>
      <c r="S2618" s="17">
        <f t="shared" si="208"/>
        <v>42241.99454861111</v>
      </c>
      <c r="T2618" s="16" t="str">
        <f t="shared" si="209"/>
        <v>2015</v>
      </c>
    </row>
    <row r="2619" spans="1:20" ht="49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>
        <f t="shared" si="205"/>
        <v>878</v>
      </c>
      <c r="O2619" s="10">
        <f t="shared" si="206"/>
        <v>27.6</v>
      </c>
      <c r="P2619" s="12" t="s">
        <v>8275</v>
      </c>
      <c r="Q2619" t="s">
        <v>8311</v>
      </c>
      <c r="R2619" s="17">
        <f t="shared" si="207"/>
        <v>41902.874432870369</v>
      </c>
      <c r="S2619" s="17">
        <f t="shared" si="208"/>
        <v>41932.874432870369</v>
      </c>
      <c r="T2619" s="16" t="str">
        <f t="shared" si="209"/>
        <v>2014</v>
      </c>
    </row>
    <row r="2620" spans="1:20" ht="33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>
        <f t="shared" si="205"/>
        <v>105</v>
      </c>
      <c r="O2620" s="10">
        <f t="shared" si="206"/>
        <v>205.3</v>
      </c>
      <c r="P2620" s="12" t="s">
        <v>8275</v>
      </c>
      <c r="Q2620" t="s">
        <v>8311</v>
      </c>
      <c r="R2620" s="17">
        <f t="shared" si="207"/>
        <v>42279.792372685188</v>
      </c>
      <c r="S2620" s="17">
        <f t="shared" si="208"/>
        <v>42339.834039351852</v>
      </c>
      <c r="T2620" s="16" t="str">
        <f t="shared" si="209"/>
        <v>2015</v>
      </c>
    </row>
    <row r="2621" spans="1:20" ht="49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>
        <f t="shared" si="205"/>
        <v>188</v>
      </c>
      <c r="O2621" s="10">
        <f t="shared" si="206"/>
        <v>35.549999999999997</v>
      </c>
      <c r="P2621" s="12" t="s">
        <v>8275</v>
      </c>
      <c r="Q2621" t="s">
        <v>8311</v>
      </c>
      <c r="R2621" s="17">
        <f t="shared" si="207"/>
        <v>42273.884305555555</v>
      </c>
      <c r="S2621" s="17">
        <f t="shared" si="208"/>
        <v>42300.458333333328</v>
      </c>
      <c r="T2621" s="16" t="str">
        <f t="shared" si="209"/>
        <v>2015</v>
      </c>
    </row>
    <row r="2622" spans="1:20" ht="49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>
        <f t="shared" si="205"/>
        <v>144</v>
      </c>
      <c r="O2622" s="10">
        <f t="shared" si="206"/>
        <v>74.64</v>
      </c>
      <c r="P2622" s="12" t="s">
        <v>8275</v>
      </c>
      <c r="Q2622" t="s">
        <v>8311</v>
      </c>
      <c r="R2622" s="17">
        <f t="shared" si="207"/>
        <v>42251.16715277778</v>
      </c>
      <c r="S2622" s="17">
        <f t="shared" si="208"/>
        <v>42288.041666666672</v>
      </c>
      <c r="T2622" s="16" t="str">
        <f t="shared" si="209"/>
        <v>2015</v>
      </c>
    </row>
    <row r="2623" spans="1:20" ht="49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>
        <f t="shared" si="205"/>
        <v>146</v>
      </c>
      <c r="O2623" s="10">
        <f t="shared" si="206"/>
        <v>47.06</v>
      </c>
      <c r="P2623" s="12" t="s">
        <v>8275</v>
      </c>
      <c r="Q2623" t="s">
        <v>8311</v>
      </c>
      <c r="R2623" s="17">
        <f t="shared" si="207"/>
        <v>42115.74754629629</v>
      </c>
      <c r="S2623" s="17">
        <f t="shared" si="208"/>
        <v>42145.74754629629</v>
      </c>
      <c r="T2623" s="16" t="str">
        <f t="shared" si="209"/>
        <v>2015</v>
      </c>
    </row>
    <row r="2624" spans="1:20" ht="49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>
        <f t="shared" si="205"/>
        <v>131</v>
      </c>
      <c r="O2624" s="10">
        <f t="shared" si="206"/>
        <v>26.59</v>
      </c>
      <c r="P2624" s="12" t="s">
        <v>8275</v>
      </c>
      <c r="Q2624" t="s">
        <v>8311</v>
      </c>
      <c r="R2624" s="17">
        <f t="shared" si="207"/>
        <v>42689.74324074074</v>
      </c>
      <c r="S2624" s="17">
        <f t="shared" si="208"/>
        <v>42734.74324074074</v>
      </c>
      <c r="T2624" s="16" t="str">
        <f t="shared" si="209"/>
        <v>2016</v>
      </c>
    </row>
    <row r="2625" spans="1:20" ht="49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>
        <f t="shared" si="205"/>
        <v>114</v>
      </c>
      <c r="O2625" s="10">
        <f t="shared" si="206"/>
        <v>36.770000000000003</v>
      </c>
      <c r="P2625" s="12" t="s">
        <v>8275</v>
      </c>
      <c r="Q2625" t="s">
        <v>8311</v>
      </c>
      <c r="R2625" s="17">
        <f t="shared" si="207"/>
        <v>42692.256550925929</v>
      </c>
      <c r="S2625" s="17">
        <f t="shared" si="208"/>
        <v>42706.256550925929</v>
      </c>
      <c r="T2625" s="16" t="str">
        <f t="shared" si="209"/>
        <v>2016</v>
      </c>
    </row>
    <row r="2626" spans="1:20" ht="49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>
        <f t="shared" si="205"/>
        <v>1379</v>
      </c>
      <c r="O2626" s="10">
        <f t="shared" si="206"/>
        <v>31.82</v>
      </c>
      <c r="P2626" s="12" t="s">
        <v>8275</v>
      </c>
      <c r="Q2626" t="s">
        <v>8311</v>
      </c>
      <c r="R2626" s="17">
        <f t="shared" si="207"/>
        <v>41144.42155092593</v>
      </c>
      <c r="S2626" s="17">
        <f t="shared" si="208"/>
        <v>41165.42155092593</v>
      </c>
      <c r="T2626" s="16" t="str">
        <f t="shared" si="209"/>
        <v>2012</v>
      </c>
    </row>
    <row r="2627" spans="1:20" ht="49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>
        <f t="shared" si="205"/>
        <v>956</v>
      </c>
      <c r="O2627" s="10">
        <f t="shared" si="206"/>
        <v>27.58</v>
      </c>
      <c r="P2627" s="12" t="s">
        <v>8275</v>
      </c>
      <c r="Q2627" t="s">
        <v>8311</v>
      </c>
      <c r="R2627" s="17">
        <f t="shared" si="207"/>
        <v>42658.810277777782</v>
      </c>
      <c r="S2627" s="17">
        <f t="shared" si="208"/>
        <v>42683.851944444439</v>
      </c>
      <c r="T2627" s="16" t="str">
        <f t="shared" si="209"/>
        <v>2016</v>
      </c>
    </row>
    <row r="2628" spans="1:20" ht="49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>
        <f t="shared" si="205"/>
        <v>112</v>
      </c>
      <c r="O2628" s="10">
        <f t="shared" si="206"/>
        <v>56</v>
      </c>
      <c r="P2628" s="12" t="s">
        <v>8275</v>
      </c>
      <c r="Q2628" t="s">
        <v>8311</v>
      </c>
      <c r="R2628" s="17">
        <f t="shared" si="207"/>
        <v>42128.628113425926</v>
      </c>
      <c r="S2628" s="17">
        <f t="shared" si="208"/>
        <v>42158.628113425926</v>
      </c>
      <c r="T2628" s="16" t="str">
        <f t="shared" si="209"/>
        <v>2015</v>
      </c>
    </row>
    <row r="2629" spans="1:20" ht="49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>
        <f t="shared" si="205"/>
        <v>647</v>
      </c>
      <c r="O2629" s="10">
        <f t="shared" si="206"/>
        <v>21.56</v>
      </c>
      <c r="P2629" s="12" t="s">
        <v>8275</v>
      </c>
      <c r="Q2629" t="s">
        <v>8311</v>
      </c>
      <c r="R2629" s="17">
        <f t="shared" si="207"/>
        <v>42304.829409722224</v>
      </c>
      <c r="S2629" s="17">
        <f t="shared" si="208"/>
        <v>42334.871076388896</v>
      </c>
      <c r="T2629" s="16" t="str">
        <f t="shared" si="209"/>
        <v>2015</v>
      </c>
    </row>
    <row r="2630" spans="1:20" ht="33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>
        <f t="shared" si="205"/>
        <v>110</v>
      </c>
      <c r="O2630" s="10">
        <f t="shared" si="206"/>
        <v>44.1</v>
      </c>
      <c r="P2630" s="12" t="s">
        <v>8275</v>
      </c>
      <c r="Q2630" t="s">
        <v>8311</v>
      </c>
      <c r="R2630" s="17">
        <f t="shared" si="207"/>
        <v>41953.966053240743</v>
      </c>
      <c r="S2630" s="17">
        <f t="shared" si="208"/>
        <v>41973.966053240743</v>
      </c>
      <c r="T2630" s="16" t="str">
        <f t="shared" si="209"/>
        <v>2014</v>
      </c>
    </row>
    <row r="2631" spans="1:20" ht="33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>
        <f t="shared" si="205"/>
        <v>128</v>
      </c>
      <c r="O2631" s="10">
        <f t="shared" si="206"/>
        <v>63.87</v>
      </c>
      <c r="P2631" s="12" t="s">
        <v>8275</v>
      </c>
      <c r="Q2631" t="s">
        <v>8311</v>
      </c>
      <c r="R2631" s="17">
        <f t="shared" si="207"/>
        <v>42108.538449074069</v>
      </c>
      <c r="S2631" s="17">
        <f t="shared" si="208"/>
        <v>42138.538449074069</v>
      </c>
      <c r="T2631" s="16" t="str">
        <f t="shared" si="209"/>
        <v>2015</v>
      </c>
    </row>
    <row r="2632" spans="1:20" ht="49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>
        <f t="shared" si="205"/>
        <v>158</v>
      </c>
      <c r="O2632" s="10">
        <f t="shared" si="206"/>
        <v>38.99</v>
      </c>
      <c r="P2632" s="12" t="s">
        <v>8275</v>
      </c>
      <c r="Q2632" t="s">
        <v>8311</v>
      </c>
      <c r="R2632" s="17">
        <f t="shared" si="207"/>
        <v>42524.105462962965</v>
      </c>
      <c r="S2632" s="17">
        <f t="shared" si="208"/>
        <v>42551.416666666672</v>
      </c>
      <c r="T2632" s="16" t="str">
        <f t="shared" si="209"/>
        <v>2016</v>
      </c>
    </row>
    <row r="2633" spans="1:20" ht="33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>
        <f t="shared" si="205"/>
        <v>115</v>
      </c>
      <c r="O2633" s="10">
        <f t="shared" si="206"/>
        <v>80.19</v>
      </c>
      <c r="P2633" s="12" t="s">
        <v>8275</v>
      </c>
      <c r="Q2633" t="s">
        <v>8311</v>
      </c>
      <c r="R2633" s="17">
        <f t="shared" si="207"/>
        <v>42218.169293981482</v>
      </c>
      <c r="S2633" s="17">
        <f t="shared" si="208"/>
        <v>42246.169293981482</v>
      </c>
      <c r="T2633" s="16" t="str">
        <f t="shared" si="209"/>
        <v>2015</v>
      </c>
    </row>
    <row r="2634" spans="1:20" ht="33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>
        <f t="shared" ref="N2634:N2697" si="210">ROUND(E2634/D2634*100,0)</f>
        <v>137</v>
      </c>
      <c r="O2634" s="10">
        <f t="shared" ref="O2634:O2697" si="211">IFERROR(ROUND(E2634/L2634,2),0)</f>
        <v>34.9</v>
      </c>
      <c r="P2634" s="12" t="s">
        <v>8275</v>
      </c>
      <c r="Q2634" t="s">
        <v>8311</v>
      </c>
      <c r="R2634" s="17">
        <f t="shared" ref="R2634:R2697" si="212">(((J2634/60)/60)/24)+DATE(1970,1,1)</f>
        <v>42494.061793981484</v>
      </c>
      <c r="S2634" s="17">
        <f t="shared" ref="S2634:S2697" si="213">(((I2634/60)/60)/24)+DATE(1970,1,1)</f>
        <v>42519.061793981484</v>
      </c>
      <c r="T2634" s="16" t="str">
        <f t="shared" ref="T2634:T2697" si="214">TEXT(R2634, "yyyy")</f>
        <v>2016</v>
      </c>
    </row>
    <row r="2635" spans="1:20" ht="49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>
        <f t="shared" si="210"/>
        <v>355</v>
      </c>
      <c r="O2635" s="10">
        <f t="shared" si="211"/>
        <v>89.1</v>
      </c>
      <c r="P2635" s="12" t="s">
        <v>8275</v>
      </c>
      <c r="Q2635" t="s">
        <v>8311</v>
      </c>
      <c r="R2635" s="17">
        <f t="shared" si="212"/>
        <v>41667.823287037041</v>
      </c>
      <c r="S2635" s="17">
        <f t="shared" si="213"/>
        <v>41697.958333333336</v>
      </c>
      <c r="T2635" s="16" t="str">
        <f t="shared" si="214"/>
        <v>2014</v>
      </c>
    </row>
    <row r="2636" spans="1:20" ht="49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>
        <f t="shared" si="210"/>
        <v>106</v>
      </c>
      <c r="O2636" s="10">
        <f t="shared" si="211"/>
        <v>39.44</v>
      </c>
      <c r="P2636" s="12" t="s">
        <v>8275</v>
      </c>
      <c r="Q2636" t="s">
        <v>8311</v>
      </c>
      <c r="R2636" s="17">
        <f t="shared" si="212"/>
        <v>42612.656493055561</v>
      </c>
      <c r="S2636" s="17">
        <f t="shared" si="213"/>
        <v>42642.656493055561</v>
      </c>
      <c r="T2636" s="16" t="str">
        <f t="shared" si="214"/>
        <v>2016</v>
      </c>
    </row>
    <row r="2637" spans="1:20" ht="49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>
        <f t="shared" si="210"/>
        <v>100</v>
      </c>
      <c r="O2637" s="10">
        <f t="shared" si="211"/>
        <v>136.9</v>
      </c>
      <c r="P2637" s="12" t="s">
        <v>8275</v>
      </c>
      <c r="Q2637" t="s">
        <v>8311</v>
      </c>
      <c r="R2637" s="17">
        <f t="shared" si="212"/>
        <v>42037.950937500005</v>
      </c>
      <c r="S2637" s="17">
        <f t="shared" si="213"/>
        <v>42072.909270833334</v>
      </c>
      <c r="T2637" s="16" t="str">
        <f t="shared" si="214"/>
        <v>2015</v>
      </c>
    </row>
    <row r="2638" spans="1:20" ht="49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>
        <f t="shared" si="210"/>
        <v>187</v>
      </c>
      <c r="O2638" s="10">
        <f t="shared" si="211"/>
        <v>37.46</v>
      </c>
      <c r="P2638" s="12" t="s">
        <v>8275</v>
      </c>
      <c r="Q2638" t="s">
        <v>8311</v>
      </c>
      <c r="R2638" s="17">
        <f t="shared" si="212"/>
        <v>42636.614745370374</v>
      </c>
      <c r="S2638" s="17">
        <f t="shared" si="213"/>
        <v>42659.041666666672</v>
      </c>
      <c r="T2638" s="16" t="str">
        <f t="shared" si="214"/>
        <v>2016</v>
      </c>
    </row>
    <row r="2639" spans="1:20" ht="33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>
        <f t="shared" si="210"/>
        <v>166</v>
      </c>
      <c r="O2639" s="10">
        <f t="shared" si="211"/>
        <v>31.96</v>
      </c>
      <c r="P2639" s="12" t="s">
        <v>8275</v>
      </c>
      <c r="Q2639" t="s">
        <v>8311</v>
      </c>
      <c r="R2639" s="17">
        <f t="shared" si="212"/>
        <v>42639.549479166672</v>
      </c>
      <c r="S2639" s="17">
        <f t="shared" si="213"/>
        <v>42655.549479166672</v>
      </c>
      <c r="T2639" s="16" t="str">
        <f t="shared" si="214"/>
        <v>2016</v>
      </c>
    </row>
    <row r="2640" spans="1:20" ht="49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>
        <f t="shared" si="210"/>
        <v>102</v>
      </c>
      <c r="O2640" s="10">
        <f t="shared" si="211"/>
        <v>25.21</v>
      </c>
      <c r="P2640" s="12" t="s">
        <v>8275</v>
      </c>
      <c r="Q2640" t="s">
        <v>8311</v>
      </c>
      <c r="R2640" s="17">
        <f t="shared" si="212"/>
        <v>41989.913136574076</v>
      </c>
      <c r="S2640" s="17">
        <f t="shared" si="213"/>
        <v>42019.913136574076</v>
      </c>
      <c r="T2640" s="16" t="str">
        <f t="shared" si="214"/>
        <v>2014</v>
      </c>
    </row>
    <row r="2641" spans="1:20" ht="49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>
        <f t="shared" si="210"/>
        <v>164</v>
      </c>
      <c r="O2641" s="10">
        <f t="shared" si="211"/>
        <v>10.039999999999999</v>
      </c>
      <c r="P2641" s="12" t="s">
        <v>8275</v>
      </c>
      <c r="Q2641" t="s">
        <v>8311</v>
      </c>
      <c r="R2641" s="17">
        <f t="shared" si="212"/>
        <v>42024.86513888889</v>
      </c>
      <c r="S2641" s="17">
        <f t="shared" si="213"/>
        <v>42054.86513888889</v>
      </c>
      <c r="T2641" s="16" t="str">
        <f t="shared" si="214"/>
        <v>2015</v>
      </c>
    </row>
    <row r="2642" spans="1:20" ht="6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>
        <f t="shared" si="210"/>
        <v>106</v>
      </c>
      <c r="O2642" s="10">
        <f t="shared" si="211"/>
        <v>45.94</v>
      </c>
      <c r="P2642" s="12" t="s">
        <v>8275</v>
      </c>
      <c r="Q2642" t="s">
        <v>8311</v>
      </c>
      <c r="R2642" s="17">
        <f t="shared" si="212"/>
        <v>42103.160578703704</v>
      </c>
      <c r="S2642" s="17">
        <f t="shared" si="213"/>
        <v>42163.160578703704</v>
      </c>
      <c r="T2642" s="16" t="str">
        <f t="shared" si="214"/>
        <v>2015</v>
      </c>
    </row>
    <row r="2643" spans="1:20" ht="33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>
        <f t="shared" si="210"/>
        <v>1</v>
      </c>
      <c r="O2643" s="10">
        <f t="shared" si="211"/>
        <v>15</v>
      </c>
      <c r="P2643" s="12" t="s">
        <v>8275</v>
      </c>
      <c r="Q2643" t="s">
        <v>8311</v>
      </c>
      <c r="R2643" s="17">
        <f t="shared" si="212"/>
        <v>41880.827118055553</v>
      </c>
      <c r="S2643" s="17">
        <f t="shared" si="213"/>
        <v>41897.839583333334</v>
      </c>
      <c r="T2643" s="16" t="str">
        <f t="shared" si="214"/>
        <v>2014</v>
      </c>
    </row>
    <row r="2644" spans="1:20" ht="65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>
        <f t="shared" si="210"/>
        <v>0</v>
      </c>
      <c r="O2644" s="10">
        <f t="shared" si="211"/>
        <v>0</v>
      </c>
      <c r="P2644" s="12" t="s">
        <v>8275</v>
      </c>
      <c r="Q2644" t="s">
        <v>8311</v>
      </c>
      <c r="R2644" s="17">
        <f t="shared" si="212"/>
        <v>42536.246620370366</v>
      </c>
      <c r="S2644" s="17">
        <f t="shared" si="213"/>
        <v>42566.289583333331</v>
      </c>
      <c r="T2644" s="16" t="str">
        <f t="shared" si="214"/>
        <v>2016</v>
      </c>
    </row>
    <row r="2645" spans="1:20" ht="49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>
        <f t="shared" si="210"/>
        <v>34</v>
      </c>
      <c r="O2645" s="10">
        <f t="shared" si="211"/>
        <v>223.58</v>
      </c>
      <c r="P2645" s="12" t="s">
        <v>8275</v>
      </c>
      <c r="Q2645" t="s">
        <v>8311</v>
      </c>
      <c r="R2645" s="17">
        <f t="shared" si="212"/>
        <v>42689.582349537035</v>
      </c>
      <c r="S2645" s="17">
        <f t="shared" si="213"/>
        <v>42725.332638888889</v>
      </c>
      <c r="T2645" s="16" t="str">
        <f t="shared" si="214"/>
        <v>2016</v>
      </c>
    </row>
    <row r="2646" spans="1:20" ht="49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>
        <f t="shared" si="210"/>
        <v>2</v>
      </c>
      <c r="O2646" s="10">
        <f t="shared" si="211"/>
        <v>39.479999999999997</v>
      </c>
      <c r="P2646" s="12" t="s">
        <v>8275</v>
      </c>
      <c r="Q2646" t="s">
        <v>8311</v>
      </c>
      <c r="R2646" s="17">
        <f t="shared" si="212"/>
        <v>42774.792071759264</v>
      </c>
      <c r="S2646" s="17">
        <f t="shared" si="213"/>
        <v>42804.792071759264</v>
      </c>
      <c r="T2646" s="16" t="str">
        <f t="shared" si="214"/>
        <v>2017</v>
      </c>
    </row>
    <row r="2647" spans="1:20" ht="49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>
        <f t="shared" si="210"/>
        <v>11</v>
      </c>
      <c r="O2647" s="10">
        <f t="shared" si="211"/>
        <v>91.3</v>
      </c>
      <c r="P2647" s="12" t="s">
        <v>8275</v>
      </c>
      <c r="Q2647" t="s">
        <v>8311</v>
      </c>
      <c r="R2647" s="17">
        <f t="shared" si="212"/>
        <v>41921.842627314814</v>
      </c>
      <c r="S2647" s="17">
        <f t="shared" si="213"/>
        <v>41951.884293981479</v>
      </c>
      <c r="T2647" s="16" t="str">
        <f t="shared" si="214"/>
        <v>2014</v>
      </c>
    </row>
    <row r="2648" spans="1:20" ht="49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>
        <f t="shared" si="210"/>
        <v>8</v>
      </c>
      <c r="O2648" s="10">
        <f t="shared" si="211"/>
        <v>78.67</v>
      </c>
      <c r="P2648" s="12" t="s">
        <v>8275</v>
      </c>
      <c r="Q2648" t="s">
        <v>8311</v>
      </c>
      <c r="R2648" s="17">
        <f t="shared" si="212"/>
        <v>42226.313298611116</v>
      </c>
      <c r="S2648" s="17">
        <f t="shared" si="213"/>
        <v>42256.313298611116</v>
      </c>
      <c r="T2648" s="16" t="str">
        <f t="shared" si="214"/>
        <v>2015</v>
      </c>
    </row>
    <row r="2649" spans="1:20" ht="49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>
        <f t="shared" si="210"/>
        <v>1</v>
      </c>
      <c r="O2649" s="10">
        <f t="shared" si="211"/>
        <v>12</v>
      </c>
      <c r="P2649" s="12" t="s">
        <v>8275</v>
      </c>
      <c r="Q2649" t="s">
        <v>8311</v>
      </c>
      <c r="R2649" s="17">
        <f t="shared" si="212"/>
        <v>42200.261793981481</v>
      </c>
      <c r="S2649" s="17">
        <f t="shared" si="213"/>
        <v>42230.261793981481</v>
      </c>
      <c r="T2649" s="16" t="str">
        <f t="shared" si="214"/>
        <v>2015</v>
      </c>
    </row>
    <row r="2650" spans="1:20" ht="49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>
        <f t="shared" si="210"/>
        <v>1</v>
      </c>
      <c r="O2650" s="10">
        <f t="shared" si="211"/>
        <v>17.670000000000002</v>
      </c>
      <c r="P2650" s="12" t="s">
        <v>8275</v>
      </c>
      <c r="Q2650" t="s">
        <v>8311</v>
      </c>
      <c r="R2650" s="17">
        <f t="shared" si="212"/>
        <v>42408.714814814812</v>
      </c>
      <c r="S2650" s="17">
        <f t="shared" si="213"/>
        <v>42438.714814814812</v>
      </c>
      <c r="T2650" s="16" t="str">
        <f t="shared" si="214"/>
        <v>2016</v>
      </c>
    </row>
    <row r="2651" spans="1:20" ht="2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>
        <f t="shared" si="210"/>
        <v>0</v>
      </c>
      <c r="O2651" s="10">
        <f t="shared" si="211"/>
        <v>41.33</v>
      </c>
      <c r="P2651" s="12" t="s">
        <v>8275</v>
      </c>
      <c r="Q2651" t="s">
        <v>8311</v>
      </c>
      <c r="R2651" s="17">
        <f t="shared" si="212"/>
        <v>42341.99700231482</v>
      </c>
      <c r="S2651" s="17">
        <f t="shared" si="213"/>
        <v>42401.99700231482</v>
      </c>
      <c r="T2651" s="16" t="str">
        <f t="shared" si="214"/>
        <v>2015</v>
      </c>
    </row>
    <row r="2652" spans="1:20" ht="49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>
        <f t="shared" si="210"/>
        <v>1</v>
      </c>
      <c r="O2652" s="10">
        <f t="shared" si="211"/>
        <v>71.599999999999994</v>
      </c>
      <c r="P2652" s="12" t="s">
        <v>8275</v>
      </c>
      <c r="Q2652" t="s">
        <v>8311</v>
      </c>
      <c r="R2652" s="17">
        <f t="shared" si="212"/>
        <v>42695.624340277776</v>
      </c>
      <c r="S2652" s="17">
        <f t="shared" si="213"/>
        <v>42725.624340277776</v>
      </c>
      <c r="T2652" s="16" t="str">
        <f t="shared" si="214"/>
        <v>2016</v>
      </c>
    </row>
    <row r="2653" spans="1:20" ht="49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>
        <f t="shared" si="210"/>
        <v>2</v>
      </c>
      <c r="O2653" s="10">
        <f t="shared" si="211"/>
        <v>307.82</v>
      </c>
      <c r="P2653" s="12" t="s">
        <v>8275</v>
      </c>
      <c r="Q2653" t="s">
        <v>8311</v>
      </c>
      <c r="R2653" s="17">
        <f t="shared" si="212"/>
        <v>42327.805659722217</v>
      </c>
      <c r="S2653" s="17">
        <f t="shared" si="213"/>
        <v>42355.805659722217</v>
      </c>
      <c r="T2653" s="16" t="str">
        <f t="shared" si="214"/>
        <v>2015</v>
      </c>
    </row>
    <row r="2654" spans="1:20" ht="49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>
        <f t="shared" si="210"/>
        <v>1</v>
      </c>
      <c r="O2654" s="10">
        <f t="shared" si="211"/>
        <v>80.45</v>
      </c>
      <c r="P2654" s="12" t="s">
        <v>8275</v>
      </c>
      <c r="Q2654" t="s">
        <v>8311</v>
      </c>
      <c r="R2654" s="17">
        <f t="shared" si="212"/>
        <v>41953.158854166672</v>
      </c>
      <c r="S2654" s="17">
        <f t="shared" si="213"/>
        <v>41983.158854166672</v>
      </c>
      <c r="T2654" s="16" t="str">
        <f t="shared" si="214"/>
        <v>2014</v>
      </c>
    </row>
    <row r="2655" spans="1:20" ht="49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>
        <f t="shared" si="210"/>
        <v>12</v>
      </c>
      <c r="O2655" s="10">
        <f t="shared" si="211"/>
        <v>83.94</v>
      </c>
      <c r="P2655" s="12" t="s">
        <v>8275</v>
      </c>
      <c r="Q2655" t="s">
        <v>8311</v>
      </c>
      <c r="R2655" s="17">
        <f t="shared" si="212"/>
        <v>41771.651932870373</v>
      </c>
      <c r="S2655" s="17">
        <f t="shared" si="213"/>
        <v>41803.166666666664</v>
      </c>
      <c r="T2655" s="16" t="str">
        <f t="shared" si="214"/>
        <v>2014</v>
      </c>
    </row>
    <row r="2656" spans="1:20" ht="49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>
        <f t="shared" si="210"/>
        <v>0</v>
      </c>
      <c r="O2656" s="10">
        <f t="shared" si="211"/>
        <v>8.5</v>
      </c>
      <c r="P2656" s="12" t="s">
        <v>8275</v>
      </c>
      <c r="Q2656" t="s">
        <v>8311</v>
      </c>
      <c r="R2656" s="17">
        <f t="shared" si="212"/>
        <v>42055.600995370376</v>
      </c>
      <c r="S2656" s="17">
        <f t="shared" si="213"/>
        <v>42115.559328703705</v>
      </c>
      <c r="T2656" s="16" t="str">
        <f t="shared" si="214"/>
        <v>2015</v>
      </c>
    </row>
    <row r="2657" spans="1:20" ht="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>
        <f t="shared" si="210"/>
        <v>21</v>
      </c>
      <c r="O2657" s="10">
        <f t="shared" si="211"/>
        <v>73.37</v>
      </c>
      <c r="P2657" s="12" t="s">
        <v>8275</v>
      </c>
      <c r="Q2657" t="s">
        <v>8311</v>
      </c>
      <c r="R2657" s="17">
        <f t="shared" si="212"/>
        <v>42381.866284722222</v>
      </c>
      <c r="S2657" s="17">
        <f t="shared" si="213"/>
        <v>42409.833333333328</v>
      </c>
      <c r="T2657" s="16" t="str">
        <f t="shared" si="214"/>
        <v>2016</v>
      </c>
    </row>
    <row r="2658" spans="1:20" ht="33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>
        <f t="shared" si="210"/>
        <v>11</v>
      </c>
      <c r="O2658" s="10">
        <f t="shared" si="211"/>
        <v>112.86</v>
      </c>
      <c r="P2658" s="12" t="s">
        <v>8275</v>
      </c>
      <c r="Q2658" t="s">
        <v>8311</v>
      </c>
      <c r="R2658" s="17">
        <f t="shared" si="212"/>
        <v>42767.688518518517</v>
      </c>
      <c r="S2658" s="17">
        <f t="shared" si="213"/>
        <v>42806.791666666672</v>
      </c>
      <c r="T2658" s="16" t="str">
        <f t="shared" si="214"/>
        <v>2017</v>
      </c>
    </row>
    <row r="2659" spans="1:20" ht="49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>
        <f t="shared" si="210"/>
        <v>19</v>
      </c>
      <c r="O2659" s="10">
        <f t="shared" si="211"/>
        <v>95.28</v>
      </c>
      <c r="P2659" s="12" t="s">
        <v>8275</v>
      </c>
      <c r="Q2659" t="s">
        <v>8311</v>
      </c>
      <c r="R2659" s="17">
        <f t="shared" si="212"/>
        <v>42551.928854166668</v>
      </c>
      <c r="S2659" s="17">
        <f t="shared" si="213"/>
        <v>42585.0625</v>
      </c>
      <c r="T2659" s="16" t="str">
        <f t="shared" si="214"/>
        <v>2016</v>
      </c>
    </row>
    <row r="2660" spans="1:20" ht="49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>
        <f t="shared" si="210"/>
        <v>0</v>
      </c>
      <c r="O2660" s="10">
        <f t="shared" si="211"/>
        <v>22.75</v>
      </c>
      <c r="P2660" s="12" t="s">
        <v>8275</v>
      </c>
      <c r="Q2660" t="s">
        <v>8311</v>
      </c>
      <c r="R2660" s="17">
        <f t="shared" si="212"/>
        <v>42551.884189814817</v>
      </c>
      <c r="S2660" s="17">
        <f t="shared" si="213"/>
        <v>42581.884189814817</v>
      </c>
      <c r="T2660" s="16" t="str">
        <f t="shared" si="214"/>
        <v>2016</v>
      </c>
    </row>
    <row r="2661" spans="1:20" ht="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>
        <f t="shared" si="210"/>
        <v>3</v>
      </c>
      <c r="O2661" s="10">
        <f t="shared" si="211"/>
        <v>133.30000000000001</v>
      </c>
      <c r="P2661" s="12" t="s">
        <v>8275</v>
      </c>
      <c r="Q2661" t="s">
        <v>8311</v>
      </c>
      <c r="R2661" s="17">
        <f t="shared" si="212"/>
        <v>42082.069560185191</v>
      </c>
      <c r="S2661" s="17">
        <f t="shared" si="213"/>
        <v>42112.069560185191</v>
      </c>
      <c r="T2661" s="16" t="str">
        <f t="shared" si="214"/>
        <v>2015</v>
      </c>
    </row>
    <row r="2662" spans="1:20" ht="49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>
        <f t="shared" si="210"/>
        <v>0</v>
      </c>
      <c r="O2662" s="10">
        <f t="shared" si="211"/>
        <v>3.8</v>
      </c>
      <c r="P2662" s="12" t="s">
        <v>8275</v>
      </c>
      <c r="Q2662" t="s">
        <v>8311</v>
      </c>
      <c r="R2662" s="17">
        <f t="shared" si="212"/>
        <v>42272.713171296295</v>
      </c>
      <c r="S2662" s="17">
        <f t="shared" si="213"/>
        <v>42332.754837962959</v>
      </c>
      <c r="T2662" s="16" t="str">
        <f t="shared" si="214"/>
        <v>2015</v>
      </c>
    </row>
    <row r="2663" spans="1:20" ht="49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>
        <f t="shared" si="210"/>
        <v>103</v>
      </c>
      <c r="O2663" s="10">
        <f t="shared" si="211"/>
        <v>85.75</v>
      </c>
      <c r="P2663" s="12" t="s">
        <v>8275</v>
      </c>
      <c r="Q2663" t="s">
        <v>8312</v>
      </c>
      <c r="R2663" s="17">
        <f t="shared" si="212"/>
        <v>41542.958449074074</v>
      </c>
      <c r="S2663" s="17">
        <f t="shared" si="213"/>
        <v>41572.958449074074</v>
      </c>
      <c r="T2663" s="16" t="str">
        <f t="shared" si="214"/>
        <v>2013</v>
      </c>
    </row>
    <row r="2664" spans="1:20" ht="49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>
        <f t="shared" si="210"/>
        <v>107</v>
      </c>
      <c r="O2664" s="10">
        <f t="shared" si="211"/>
        <v>267</v>
      </c>
      <c r="P2664" s="12" t="s">
        <v>8275</v>
      </c>
      <c r="Q2664" t="s">
        <v>8312</v>
      </c>
      <c r="R2664" s="17">
        <f t="shared" si="212"/>
        <v>42207.746678240743</v>
      </c>
      <c r="S2664" s="17">
        <f t="shared" si="213"/>
        <v>42237.746678240743</v>
      </c>
      <c r="T2664" s="16" t="str">
        <f t="shared" si="214"/>
        <v>2015</v>
      </c>
    </row>
    <row r="2665" spans="1:20" ht="49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>
        <f t="shared" si="210"/>
        <v>105</v>
      </c>
      <c r="O2665" s="10">
        <f t="shared" si="211"/>
        <v>373.56</v>
      </c>
      <c r="P2665" s="12" t="s">
        <v>8275</v>
      </c>
      <c r="Q2665" t="s">
        <v>8312</v>
      </c>
      <c r="R2665" s="17">
        <f t="shared" si="212"/>
        <v>42222.622766203705</v>
      </c>
      <c r="S2665" s="17">
        <f t="shared" si="213"/>
        <v>42251.625</v>
      </c>
      <c r="T2665" s="16" t="str">
        <f t="shared" si="214"/>
        <v>2015</v>
      </c>
    </row>
    <row r="2666" spans="1:20" ht="49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>
        <f t="shared" si="210"/>
        <v>103</v>
      </c>
      <c r="O2666" s="10">
        <f t="shared" si="211"/>
        <v>174.04</v>
      </c>
      <c r="P2666" s="12" t="s">
        <v>8275</v>
      </c>
      <c r="Q2666" t="s">
        <v>8312</v>
      </c>
      <c r="R2666" s="17">
        <f t="shared" si="212"/>
        <v>42313.02542824074</v>
      </c>
      <c r="S2666" s="17">
        <f t="shared" si="213"/>
        <v>42347.290972222225</v>
      </c>
      <c r="T2666" s="16" t="str">
        <f t="shared" si="214"/>
        <v>2015</v>
      </c>
    </row>
    <row r="2667" spans="1:20" ht="49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>
        <f t="shared" si="210"/>
        <v>123</v>
      </c>
      <c r="O2667" s="10">
        <f t="shared" si="211"/>
        <v>93.7</v>
      </c>
      <c r="P2667" s="12" t="s">
        <v>8275</v>
      </c>
      <c r="Q2667" t="s">
        <v>8312</v>
      </c>
      <c r="R2667" s="17">
        <f t="shared" si="212"/>
        <v>42083.895532407405</v>
      </c>
      <c r="S2667" s="17">
        <f t="shared" si="213"/>
        <v>42128.895532407405</v>
      </c>
      <c r="T2667" s="16" t="str">
        <f t="shared" si="214"/>
        <v>2015</v>
      </c>
    </row>
    <row r="2668" spans="1:20" ht="49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>
        <f t="shared" si="210"/>
        <v>159</v>
      </c>
      <c r="O2668" s="10">
        <f t="shared" si="211"/>
        <v>77.33</v>
      </c>
      <c r="P2668" s="12" t="s">
        <v>8275</v>
      </c>
      <c r="Q2668" t="s">
        <v>8312</v>
      </c>
      <c r="R2668" s="17">
        <f t="shared" si="212"/>
        <v>42235.764340277776</v>
      </c>
      <c r="S2668" s="17">
        <f t="shared" si="213"/>
        <v>42272.875</v>
      </c>
      <c r="T2668" s="16" t="str">
        <f t="shared" si="214"/>
        <v>2015</v>
      </c>
    </row>
    <row r="2669" spans="1:20" ht="49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>
        <f t="shared" si="210"/>
        <v>111</v>
      </c>
      <c r="O2669" s="10">
        <f t="shared" si="211"/>
        <v>92.22</v>
      </c>
      <c r="P2669" s="12" t="s">
        <v>8275</v>
      </c>
      <c r="Q2669" t="s">
        <v>8312</v>
      </c>
      <c r="R2669" s="17">
        <f t="shared" si="212"/>
        <v>42380.926111111112</v>
      </c>
      <c r="S2669" s="17">
        <f t="shared" si="213"/>
        <v>42410.926111111112</v>
      </c>
      <c r="T2669" s="16" t="str">
        <f t="shared" si="214"/>
        <v>2016</v>
      </c>
    </row>
    <row r="2670" spans="1:20" ht="33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>
        <f t="shared" si="210"/>
        <v>171</v>
      </c>
      <c r="O2670" s="10">
        <f t="shared" si="211"/>
        <v>60.96</v>
      </c>
      <c r="P2670" s="12" t="s">
        <v>8275</v>
      </c>
      <c r="Q2670" t="s">
        <v>8312</v>
      </c>
      <c r="R2670" s="17">
        <f t="shared" si="212"/>
        <v>42275.588715277772</v>
      </c>
      <c r="S2670" s="17">
        <f t="shared" si="213"/>
        <v>42317.60555555555</v>
      </c>
      <c r="T2670" s="16" t="str">
        <f t="shared" si="214"/>
        <v>2015</v>
      </c>
    </row>
    <row r="2671" spans="1:20" ht="49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>
        <f t="shared" si="210"/>
        <v>125</v>
      </c>
      <c r="O2671" s="10">
        <f t="shared" si="211"/>
        <v>91</v>
      </c>
      <c r="P2671" s="12" t="s">
        <v>8275</v>
      </c>
      <c r="Q2671" t="s">
        <v>8312</v>
      </c>
      <c r="R2671" s="17">
        <f t="shared" si="212"/>
        <v>42319.035833333335</v>
      </c>
      <c r="S2671" s="17">
        <f t="shared" si="213"/>
        <v>42379.035833333335</v>
      </c>
      <c r="T2671" s="16" t="str">
        <f t="shared" si="214"/>
        <v>2015</v>
      </c>
    </row>
    <row r="2672" spans="1:20" ht="49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>
        <f t="shared" si="210"/>
        <v>6</v>
      </c>
      <c r="O2672" s="10">
        <f t="shared" si="211"/>
        <v>41.58</v>
      </c>
      <c r="P2672" s="12" t="s">
        <v>8275</v>
      </c>
      <c r="Q2672" t="s">
        <v>8312</v>
      </c>
      <c r="R2672" s="17">
        <f t="shared" si="212"/>
        <v>41821.020601851851</v>
      </c>
      <c r="S2672" s="17">
        <f t="shared" si="213"/>
        <v>41849.020601851851</v>
      </c>
      <c r="T2672" s="16" t="str">
        <f t="shared" si="214"/>
        <v>2014</v>
      </c>
    </row>
    <row r="2673" spans="1:20" ht="49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>
        <f t="shared" si="210"/>
        <v>11</v>
      </c>
      <c r="O2673" s="10">
        <f t="shared" si="211"/>
        <v>33.76</v>
      </c>
      <c r="P2673" s="12" t="s">
        <v>8275</v>
      </c>
      <c r="Q2673" t="s">
        <v>8312</v>
      </c>
      <c r="R2673" s="17">
        <f t="shared" si="212"/>
        <v>41962.749027777783</v>
      </c>
      <c r="S2673" s="17">
        <f t="shared" si="213"/>
        <v>41992.818055555559</v>
      </c>
      <c r="T2673" s="16" t="str">
        <f t="shared" si="214"/>
        <v>2014</v>
      </c>
    </row>
    <row r="2674" spans="1:20" ht="49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>
        <f t="shared" si="210"/>
        <v>33</v>
      </c>
      <c r="O2674" s="10">
        <f t="shared" si="211"/>
        <v>70.62</v>
      </c>
      <c r="P2674" s="12" t="s">
        <v>8275</v>
      </c>
      <c r="Q2674" t="s">
        <v>8312</v>
      </c>
      <c r="R2674" s="17">
        <f t="shared" si="212"/>
        <v>42344.884143518517</v>
      </c>
      <c r="S2674" s="17">
        <f t="shared" si="213"/>
        <v>42366.25</v>
      </c>
      <c r="T2674" s="16" t="str">
        <f t="shared" si="214"/>
        <v>2015</v>
      </c>
    </row>
    <row r="2675" spans="1:20" ht="49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>
        <f t="shared" si="210"/>
        <v>28</v>
      </c>
      <c r="O2675" s="10">
        <f t="shared" si="211"/>
        <v>167.15</v>
      </c>
      <c r="P2675" s="12" t="s">
        <v>8275</v>
      </c>
      <c r="Q2675" t="s">
        <v>8312</v>
      </c>
      <c r="R2675" s="17">
        <f t="shared" si="212"/>
        <v>41912.541655092595</v>
      </c>
      <c r="S2675" s="17">
        <f t="shared" si="213"/>
        <v>41941.947916666664</v>
      </c>
      <c r="T2675" s="16" t="str">
        <f t="shared" si="214"/>
        <v>2014</v>
      </c>
    </row>
    <row r="2676" spans="1:20" ht="65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>
        <f t="shared" si="210"/>
        <v>63</v>
      </c>
      <c r="O2676" s="10">
        <f t="shared" si="211"/>
        <v>128.62</v>
      </c>
      <c r="P2676" s="12" t="s">
        <v>8275</v>
      </c>
      <c r="Q2676" t="s">
        <v>8312</v>
      </c>
      <c r="R2676" s="17">
        <f t="shared" si="212"/>
        <v>42529.632754629631</v>
      </c>
      <c r="S2676" s="17">
        <f t="shared" si="213"/>
        <v>42556.207638888889</v>
      </c>
      <c r="T2676" s="16" t="str">
        <f t="shared" si="214"/>
        <v>2016</v>
      </c>
    </row>
    <row r="2677" spans="1:20" ht="49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>
        <f t="shared" si="210"/>
        <v>8</v>
      </c>
      <c r="O2677" s="10">
        <f t="shared" si="211"/>
        <v>65.41</v>
      </c>
      <c r="P2677" s="12" t="s">
        <v>8275</v>
      </c>
      <c r="Q2677" t="s">
        <v>8312</v>
      </c>
      <c r="R2677" s="17">
        <f t="shared" si="212"/>
        <v>41923.857511574075</v>
      </c>
      <c r="S2677" s="17">
        <f t="shared" si="213"/>
        <v>41953.899178240739</v>
      </c>
      <c r="T2677" s="16" t="str">
        <f t="shared" si="214"/>
        <v>2014</v>
      </c>
    </row>
    <row r="2678" spans="1:20" ht="49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>
        <f t="shared" si="210"/>
        <v>50</v>
      </c>
      <c r="O2678" s="10">
        <f t="shared" si="211"/>
        <v>117.56</v>
      </c>
      <c r="P2678" s="12" t="s">
        <v>8275</v>
      </c>
      <c r="Q2678" t="s">
        <v>8312</v>
      </c>
      <c r="R2678" s="17">
        <f t="shared" si="212"/>
        <v>42482.624699074076</v>
      </c>
      <c r="S2678" s="17">
        <f t="shared" si="213"/>
        <v>42512.624699074076</v>
      </c>
      <c r="T2678" s="16" t="str">
        <f t="shared" si="214"/>
        <v>2016</v>
      </c>
    </row>
    <row r="2679" spans="1:20" ht="49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>
        <f t="shared" si="210"/>
        <v>18</v>
      </c>
      <c r="O2679" s="10">
        <f t="shared" si="211"/>
        <v>126.48</v>
      </c>
      <c r="P2679" s="12" t="s">
        <v>8275</v>
      </c>
      <c r="Q2679" t="s">
        <v>8312</v>
      </c>
      <c r="R2679" s="17">
        <f t="shared" si="212"/>
        <v>41793.029432870368</v>
      </c>
      <c r="S2679" s="17">
        <f t="shared" si="213"/>
        <v>41823.029432870368</v>
      </c>
      <c r="T2679" s="16" t="str">
        <f t="shared" si="214"/>
        <v>2014</v>
      </c>
    </row>
    <row r="2680" spans="1:20" ht="49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>
        <f t="shared" si="210"/>
        <v>0</v>
      </c>
      <c r="O2680" s="10">
        <f t="shared" si="211"/>
        <v>550</v>
      </c>
      <c r="P2680" s="12" t="s">
        <v>8275</v>
      </c>
      <c r="Q2680" t="s">
        <v>8312</v>
      </c>
      <c r="R2680" s="17">
        <f t="shared" si="212"/>
        <v>42241.798206018517</v>
      </c>
      <c r="S2680" s="17">
        <f t="shared" si="213"/>
        <v>42271.798206018517</v>
      </c>
      <c r="T2680" s="16" t="str">
        <f t="shared" si="214"/>
        <v>2015</v>
      </c>
    </row>
    <row r="2681" spans="1:20" ht="49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>
        <f t="shared" si="210"/>
        <v>0</v>
      </c>
      <c r="O2681" s="10">
        <f t="shared" si="211"/>
        <v>44</v>
      </c>
      <c r="P2681" s="12" t="s">
        <v>8275</v>
      </c>
      <c r="Q2681" t="s">
        <v>8312</v>
      </c>
      <c r="R2681" s="17">
        <f t="shared" si="212"/>
        <v>42033.001087962963</v>
      </c>
      <c r="S2681" s="17">
        <f t="shared" si="213"/>
        <v>42063.001087962963</v>
      </c>
      <c r="T2681" s="16" t="str">
        <f t="shared" si="214"/>
        <v>2015</v>
      </c>
    </row>
    <row r="2682" spans="1:20" ht="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>
        <f t="shared" si="210"/>
        <v>1</v>
      </c>
      <c r="O2682" s="10">
        <f t="shared" si="211"/>
        <v>69</v>
      </c>
      <c r="P2682" s="12" t="s">
        <v>8275</v>
      </c>
      <c r="Q2682" t="s">
        <v>8312</v>
      </c>
      <c r="R2682" s="17">
        <f t="shared" si="212"/>
        <v>42436.211701388893</v>
      </c>
      <c r="S2682" s="17">
        <f t="shared" si="213"/>
        <v>42466.170034722221</v>
      </c>
      <c r="T2682" s="16" t="str">
        <f t="shared" si="214"/>
        <v>2016</v>
      </c>
    </row>
    <row r="2683" spans="1:20" ht="49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>
        <f t="shared" si="210"/>
        <v>1</v>
      </c>
      <c r="O2683" s="10">
        <f t="shared" si="211"/>
        <v>27.5</v>
      </c>
      <c r="P2683" s="12" t="s">
        <v>8292</v>
      </c>
      <c r="Q2683" t="s">
        <v>8293</v>
      </c>
      <c r="R2683" s="17">
        <f t="shared" si="212"/>
        <v>41805.895254629628</v>
      </c>
      <c r="S2683" s="17">
        <f t="shared" si="213"/>
        <v>41830.895254629628</v>
      </c>
      <c r="T2683" s="16" t="str">
        <f t="shared" si="214"/>
        <v>2014</v>
      </c>
    </row>
    <row r="2684" spans="1:20" ht="49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>
        <f t="shared" si="210"/>
        <v>28</v>
      </c>
      <c r="O2684" s="10">
        <f t="shared" si="211"/>
        <v>84.9</v>
      </c>
      <c r="P2684" s="12" t="s">
        <v>8292</v>
      </c>
      <c r="Q2684" t="s">
        <v>8293</v>
      </c>
      <c r="R2684" s="17">
        <f t="shared" si="212"/>
        <v>41932.871990740743</v>
      </c>
      <c r="S2684" s="17">
        <f t="shared" si="213"/>
        <v>41965.249305555553</v>
      </c>
      <c r="T2684" s="16" t="str">
        <f t="shared" si="214"/>
        <v>2014</v>
      </c>
    </row>
    <row r="2685" spans="1:20" ht="49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>
        <f t="shared" si="210"/>
        <v>0</v>
      </c>
      <c r="O2685" s="10">
        <f t="shared" si="211"/>
        <v>12</v>
      </c>
      <c r="P2685" s="12" t="s">
        <v>8292</v>
      </c>
      <c r="Q2685" t="s">
        <v>8293</v>
      </c>
      <c r="R2685" s="17">
        <f t="shared" si="212"/>
        <v>42034.75509259259</v>
      </c>
      <c r="S2685" s="17">
        <f t="shared" si="213"/>
        <v>42064.75509259259</v>
      </c>
      <c r="T2685" s="16" t="str">
        <f t="shared" si="214"/>
        <v>2015</v>
      </c>
    </row>
    <row r="2686" spans="1:20" ht="49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>
        <f t="shared" si="210"/>
        <v>1</v>
      </c>
      <c r="O2686" s="10">
        <f t="shared" si="211"/>
        <v>200</v>
      </c>
      <c r="P2686" s="12" t="s">
        <v>8292</v>
      </c>
      <c r="Q2686" t="s">
        <v>8293</v>
      </c>
      <c r="R2686" s="17">
        <f t="shared" si="212"/>
        <v>41820.914641203701</v>
      </c>
      <c r="S2686" s="17">
        <f t="shared" si="213"/>
        <v>41860.914641203701</v>
      </c>
      <c r="T2686" s="16" t="str">
        <f t="shared" si="214"/>
        <v>2014</v>
      </c>
    </row>
    <row r="2687" spans="1:20" ht="49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>
        <f t="shared" si="210"/>
        <v>0</v>
      </c>
      <c r="O2687" s="10">
        <f t="shared" si="211"/>
        <v>10</v>
      </c>
      <c r="P2687" s="12" t="s">
        <v>8292</v>
      </c>
      <c r="Q2687" t="s">
        <v>8293</v>
      </c>
      <c r="R2687" s="17">
        <f t="shared" si="212"/>
        <v>42061.69594907407</v>
      </c>
      <c r="S2687" s="17">
        <f t="shared" si="213"/>
        <v>42121.654282407413</v>
      </c>
      <c r="T2687" s="16" t="str">
        <f t="shared" si="214"/>
        <v>2015</v>
      </c>
    </row>
    <row r="2688" spans="1:20" ht="49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>
        <f t="shared" si="210"/>
        <v>0</v>
      </c>
      <c r="O2688" s="10">
        <f t="shared" si="211"/>
        <v>0</v>
      </c>
      <c r="P2688" s="12" t="s">
        <v>8292</v>
      </c>
      <c r="Q2688" t="s">
        <v>8293</v>
      </c>
      <c r="R2688" s="17">
        <f t="shared" si="212"/>
        <v>41892.974803240737</v>
      </c>
      <c r="S2688" s="17">
        <f t="shared" si="213"/>
        <v>41912.974803240737</v>
      </c>
      <c r="T2688" s="16" t="str">
        <f t="shared" si="214"/>
        <v>2014</v>
      </c>
    </row>
    <row r="2689" spans="1:20" ht="33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>
        <f t="shared" si="210"/>
        <v>0</v>
      </c>
      <c r="O2689" s="10">
        <f t="shared" si="211"/>
        <v>0</v>
      </c>
      <c r="P2689" s="12" t="s">
        <v>8292</v>
      </c>
      <c r="Q2689" t="s">
        <v>8293</v>
      </c>
      <c r="R2689" s="17">
        <f t="shared" si="212"/>
        <v>42154.64025462963</v>
      </c>
      <c r="S2689" s="17">
        <f t="shared" si="213"/>
        <v>42184.64025462963</v>
      </c>
      <c r="T2689" s="16" t="str">
        <f t="shared" si="214"/>
        <v>2015</v>
      </c>
    </row>
    <row r="2690" spans="1:20" ht="33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>
        <f t="shared" si="210"/>
        <v>0</v>
      </c>
      <c r="O2690" s="10">
        <f t="shared" si="211"/>
        <v>5.29</v>
      </c>
      <c r="P2690" s="12" t="s">
        <v>8292</v>
      </c>
      <c r="Q2690" t="s">
        <v>8293</v>
      </c>
      <c r="R2690" s="17">
        <f t="shared" si="212"/>
        <v>42028.118865740747</v>
      </c>
      <c r="S2690" s="17">
        <f t="shared" si="213"/>
        <v>42059.125</v>
      </c>
      <c r="T2690" s="16" t="str">
        <f t="shared" si="214"/>
        <v>2015</v>
      </c>
    </row>
    <row r="2691" spans="1:20" ht="49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>
        <f t="shared" si="210"/>
        <v>0</v>
      </c>
      <c r="O2691" s="10">
        <f t="shared" si="211"/>
        <v>1</v>
      </c>
      <c r="P2691" s="12" t="s">
        <v>8292</v>
      </c>
      <c r="Q2691" t="s">
        <v>8293</v>
      </c>
      <c r="R2691" s="17">
        <f t="shared" si="212"/>
        <v>42551.961689814809</v>
      </c>
      <c r="S2691" s="17">
        <f t="shared" si="213"/>
        <v>42581.961689814809</v>
      </c>
      <c r="T2691" s="16" t="str">
        <f t="shared" si="214"/>
        <v>2016</v>
      </c>
    </row>
    <row r="2692" spans="1:20" ht="49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>
        <f t="shared" si="210"/>
        <v>11</v>
      </c>
      <c r="O2692" s="10">
        <f t="shared" si="211"/>
        <v>72.760000000000005</v>
      </c>
      <c r="P2692" s="12" t="s">
        <v>8292</v>
      </c>
      <c r="Q2692" t="s">
        <v>8293</v>
      </c>
      <c r="R2692" s="17">
        <f t="shared" si="212"/>
        <v>42113.105046296296</v>
      </c>
      <c r="S2692" s="17">
        <f t="shared" si="213"/>
        <v>42158.105046296296</v>
      </c>
      <c r="T2692" s="16" t="str">
        <f t="shared" si="214"/>
        <v>2015</v>
      </c>
    </row>
    <row r="2693" spans="1:20" ht="33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>
        <f t="shared" si="210"/>
        <v>0</v>
      </c>
      <c r="O2693" s="10">
        <f t="shared" si="211"/>
        <v>17.5</v>
      </c>
      <c r="P2693" s="12" t="s">
        <v>8292</v>
      </c>
      <c r="Q2693" t="s">
        <v>8293</v>
      </c>
      <c r="R2693" s="17">
        <f t="shared" si="212"/>
        <v>42089.724039351851</v>
      </c>
      <c r="S2693" s="17">
        <f t="shared" si="213"/>
        <v>42134.724039351851</v>
      </c>
      <c r="T2693" s="16" t="str">
        <f t="shared" si="214"/>
        <v>2015</v>
      </c>
    </row>
    <row r="2694" spans="1:20" ht="49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>
        <f t="shared" si="210"/>
        <v>1</v>
      </c>
      <c r="O2694" s="10">
        <f t="shared" si="211"/>
        <v>25</v>
      </c>
      <c r="P2694" s="12" t="s">
        <v>8292</v>
      </c>
      <c r="Q2694" t="s">
        <v>8293</v>
      </c>
      <c r="R2694" s="17">
        <f t="shared" si="212"/>
        <v>42058.334027777775</v>
      </c>
      <c r="S2694" s="17">
        <f t="shared" si="213"/>
        <v>42088.292361111111</v>
      </c>
      <c r="T2694" s="16" t="str">
        <f t="shared" si="214"/>
        <v>2015</v>
      </c>
    </row>
    <row r="2695" spans="1:20" ht="49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>
        <f t="shared" si="210"/>
        <v>1</v>
      </c>
      <c r="O2695" s="10">
        <f t="shared" si="211"/>
        <v>13.33</v>
      </c>
      <c r="P2695" s="12" t="s">
        <v>8292</v>
      </c>
      <c r="Q2695" t="s">
        <v>8293</v>
      </c>
      <c r="R2695" s="17">
        <f t="shared" si="212"/>
        <v>41834.138495370367</v>
      </c>
      <c r="S2695" s="17">
        <f t="shared" si="213"/>
        <v>41864.138495370367</v>
      </c>
      <c r="T2695" s="16" t="str">
        <f t="shared" si="214"/>
        <v>2014</v>
      </c>
    </row>
    <row r="2696" spans="1:20" ht="49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>
        <f t="shared" si="210"/>
        <v>0</v>
      </c>
      <c r="O2696" s="10">
        <f t="shared" si="211"/>
        <v>1</v>
      </c>
      <c r="P2696" s="12" t="s">
        <v>8292</v>
      </c>
      <c r="Q2696" t="s">
        <v>8293</v>
      </c>
      <c r="R2696" s="17">
        <f t="shared" si="212"/>
        <v>41878.140497685185</v>
      </c>
      <c r="S2696" s="17">
        <f t="shared" si="213"/>
        <v>41908.140497685185</v>
      </c>
      <c r="T2696" s="16" t="str">
        <f t="shared" si="214"/>
        <v>2014</v>
      </c>
    </row>
    <row r="2697" spans="1:20" ht="33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>
        <f t="shared" si="210"/>
        <v>0</v>
      </c>
      <c r="O2697" s="10">
        <f t="shared" si="211"/>
        <v>23.67</v>
      </c>
      <c r="P2697" s="12" t="s">
        <v>8292</v>
      </c>
      <c r="Q2697" t="s">
        <v>8293</v>
      </c>
      <c r="R2697" s="17">
        <f t="shared" si="212"/>
        <v>42048.181921296295</v>
      </c>
      <c r="S2697" s="17">
        <f t="shared" si="213"/>
        <v>42108.14025462963</v>
      </c>
      <c r="T2697" s="16" t="str">
        <f t="shared" si="214"/>
        <v>2015</v>
      </c>
    </row>
    <row r="2698" spans="1:20" ht="49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>
        <f t="shared" ref="N2698:N2761" si="215">ROUND(E2698/D2698*100,0)</f>
        <v>6</v>
      </c>
      <c r="O2698" s="10">
        <f t="shared" ref="O2698:O2761" si="216">IFERROR(ROUND(E2698/L2698,2),0)</f>
        <v>89.21</v>
      </c>
      <c r="P2698" s="12" t="s">
        <v>8292</v>
      </c>
      <c r="Q2698" t="s">
        <v>8293</v>
      </c>
      <c r="R2698" s="17">
        <f t="shared" ref="R2698:R2761" si="217">(((J2698/60)/60)/24)+DATE(1970,1,1)</f>
        <v>41964.844444444447</v>
      </c>
      <c r="S2698" s="17">
        <f t="shared" ref="S2698:S2761" si="218">(((I2698/60)/60)/24)+DATE(1970,1,1)</f>
        <v>41998.844444444447</v>
      </c>
      <c r="T2698" s="16" t="str">
        <f t="shared" ref="T2698:T2761" si="219">TEXT(R2698, "yyyy")</f>
        <v>2014</v>
      </c>
    </row>
    <row r="2699" spans="1:20" ht="33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>
        <f t="shared" si="215"/>
        <v>26</v>
      </c>
      <c r="O2699" s="10">
        <f t="shared" si="216"/>
        <v>116.56</v>
      </c>
      <c r="P2699" s="12" t="s">
        <v>8292</v>
      </c>
      <c r="Q2699" t="s">
        <v>8293</v>
      </c>
      <c r="R2699" s="17">
        <f t="shared" si="217"/>
        <v>42187.940081018518</v>
      </c>
      <c r="S2699" s="17">
        <f t="shared" si="218"/>
        <v>42218.916666666672</v>
      </c>
      <c r="T2699" s="16" t="str">
        <f t="shared" si="219"/>
        <v>2015</v>
      </c>
    </row>
    <row r="2700" spans="1:20" ht="49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>
        <f t="shared" si="215"/>
        <v>0</v>
      </c>
      <c r="O2700" s="10">
        <f t="shared" si="216"/>
        <v>13.01</v>
      </c>
      <c r="P2700" s="12" t="s">
        <v>8292</v>
      </c>
      <c r="Q2700" t="s">
        <v>8293</v>
      </c>
      <c r="R2700" s="17">
        <f t="shared" si="217"/>
        <v>41787.898240740738</v>
      </c>
      <c r="S2700" s="17">
        <f t="shared" si="218"/>
        <v>41817.898240740738</v>
      </c>
      <c r="T2700" s="16" t="str">
        <f t="shared" si="219"/>
        <v>2014</v>
      </c>
    </row>
    <row r="2701" spans="1:20" ht="49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>
        <f t="shared" si="215"/>
        <v>0</v>
      </c>
      <c r="O2701" s="10">
        <f t="shared" si="216"/>
        <v>0</v>
      </c>
      <c r="P2701" s="12" t="s">
        <v>8292</v>
      </c>
      <c r="Q2701" t="s">
        <v>8293</v>
      </c>
      <c r="R2701" s="17">
        <f t="shared" si="217"/>
        <v>41829.896562499998</v>
      </c>
      <c r="S2701" s="17">
        <f t="shared" si="218"/>
        <v>41859.896562499998</v>
      </c>
      <c r="T2701" s="16" t="str">
        <f t="shared" si="219"/>
        <v>2014</v>
      </c>
    </row>
    <row r="2702" spans="1:20" ht="49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>
        <f t="shared" si="215"/>
        <v>1</v>
      </c>
      <c r="O2702" s="10">
        <f t="shared" si="216"/>
        <v>17.5</v>
      </c>
      <c r="P2702" s="12" t="s">
        <v>8292</v>
      </c>
      <c r="Q2702" t="s">
        <v>8293</v>
      </c>
      <c r="R2702" s="17">
        <f t="shared" si="217"/>
        <v>41870.87467592593</v>
      </c>
      <c r="S2702" s="17">
        <f t="shared" si="218"/>
        <v>41900.87467592593</v>
      </c>
      <c r="T2702" s="16" t="str">
        <f t="shared" si="219"/>
        <v>2014</v>
      </c>
    </row>
    <row r="2703" spans="1:20" ht="49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>
        <f t="shared" si="215"/>
        <v>46</v>
      </c>
      <c r="O2703" s="10">
        <f t="shared" si="216"/>
        <v>34.130000000000003</v>
      </c>
      <c r="P2703" s="12" t="s">
        <v>8273</v>
      </c>
      <c r="Q2703" t="s">
        <v>8313</v>
      </c>
      <c r="R2703" s="17">
        <f t="shared" si="217"/>
        <v>42801.774699074071</v>
      </c>
      <c r="S2703" s="17">
        <f t="shared" si="218"/>
        <v>42832.733032407406</v>
      </c>
      <c r="T2703" s="16" t="str">
        <f t="shared" si="219"/>
        <v>2017</v>
      </c>
    </row>
    <row r="2704" spans="1:20" ht="49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>
        <f t="shared" si="215"/>
        <v>34</v>
      </c>
      <c r="O2704" s="10">
        <f t="shared" si="216"/>
        <v>132.35</v>
      </c>
      <c r="P2704" s="12" t="s">
        <v>8273</v>
      </c>
      <c r="Q2704" t="s">
        <v>8313</v>
      </c>
      <c r="R2704" s="17">
        <f t="shared" si="217"/>
        <v>42800.801817129628</v>
      </c>
      <c r="S2704" s="17">
        <f t="shared" si="218"/>
        <v>42830.760150462964</v>
      </c>
      <c r="T2704" s="16" t="str">
        <f t="shared" si="219"/>
        <v>2017</v>
      </c>
    </row>
    <row r="2705" spans="1:20" ht="33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>
        <f t="shared" si="215"/>
        <v>104</v>
      </c>
      <c r="O2705" s="10">
        <f t="shared" si="216"/>
        <v>922.22</v>
      </c>
      <c r="P2705" s="12" t="s">
        <v>8273</v>
      </c>
      <c r="Q2705" t="s">
        <v>8313</v>
      </c>
      <c r="R2705" s="17">
        <f t="shared" si="217"/>
        <v>42756.690162037034</v>
      </c>
      <c r="S2705" s="17">
        <f t="shared" si="218"/>
        <v>42816.648495370369</v>
      </c>
      <c r="T2705" s="16" t="str">
        <f t="shared" si="219"/>
        <v>2017</v>
      </c>
    </row>
    <row r="2706" spans="1:20" ht="49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>
        <f t="shared" si="215"/>
        <v>6</v>
      </c>
      <c r="O2706" s="10">
        <f t="shared" si="216"/>
        <v>163.57</v>
      </c>
      <c r="P2706" s="12" t="s">
        <v>8273</v>
      </c>
      <c r="Q2706" t="s">
        <v>8313</v>
      </c>
      <c r="R2706" s="17">
        <f t="shared" si="217"/>
        <v>42787.862430555557</v>
      </c>
      <c r="S2706" s="17">
        <f t="shared" si="218"/>
        <v>42830.820763888885</v>
      </c>
      <c r="T2706" s="16" t="str">
        <f t="shared" si="219"/>
        <v>2017</v>
      </c>
    </row>
    <row r="2707" spans="1:20" ht="33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>
        <f t="shared" si="215"/>
        <v>11</v>
      </c>
      <c r="O2707" s="10">
        <f t="shared" si="216"/>
        <v>217.38</v>
      </c>
      <c r="P2707" s="12" t="s">
        <v>8273</v>
      </c>
      <c r="Q2707" t="s">
        <v>8313</v>
      </c>
      <c r="R2707" s="17">
        <f t="shared" si="217"/>
        <v>42773.916180555556</v>
      </c>
      <c r="S2707" s="17">
        <f t="shared" si="218"/>
        <v>42818.874513888892</v>
      </c>
      <c r="T2707" s="16" t="str">
        <f t="shared" si="219"/>
        <v>2017</v>
      </c>
    </row>
    <row r="2708" spans="1:20" ht="49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>
        <f t="shared" si="215"/>
        <v>112</v>
      </c>
      <c r="O2708" s="10">
        <f t="shared" si="216"/>
        <v>149.44</v>
      </c>
      <c r="P2708" s="12" t="s">
        <v>8273</v>
      </c>
      <c r="Q2708" t="s">
        <v>8313</v>
      </c>
      <c r="R2708" s="17">
        <f t="shared" si="217"/>
        <v>41899.294942129629</v>
      </c>
      <c r="S2708" s="17">
        <f t="shared" si="218"/>
        <v>41928.290972222225</v>
      </c>
      <c r="T2708" s="16" t="str">
        <f t="shared" si="219"/>
        <v>2014</v>
      </c>
    </row>
    <row r="2709" spans="1:20" ht="49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>
        <f t="shared" si="215"/>
        <v>351</v>
      </c>
      <c r="O2709" s="10">
        <f t="shared" si="216"/>
        <v>71.239999999999995</v>
      </c>
      <c r="P2709" s="12" t="s">
        <v>8273</v>
      </c>
      <c r="Q2709" t="s">
        <v>8313</v>
      </c>
      <c r="R2709" s="17">
        <f t="shared" si="217"/>
        <v>41391.782905092594</v>
      </c>
      <c r="S2709" s="17">
        <f t="shared" si="218"/>
        <v>41421.290972222225</v>
      </c>
      <c r="T2709" s="16" t="str">
        <f t="shared" si="219"/>
        <v>2013</v>
      </c>
    </row>
    <row r="2710" spans="1:20" ht="49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>
        <f t="shared" si="215"/>
        <v>233</v>
      </c>
      <c r="O2710" s="10">
        <f t="shared" si="216"/>
        <v>44.46</v>
      </c>
      <c r="P2710" s="12" t="s">
        <v>8273</v>
      </c>
      <c r="Q2710" t="s">
        <v>8313</v>
      </c>
      <c r="R2710" s="17">
        <f t="shared" si="217"/>
        <v>42512.698217592595</v>
      </c>
      <c r="S2710" s="17">
        <f t="shared" si="218"/>
        <v>42572.698217592595</v>
      </c>
      <c r="T2710" s="16" t="str">
        <f t="shared" si="219"/>
        <v>2016</v>
      </c>
    </row>
    <row r="2711" spans="1:20" ht="49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>
        <f t="shared" si="215"/>
        <v>102</v>
      </c>
      <c r="O2711" s="10">
        <f t="shared" si="216"/>
        <v>164.94</v>
      </c>
      <c r="P2711" s="12" t="s">
        <v>8273</v>
      </c>
      <c r="Q2711" t="s">
        <v>8313</v>
      </c>
      <c r="R2711" s="17">
        <f t="shared" si="217"/>
        <v>42612.149780092594</v>
      </c>
      <c r="S2711" s="17">
        <f t="shared" si="218"/>
        <v>42647.165972222225</v>
      </c>
      <c r="T2711" s="16" t="str">
        <f t="shared" si="219"/>
        <v>2016</v>
      </c>
    </row>
    <row r="2712" spans="1:20" ht="33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>
        <f t="shared" si="215"/>
        <v>154</v>
      </c>
      <c r="O2712" s="10">
        <f t="shared" si="216"/>
        <v>84.87</v>
      </c>
      <c r="P2712" s="12" t="s">
        <v>8273</v>
      </c>
      <c r="Q2712" t="s">
        <v>8313</v>
      </c>
      <c r="R2712" s="17">
        <f t="shared" si="217"/>
        <v>41828.229490740741</v>
      </c>
      <c r="S2712" s="17">
        <f t="shared" si="218"/>
        <v>41860.083333333336</v>
      </c>
      <c r="T2712" s="16" t="str">
        <f t="shared" si="219"/>
        <v>2014</v>
      </c>
    </row>
    <row r="2713" spans="1:20" ht="49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>
        <f t="shared" si="215"/>
        <v>101</v>
      </c>
      <c r="O2713" s="10">
        <f t="shared" si="216"/>
        <v>53.95</v>
      </c>
      <c r="P2713" s="12" t="s">
        <v>8273</v>
      </c>
      <c r="Q2713" t="s">
        <v>8313</v>
      </c>
      <c r="R2713" s="17">
        <f t="shared" si="217"/>
        <v>41780.745254629634</v>
      </c>
      <c r="S2713" s="17">
        <f t="shared" si="218"/>
        <v>41810.917361111111</v>
      </c>
      <c r="T2713" s="16" t="str">
        <f t="shared" si="219"/>
        <v>2014</v>
      </c>
    </row>
    <row r="2714" spans="1:20" ht="49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>
        <f t="shared" si="215"/>
        <v>131</v>
      </c>
      <c r="O2714" s="10">
        <f t="shared" si="216"/>
        <v>50.53</v>
      </c>
      <c r="P2714" s="12" t="s">
        <v>8273</v>
      </c>
      <c r="Q2714" t="s">
        <v>8313</v>
      </c>
      <c r="R2714" s="17">
        <f t="shared" si="217"/>
        <v>41432.062037037038</v>
      </c>
      <c r="S2714" s="17">
        <f t="shared" si="218"/>
        <v>41468.75</v>
      </c>
      <c r="T2714" s="16" t="str">
        <f t="shared" si="219"/>
        <v>2013</v>
      </c>
    </row>
    <row r="2715" spans="1:20" ht="49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>
        <f t="shared" si="215"/>
        <v>102</v>
      </c>
      <c r="O2715" s="10">
        <f t="shared" si="216"/>
        <v>108</v>
      </c>
      <c r="P2715" s="12" t="s">
        <v>8273</v>
      </c>
      <c r="Q2715" t="s">
        <v>8313</v>
      </c>
      <c r="R2715" s="17">
        <f t="shared" si="217"/>
        <v>42322.653749999998</v>
      </c>
      <c r="S2715" s="17">
        <f t="shared" si="218"/>
        <v>42362.653749999998</v>
      </c>
      <c r="T2715" s="16" t="str">
        <f t="shared" si="219"/>
        <v>2015</v>
      </c>
    </row>
    <row r="2716" spans="1:20" ht="33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>
        <f t="shared" si="215"/>
        <v>116</v>
      </c>
      <c r="O2716" s="10">
        <f t="shared" si="216"/>
        <v>95.37</v>
      </c>
      <c r="P2716" s="12" t="s">
        <v>8273</v>
      </c>
      <c r="Q2716" t="s">
        <v>8313</v>
      </c>
      <c r="R2716" s="17">
        <f t="shared" si="217"/>
        <v>42629.655046296291</v>
      </c>
      <c r="S2716" s="17">
        <f t="shared" si="218"/>
        <v>42657.958333333328</v>
      </c>
      <c r="T2716" s="16" t="str">
        <f t="shared" si="219"/>
        <v>2016</v>
      </c>
    </row>
    <row r="2717" spans="1:20" ht="49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>
        <f t="shared" si="215"/>
        <v>265</v>
      </c>
      <c r="O2717" s="10">
        <f t="shared" si="216"/>
        <v>57.63</v>
      </c>
      <c r="P2717" s="12" t="s">
        <v>8273</v>
      </c>
      <c r="Q2717" t="s">
        <v>8313</v>
      </c>
      <c r="R2717" s="17">
        <f t="shared" si="217"/>
        <v>42387.398472222223</v>
      </c>
      <c r="S2717" s="17">
        <f t="shared" si="218"/>
        <v>42421.398472222223</v>
      </c>
      <c r="T2717" s="16" t="str">
        <f t="shared" si="219"/>
        <v>2016</v>
      </c>
    </row>
    <row r="2718" spans="1:20" ht="6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>
        <f t="shared" si="215"/>
        <v>120</v>
      </c>
      <c r="O2718" s="10">
        <f t="shared" si="216"/>
        <v>64.16</v>
      </c>
      <c r="P2718" s="12" t="s">
        <v>8273</v>
      </c>
      <c r="Q2718" t="s">
        <v>8313</v>
      </c>
      <c r="R2718" s="17">
        <f t="shared" si="217"/>
        <v>42255.333252314813</v>
      </c>
      <c r="S2718" s="17">
        <f t="shared" si="218"/>
        <v>42285.333252314813</v>
      </c>
      <c r="T2718" s="16" t="str">
        <f t="shared" si="219"/>
        <v>2015</v>
      </c>
    </row>
    <row r="2719" spans="1:20" ht="49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>
        <f t="shared" si="215"/>
        <v>120</v>
      </c>
      <c r="O2719" s="10">
        <f t="shared" si="216"/>
        <v>92.39</v>
      </c>
      <c r="P2719" s="12" t="s">
        <v>8273</v>
      </c>
      <c r="Q2719" t="s">
        <v>8313</v>
      </c>
      <c r="R2719" s="17">
        <f t="shared" si="217"/>
        <v>41934.914918981485</v>
      </c>
      <c r="S2719" s="17">
        <f t="shared" si="218"/>
        <v>41979.956585648149</v>
      </c>
      <c r="T2719" s="16" t="str">
        <f t="shared" si="219"/>
        <v>2014</v>
      </c>
    </row>
    <row r="2720" spans="1:20" ht="49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>
        <f t="shared" si="215"/>
        <v>104</v>
      </c>
      <c r="O2720" s="10">
        <f t="shared" si="216"/>
        <v>125.98</v>
      </c>
      <c r="P2720" s="12" t="s">
        <v>8273</v>
      </c>
      <c r="Q2720" t="s">
        <v>8313</v>
      </c>
      <c r="R2720" s="17">
        <f t="shared" si="217"/>
        <v>42465.596585648149</v>
      </c>
      <c r="S2720" s="17">
        <f t="shared" si="218"/>
        <v>42493.958333333328</v>
      </c>
      <c r="T2720" s="16" t="str">
        <f t="shared" si="219"/>
        <v>2016</v>
      </c>
    </row>
    <row r="2721" spans="1:20" ht="49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>
        <f t="shared" si="215"/>
        <v>109</v>
      </c>
      <c r="O2721" s="10">
        <f t="shared" si="216"/>
        <v>94.64</v>
      </c>
      <c r="P2721" s="12" t="s">
        <v>8273</v>
      </c>
      <c r="Q2721" t="s">
        <v>8313</v>
      </c>
      <c r="R2721" s="17">
        <f t="shared" si="217"/>
        <v>42418.031180555554</v>
      </c>
      <c r="S2721" s="17">
        <f t="shared" si="218"/>
        <v>42477.989513888882</v>
      </c>
      <c r="T2721" s="16" t="str">
        <f t="shared" si="219"/>
        <v>2016</v>
      </c>
    </row>
    <row r="2722" spans="1:20" ht="33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>
        <f t="shared" si="215"/>
        <v>118</v>
      </c>
      <c r="O2722" s="10">
        <f t="shared" si="216"/>
        <v>170.7</v>
      </c>
      <c r="P2722" s="12" t="s">
        <v>8273</v>
      </c>
      <c r="Q2722" t="s">
        <v>8313</v>
      </c>
      <c r="R2722" s="17">
        <f t="shared" si="217"/>
        <v>42655.465891203698</v>
      </c>
      <c r="S2722" s="17">
        <f t="shared" si="218"/>
        <v>42685.507557870369</v>
      </c>
      <c r="T2722" s="16" t="str">
        <f t="shared" si="219"/>
        <v>2016</v>
      </c>
    </row>
    <row r="2723" spans="1:20" ht="49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>
        <f t="shared" si="215"/>
        <v>1462</v>
      </c>
      <c r="O2723" s="10">
        <f t="shared" si="216"/>
        <v>40.76</v>
      </c>
      <c r="P2723" s="12" t="s">
        <v>8275</v>
      </c>
      <c r="Q2723" t="s">
        <v>8305</v>
      </c>
      <c r="R2723" s="17">
        <f t="shared" si="217"/>
        <v>41493.543958333335</v>
      </c>
      <c r="S2723" s="17">
        <f t="shared" si="218"/>
        <v>41523.791666666664</v>
      </c>
      <c r="T2723" s="16" t="str">
        <f t="shared" si="219"/>
        <v>2013</v>
      </c>
    </row>
    <row r="2724" spans="1:20" ht="49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>
        <f t="shared" si="215"/>
        <v>253</v>
      </c>
      <c r="O2724" s="10">
        <f t="shared" si="216"/>
        <v>68.25</v>
      </c>
      <c r="P2724" s="12" t="s">
        <v>8275</v>
      </c>
      <c r="Q2724" t="s">
        <v>8305</v>
      </c>
      <c r="R2724" s="17">
        <f t="shared" si="217"/>
        <v>42704.857094907406</v>
      </c>
      <c r="S2724" s="17">
        <f t="shared" si="218"/>
        <v>42764.857094907406</v>
      </c>
      <c r="T2724" s="16" t="str">
        <f t="shared" si="219"/>
        <v>2016</v>
      </c>
    </row>
    <row r="2725" spans="1:20" ht="49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>
        <f t="shared" si="215"/>
        <v>140</v>
      </c>
      <c r="O2725" s="10">
        <f t="shared" si="216"/>
        <v>95.49</v>
      </c>
      <c r="P2725" s="12" t="s">
        <v>8275</v>
      </c>
      <c r="Q2725" t="s">
        <v>8305</v>
      </c>
      <c r="R2725" s="17">
        <f t="shared" si="217"/>
        <v>41944.83898148148</v>
      </c>
      <c r="S2725" s="17">
        <f t="shared" si="218"/>
        <v>42004.880648148144</v>
      </c>
      <c r="T2725" s="16" t="str">
        <f t="shared" si="219"/>
        <v>2014</v>
      </c>
    </row>
    <row r="2726" spans="1:20" ht="49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>
        <f t="shared" si="215"/>
        <v>297</v>
      </c>
      <c r="O2726" s="10">
        <f t="shared" si="216"/>
        <v>7.19</v>
      </c>
      <c r="P2726" s="12" t="s">
        <v>8275</v>
      </c>
      <c r="Q2726" t="s">
        <v>8305</v>
      </c>
      <c r="R2726" s="17">
        <f t="shared" si="217"/>
        <v>42199.32707175926</v>
      </c>
      <c r="S2726" s="17">
        <f t="shared" si="218"/>
        <v>42231.32707175926</v>
      </c>
      <c r="T2726" s="16" t="str">
        <f t="shared" si="219"/>
        <v>2015</v>
      </c>
    </row>
    <row r="2727" spans="1:20" ht="33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>
        <f t="shared" si="215"/>
        <v>145</v>
      </c>
      <c r="O2727" s="10">
        <f t="shared" si="216"/>
        <v>511.65</v>
      </c>
      <c r="P2727" s="12" t="s">
        <v>8275</v>
      </c>
      <c r="Q2727" t="s">
        <v>8305</v>
      </c>
      <c r="R2727" s="17">
        <f t="shared" si="217"/>
        <v>42745.744618055556</v>
      </c>
      <c r="S2727" s="17">
        <f t="shared" si="218"/>
        <v>42795.744618055556</v>
      </c>
      <c r="T2727" s="16" t="str">
        <f t="shared" si="219"/>
        <v>2017</v>
      </c>
    </row>
    <row r="2728" spans="1:20" ht="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>
        <f t="shared" si="215"/>
        <v>106</v>
      </c>
      <c r="O2728" s="10">
        <f t="shared" si="216"/>
        <v>261.75</v>
      </c>
      <c r="P2728" s="12" t="s">
        <v>8275</v>
      </c>
      <c r="Q2728" t="s">
        <v>8305</v>
      </c>
      <c r="R2728" s="17">
        <f t="shared" si="217"/>
        <v>42452.579988425925</v>
      </c>
      <c r="S2728" s="17">
        <f t="shared" si="218"/>
        <v>42482.579988425925</v>
      </c>
      <c r="T2728" s="16" t="str">
        <f t="shared" si="219"/>
        <v>2016</v>
      </c>
    </row>
    <row r="2729" spans="1:20" ht="49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>
        <f t="shared" si="215"/>
        <v>493</v>
      </c>
      <c r="O2729" s="10">
        <f t="shared" si="216"/>
        <v>69.760000000000005</v>
      </c>
      <c r="P2729" s="12" t="s">
        <v>8275</v>
      </c>
      <c r="Q2729" t="s">
        <v>8305</v>
      </c>
      <c r="R2729" s="17">
        <f t="shared" si="217"/>
        <v>42198.676655092597</v>
      </c>
      <c r="S2729" s="17">
        <f t="shared" si="218"/>
        <v>42223.676655092597</v>
      </c>
      <c r="T2729" s="16" t="str">
        <f t="shared" si="219"/>
        <v>2015</v>
      </c>
    </row>
    <row r="2730" spans="1:20" ht="33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>
        <f t="shared" si="215"/>
        <v>202</v>
      </c>
      <c r="O2730" s="10">
        <f t="shared" si="216"/>
        <v>77.23</v>
      </c>
      <c r="P2730" s="12" t="s">
        <v>8275</v>
      </c>
      <c r="Q2730" t="s">
        <v>8305</v>
      </c>
      <c r="R2730" s="17">
        <f t="shared" si="217"/>
        <v>42333.59993055556</v>
      </c>
      <c r="S2730" s="17">
        <f t="shared" si="218"/>
        <v>42368.59993055556</v>
      </c>
      <c r="T2730" s="16" t="str">
        <f t="shared" si="219"/>
        <v>2015</v>
      </c>
    </row>
    <row r="2731" spans="1:20" ht="33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>
        <f t="shared" si="215"/>
        <v>104</v>
      </c>
      <c r="O2731" s="10">
        <f t="shared" si="216"/>
        <v>340.57</v>
      </c>
      <c r="P2731" s="12" t="s">
        <v>8275</v>
      </c>
      <c r="Q2731" t="s">
        <v>8305</v>
      </c>
      <c r="R2731" s="17">
        <f t="shared" si="217"/>
        <v>42095.240706018521</v>
      </c>
      <c r="S2731" s="17">
        <f t="shared" si="218"/>
        <v>42125.240706018521</v>
      </c>
      <c r="T2731" s="16" t="str">
        <f t="shared" si="219"/>
        <v>2015</v>
      </c>
    </row>
    <row r="2732" spans="1:20" ht="33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>
        <f t="shared" si="215"/>
        <v>170</v>
      </c>
      <c r="O2732" s="10">
        <f t="shared" si="216"/>
        <v>67.42</v>
      </c>
      <c r="P2732" s="12" t="s">
        <v>8275</v>
      </c>
      <c r="Q2732" t="s">
        <v>8305</v>
      </c>
      <c r="R2732" s="17">
        <f t="shared" si="217"/>
        <v>41351.541377314818</v>
      </c>
      <c r="S2732" s="17">
        <f t="shared" si="218"/>
        <v>41386.541377314818</v>
      </c>
      <c r="T2732" s="16" t="str">
        <f t="shared" si="219"/>
        <v>2013</v>
      </c>
    </row>
    <row r="2733" spans="1:20" ht="49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>
        <f t="shared" si="215"/>
        <v>104</v>
      </c>
      <c r="O2733" s="10">
        <f t="shared" si="216"/>
        <v>845.7</v>
      </c>
      <c r="P2733" s="12" t="s">
        <v>8275</v>
      </c>
      <c r="Q2733" t="s">
        <v>8305</v>
      </c>
      <c r="R2733" s="17">
        <f t="shared" si="217"/>
        <v>41872.525717592594</v>
      </c>
      <c r="S2733" s="17">
        <f t="shared" si="218"/>
        <v>41930.166666666664</v>
      </c>
      <c r="T2733" s="16" t="str">
        <f t="shared" si="219"/>
        <v>2014</v>
      </c>
    </row>
    <row r="2734" spans="1:20" ht="49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>
        <f t="shared" si="215"/>
        <v>118</v>
      </c>
      <c r="O2734" s="10">
        <f t="shared" si="216"/>
        <v>97.19</v>
      </c>
      <c r="P2734" s="12" t="s">
        <v>8275</v>
      </c>
      <c r="Q2734" t="s">
        <v>8305</v>
      </c>
      <c r="R2734" s="17">
        <f t="shared" si="217"/>
        <v>41389.808194444442</v>
      </c>
      <c r="S2734" s="17">
        <f t="shared" si="218"/>
        <v>41422</v>
      </c>
      <c r="T2734" s="16" t="str">
        <f t="shared" si="219"/>
        <v>2013</v>
      </c>
    </row>
    <row r="2735" spans="1:20" ht="49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>
        <f t="shared" si="215"/>
        <v>108</v>
      </c>
      <c r="O2735" s="10">
        <f t="shared" si="216"/>
        <v>451.84</v>
      </c>
      <c r="P2735" s="12" t="s">
        <v>8275</v>
      </c>
      <c r="Q2735" t="s">
        <v>8305</v>
      </c>
      <c r="R2735" s="17">
        <f t="shared" si="217"/>
        <v>42044.272847222222</v>
      </c>
      <c r="S2735" s="17">
        <f t="shared" si="218"/>
        <v>42104.231180555551</v>
      </c>
      <c r="T2735" s="16" t="str">
        <f t="shared" si="219"/>
        <v>2015</v>
      </c>
    </row>
    <row r="2736" spans="1:20" ht="49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>
        <f t="shared" si="215"/>
        <v>2260300</v>
      </c>
      <c r="O2736" s="10">
        <f t="shared" si="216"/>
        <v>138.66999999999999</v>
      </c>
      <c r="P2736" s="12" t="s">
        <v>8275</v>
      </c>
      <c r="Q2736" t="s">
        <v>8305</v>
      </c>
      <c r="R2736" s="17">
        <f t="shared" si="217"/>
        <v>42626.668888888889</v>
      </c>
      <c r="S2736" s="17">
        <f t="shared" si="218"/>
        <v>42656.915972222225</v>
      </c>
      <c r="T2736" s="16" t="str">
        <f t="shared" si="219"/>
        <v>2016</v>
      </c>
    </row>
    <row r="2737" spans="1:20" ht="49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>
        <f t="shared" si="215"/>
        <v>978</v>
      </c>
      <c r="O2737" s="10">
        <f t="shared" si="216"/>
        <v>21.64</v>
      </c>
      <c r="P2737" s="12" t="s">
        <v>8275</v>
      </c>
      <c r="Q2737" t="s">
        <v>8305</v>
      </c>
      <c r="R2737" s="17">
        <f t="shared" si="217"/>
        <v>41316.120949074073</v>
      </c>
      <c r="S2737" s="17">
        <f t="shared" si="218"/>
        <v>41346.833333333336</v>
      </c>
      <c r="T2737" s="16" t="str">
        <f t="shared" si="219"/>
        <v>2013</v>
      </c>
    </row>
    <row r="2738" spans="1:20" ht="6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>
        <f t="shared" si="215"/>
        <v>123</v>
      </c>
      <c r="O2738" s="10">
        <f t="shared" si="216"/>
        <v>169.52</v>
      </c>
      <c r="P2738" s="12" t="s">
        <v>8275</v>
      </c>
      <c r="Q2738" t="s">
        <v>8305</v>
      </c>
      <c r="R2738" s="17">
        <f t="shared" si="217"/>
        <v>41722.666354166664</v>
      </c>
      <c r="S2738" s="17">
        <f t="shared" si="218"/>
        <v>41752.666354166664</v>
      </c>
      <c r="T2738" s="16" t="str">
        <f t="shared" si="219"/>
        <v>2014</v>
      </c>
    </row>
    <row r="2739" spans="1:20" ht="49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>
        <f t="shared" si="215"/>
        <v>246</v>
      </c>
      <c r="O2739" s="10">
        <f t="shared" si="216"/>
        <v>161.88</v>
      </c>
      <c r="P2739" s="12" t="s">
        <v>8275</v>
      </c>
      <c r="Q2739" t="s">
        <v>8305</v>
      </c>
      <c r="R2739" s="17">
        <f t="shared" si="217"/>
        <v>41611.917673611111</v>
      </c>
      <c r="S2739" s="17">
        <f t="shared" si="218"/>
        <v>41654.791666666664</v>
      </c>
      <c r="T2739" s="16" t="str">
        <f t="shared" si="219"/>
        <v>2013</v>
      </c>
    </row>
    <row r="2740" spans="1:20" ht="49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>
        <f t="shared" si="215"/>
        <v>148</v>
      </c>
      <c r="O2740" s="10">
        <f t="shared" si="216"/>
        <v>493.13</v>
      </c>
      <c r="P2740" s="12" t="s">
        <v>8275</v>
      </c>
      <c r="Q2740" t="s">
        <v>8305</v>
      </c>
      <c r="R2740" s="17">
        <f t="shared" si="217"/>
        <v>42620.143564814818</v>
      </c>
      <c r="S2740" s="17">
        <f t="shared" si="218"/>
        <v>42680.143564814818</v>
      </c>
      <c r="T2740" s="16" t="str">
        <f t="shared" si="219"/>
        <v>2016</v>
      </c>
    </row>
    <row r="2741" spans="1:20" ht="49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>
        <f t="shared" si="215"/>
        <v>384</v>
      </c>
      <c r="O2741" s="10">
        <f t="shared" si="216"/>
        <v>22.12</v>
      </c>
      <c r="P2741" s="12" t="s">
        <v>8275</v>
      </c>
      <c r="Q2741" t="s">
        <v>8305</v>
      </c>
      <c r="R2741" s="17">
        <f t="shared" si="217"/>
        <v>41719.887928240743</v>
      </c>
      <c r="S2741" s="17">
        <f t="shared" si="218"/>
        <v>41764.887928240743</v>
      </c>
      <c r="T2741" s="16" t="str">
        <f t="shared" si="219"/>
        <v>2014</v>
      </c>
    </row>
    <row r="2742" spans="1:20" ht="33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>
        <f t="shared" si="215"/>
        <v>103</v>
      </c>
      <c r="O2742" s="10">
        <f t="shared" si="216"/>
        <v>18.239999999999998</v>
      </c>
      <c r="P2742" s="12" t="s">
        <v>8275</v>
      </c>
      <c r="Q2742" t="s">
        <v>8305</v>
      </c>
      <c r="R2742" s="17">
        <f t="shared" si="217"/>
        <v>42045.031851851847</v>
      </c>
      <c r="S2742" s="17">
        <f t="shared" si="218"/>
        <v>42074.99018518519</v>
      </c>
      <c r="T2742" s="16" t="str">
        <f t="shared" si="219"/>
        <v>2015</v>
      </c>
    </row>
    <row r="2743" spans="1:20" ht="33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>
        <f t="shared" si="215"/>
        <v>0</v>
      </c>
      <c r="O2743" s="10">
        <f t="shared" si="216"/>
        <v>8.75</v>
      </c>
      <c r="P2743" s="12" t="s">
        <v>8278</v>
      </c>
      <c r="Q2743" t="s">
        <v>8314</v>
      </c>
      <c r="R2743" s="17">
        <f t="shared" si="217"/>
        <v>41911.657430555555</v>
      </c>
      <c r="S2743" s="17">
        <f t="shared" si="218"/>
        <v>41932.088194444441</v>
      </c>
      <c r="T2743" s="16" t="str">
        <f t="shared" si="219"/>
        <v>2014</v>
      </c>
    </row>
    <row r="2744" spans="1:20" ht="49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>
        <f t="shared" si="215"/>
        <v>29</v>
      </c>
      <c r="O2744" s="10">
        <f t="shared" si="216"/>
        <v>40.61</v>
      </c>
      <c r="P2744" s="12" t="s">
        <v>8278</v>
      </c>
      <c r="Q2744" t="s">
        <v>8314</v>
      </c>
      <c r="R2744" s="17">
        <f t="shared" si="217"/>
        <v>41030.719756944447</v>
      </c>
      <c r="S2744" s="17">
        <f t="shared" si="218"/>
        <v>41044.719756944447</v>
      </c>
      <c r="T2744" s="16" t="str">
        <f t="shared" si="219"/>
        <v>2012</v>
      </c>
    </row>
    <row r="2745" spans="1:20" ht="65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>
        <f t="shared" si="215"/>
        <v>0</v>
      </c>
      <c r="O2745" s="10">
        <f t="shared" si="216"/>
        <v>0</v>
      </c>
      <c r="P2745" s="12" t="s">
        <v>8278</v>
      </c>
      <c r="Q2745" t="s">
        <v>8314</v>
      </c>
      <c r="R2745" s="17">
        <f t="shared" si="217"/>
        <v>42632.328784722224</v>
      </c>
      <c r="S2745" s="17">
        <f t="shared" si="218"/>
        <v>42662.328784722224</v>
      </c>
      <c r="T2745" s="16" t="str">
        <f t="shared" si="219"/>
        <v>2016</v>
      </c>
    </row>
    <row r="2746" spans="1:20" ht="49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>
        <f t="shared" si="215"/>
        <v>5</v>
      </c>
      <c r="O2746" s="10">
        <f t="shared" si="216"/>
        <v>37.950000000000003</v>
      </c>
      <c r="P2746" s="12" t="s">
        <v>8278</v>
      </c>
      <c r="Q2746" t="s">
        <v>8314</v>
      </c>
      <c r="R2746" s="17">
        <f t="shared" si="217"/>
        <v>40938.062476851854</v>
      </c>
      <c r="S2746" s="17">
        <f t="shared" si="218"/>
        <v>40968.062476851854</v>
      </c>
      <c r="T2746" s="16" t="str">
        <f t="shared" si="219"/>
        <v>2012</v>
      </c>
    </row>
    <row r="2747" spans="1:20" ht="49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>
        <f t="shared" si="215"/>
        <v>22</v>
      </c>
      <c r="O2747" s="10">
        <f t="shared" si="216"/>
        <v>35.729999999999997</v>
      </c>
      <c r="P2747" s="12" t="s">
        <v>8278</v>
      </c>
      <c r="Q2747" t="s">
        <v>8314</v>
      </c>
      <c r="R2747" s="17">
        <f t="shared" si="217"/>
        <v>41044.988055555557</v>
      </c>
      <c r="S2747" s="17">
        <f t="shared" si="218"/>
        <v>41104.988055555557</v>
      </c>
      <c r="T2747" s="16" t="str">
        <f t="shared" si="219"/>
        <v>2012</v>
      </c>
    </row>
    <row r="2748" spans="1:20" ht="49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>
        <f t="shared" si="215"/>
        <v>27</v>
      </c>
      <c r="O2748" s="10">
        <f t="shared" si="216"/>
        <v>42.16</v>
      </c>
      <c r="P2748" s="12" t="s">
        <v>8278</v>
      </c>
      <c r="Q2748" t="s">
        <v>8314</v>
      </c>
      <c r="R2748" s="17">
        <f t="shared" si="217"/>
        <v>41850.781377314815</v>
      </c>
      <c r="S2748" s="17">
        <f t="shared" si="218"/>
        <v>41880.781377314815</v>
      </c>
      <c r="T2748" s="16" t="str">
        <f t="shared" si="219"/>
        <v>2014</v>
      </c>
    </row>
    <row r="2749" spans="1:20" ht="49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>
        <f t="shared" si="215"/>
        <v>28</v>
      </c>
      <c r="O2749" s="10">
        <f t="shared" si="216"/>
        <v>35</v>
      </c>
      <c r="P2749" s="12" t="s">
        <v>8278</v>
      </c>
      <c r="Q2749" t="s">
        <v>8314</v>
      </c>
      <c r="R2749" s="17">
        <f t="shared" si="217"/>
        <v>41044.64811342593</v>
      </c>
      <c r="S2749" s="17">
        <f t="shared" si="218"/>
        <v>41076.131944444445</v>
      </c>
      <c r="T2749" s="16" t="str">
        <f t="shared" si="219"/>
        <v>2012</v>
      </c>
    </row>
    <row r="2750" spans="1:20" ht="33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>
        <f t="shared" si="215"/>
        <v>1</v>
      </c>
      <c r="O2750" s="10">
        <f t="shared" si="216"/>
        <v>13.25</v>
      </c>
      <c r="P2750" s="12" t="s">
        <v>8278</v>
      </c>
      <c r="Q2750" t="s">
        <v>8314</v>
      </c>
      <c r="R2750" s="17">
        <f t="shared" si="217"/>
        <v>42585.7106712963</v>
      </c>
      <c r="S2750" s="17">
        <f t="shared" si="218"/>
        <v>42615.7106712963</v>
      </c>
      <c r="T2750" s="16" t="str">
        <f t="shared" si="219"/>
        <v>2016</v>
      </c>
    </row>
    <row r="2751" spans="1:20" ht="33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>
        <f t="shared" si="215"/>
        <v>1</v>
      </c>
      <c r="O2751" s="10">
        <f t="shared" si="216"/>
        <v>55</v>
      </c>
      <c r="P2751" s="12" t="s">
        <v>8278</v>
      </c>
      <c r="Q2751" t="s">
        <v>8314</v>
      </c>
      <c r="R2751" s="17">
        <f t="shared" si="217"/>
        <v>42068.799039351856</v>
      </c>
      <c r="S2751" s="17">
        <f t="shared" si="218"/>
        <v>42098.757372685184</v>
      </c>
      <c r="T2751" s="16" t="str">
        <f t="shared" si="219"/>
        <v>2015</v>
      </c>
    </row>
    <row r="2752" spans="1:20" ht="33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>
        <f t="shared" si="215"/>
        <v>0</v>
      </c>
      <c r="O2752" s="10">
        <f t="shared" si="216"/>
        <v>0</v>
      </c>
      <c r="P2752" s="12" t="s">
        <v>8278</v>
      </c>
      <c r="Q2752" t="s">
        <v>8314</v>
      </c>
      <c r="R2752" s="17">
        <f t="shared" si="217"/>
        <v>41078.899826388886</v>
      </c>
      <c r="S2752" s="17">
        <f t="shared" si="218"/>
        <v>41090.833333333336</v>
      </c>
      <c r="T2752" s="16" t="str">
        <f t="shared" si="219"/>
        <v>2012</v>
      </c>
    </row>
    <row r="2753" spans="1:20" ht="49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>
        <f t="shared" si="215"/>
        <v>0</v>
      </c>
      <c r="O2753" s="10">
        <f t="shared" si="216"/>
        <v>0</v>
      </c>
      <c r="P2753" s="12" t="s">
        <v>8278</v>
      </c>
      <c r="Q2753" t="s">
        <v>8314</v>
      </c>
      <c r="R2753" s="17">
        <f t="shared" si="217"/>
        <v>41747.887060185189</v>
      </c>
      <c r="S2753" s="17">
        <f t="shared" si="218"/>
        <v>41807.887060185189</v>
      </c>
      <c r="T2753" s="16" t="str">
        <f t="shared" si="219"/>
        <v>2014</v>
      </c>
    </row>
    <row r="2754" spans="1:20" ht="49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>
        <f t="shared" si="215"/>
        <v>11</v>
      </c>
      <c r="O2754" s="10">
        <f t="shared" si="216"/>
        <v>39.29</v>
      </c>
      <c r="P2754" s="12" t="s">
        <v>8278</v>
      </c>
      <c r="Q2754" t="s">
        <v>8314</v>
      </c>
      <c r="R2754" s="17">
        <f t="shared" si="217"/>
        <v>40855.765092592592</v>
      </c>
      <c r="S2754" s="17">
        <f t="shared" si="218"/>
        <v>40895.765092592592</v>
      </c>
      <c r="T2754" s="16" t="str">
        <f t="shared" si="219"/>
        <v>2011</v>
      </c>
    </row>
    <row r="2755" spans="1:20" ht="49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>
        <f t="shared" si="215"/>
        <v>19</v>
      </c>
      <c r="O2755" s="10">
        <f t="shared" si="216"/>
        <v>47.5</v>
      </c>
      <c r="P2755" s="12" t="s">
        <v>8278</v>
      </c>
      <c r="Q2755" t="s">
        <v>8314</v>
      </c>
      <c r="R2755" s="17">
        <f t="shared" si="217"/>
        <v>41117.900729166664</v>
      </c>
      <c r="S2755" s="17">
        <f t="shared" si="218"/>
        <v>41147.900729166664</v>
      </c>
      <c r="T2755" s="16" t="str">
        <f t="shared" si="219"/>
        <v>2012</v>
      </c>
    </row>
    <row r="2756" spans="1:20" ht="49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>
        <f t="shared" si="215"/>
        <v>0</v>
      </c>
      <c r="O2756" s="10">
        <f t="shared" si="216"/>
        <v>0</v>
      </c>
      <c r="P2756" s="12" t="s">
        <v>8278</v>
      </c>
      <c r="Q2756" t="s">
        <v>8314</v>
      </c>
      <c r="R2756" s="17">
        <f t="shared" si="217"/>
        <v>41863.636006944449</v>
      </c>
      <c r="S2756" s="17">
        <f t="shared" si="218"/>
        <v>41893.636006944449</v>
      </c>
      <c r="T2756" s="16" t="str">
        <f t="shared" si="219"/>
        <v>2014</v>
      </c>
    </row>
    <row r="2757" spans="1:20" ht="33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>
        <f t="shared" si="215"/>
        <v>52</v>
      </c>
      <c r="O2757" s="10">
        <f t="shared" si="216"/>
        <v>17.329999999999998</v>
      </c>
      <c r="P2757" s="12" t="s">
        <v>8278</v>
      </c>
      <c r="Q2757" t="s">
        <v>8314</v>
      </c>
      <c r="R2757" s="17">
        <f t="shared" si="217"/>
        <v>42072.790821759263</v>
      </c>
      <c r="S2757" s="17">
        <f t="shared" si="218"/>
        <v>42102.790821759263</v>
      </c>
      <c r="T2757" s="16" t="str">
        <f t="shared" si="219"/>
        <v>2015</v>
      </c>
    </row>
    <row r="2758" spans="1:20" ht="49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>
        <f t="shared" si="215"/>
        <v>10</v>
      </c>
      <c r="O2758" s="10">
        <f t="shared" si="216"/>
        <v>31.76</v>
      </c>
      <c r="P2758" s="12" t="s">
        <v>8278</v>
      </c>
      <c r="Q2758" t="s">
        <v>8314</v>
      </c>
      <c r="R2758" s="17">
        <f t="shared" si="217"/>
        <v>41620.90047453704</v>
      </c>
      <c r="S2758" s="17">
        <f t="shared" si="218"/>
        <v>41650.90047453704</v>
      </c>
      <c r="T2758" s="16" t="str">
        <f t="shared" si="219"/>
        <v>2013</v>
      </c>
    </row>
    <row r="2759" spans="1:20" ht="33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>
        <f t="shared" si="215"/>
        <v>1</v>
      </c>
      <c r="O2759" s="10">
        <f t="shared" si="216"/>
        <v>5</v>
      </c>
      <c r="P2759" s="12" t="s">
        <v>8278</v>
      </c>
      <c r="Q2759" t="s">
        <v>8314</v>
      </c>
      <c r="R2759" s="17">
        <f t="shared" si="217"/>
        <v>42573.65662037037</v>
      </c>
      <c r="S2759" s="17">
        <f t="shared" si="218"/>
        <v>42588.65662037037</v>
      </c>
      <c r="T2759" s="16" t="str">
        <f t="shared" si="219"/>
        <v>2016</v>
      </c>
    </row>
    <row r="2760" spans="1:20" ht="49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>
        <f t="shared" si="215"/>
        <v>12</v>
      </c>
      <c r="O2760" s="10">
        <f t="shared" si="216"/>
        <v>39</v>
      </c>
      <c r="P2760" s="12" t="s">
        <v>8278</v>
      </c>
      <c r="Q2760" t="s">
        <v>8314</v>
      </c>
      <c r="R2760" s="17">
        <f t="shared" si="217"/>
        <v>42639.441932870366</v>
      </c>
      <c r="S2760" s="17">
        <f t="shared" si="218"/>
        <v>42653.441932870366</v>
      </c>
      <c r="T2760" s="16" t="str">
        <f t="shared" si="219"/>
        <v>2016</v>
      </c>
    </row>
    <row r="2761" spans="1:20" ht="49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>
        <f t="shared" si="215"/>
        <v>11</v>
      </c>
      <c r="O2761" s="10">
        <f t="shared" si="216"/>
        <v>52.5</v>
      </c>
      <c r="P2761" s="12" t="s">
        <v>8278</v>
      </c>
      <c r="Q2761" t="s">
        <v>8314</v>
      </c>
      <c r="R2761" s="17">
        <f t="shared" si="217"/>
        <v>42524.36650462963</v>
      </c>
      <c r="S2761" s="17">
        <f t="shared" si="218"/>
        <v>42567.36650462963</v>
      </c>
      <c r="T2761" s="16" t="str">
        <f t="shared" si="219"/>
        <v>2016</v>
      </c>
    </row>
    <row r="2762" spans="1:20" ht="49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>
        <f t="shared" ref="N2762:N2825" si="220">ROUND(E2762/D2762*100,0)</f>
        <v>0</v>
      </c>
      <c r="O2762" s="10">
        <f t="shared" ref="O2762:O2825" si="221">IFERROR(ROUND(E2762/L2762,2),0)</f>
        <v>0</v>
      </c>
      <c r="P2762" s="12" t="s">
        <v>8278</v>
      </c>
      <c r="Q2762" t="s">
        <v>8314</v>
      </c>
      <c r="R2762" s="17">
        <f t="shared" ref="R2762:R2825" si="222">(((J2762/60)/60)/24)+DATE(1970,1,1)</f>
        <v>41415.461319444446</v>
      </c>
      <c r="S2762" s="17">
        <f t="shared" ref="S2762:S2825" si="223">(((I2762/60)/60)/24)+DATE(1970,1,1)</f>
        <v>41445.461319444446</v>
      </c>
      <c r="T2762" s="16" t="str">
        <f t="shared" ref="T2762:T2825" si="224">TEXT(R2762, "yyyy")</f>
        <v>2013</v>
      </c>
    </row>
    <row r="2763" spans="1:20" ht="33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>
        <f t="shared" si="220"/>
        <v>1</v>
      </c>
      <c r="O2763" s="10">
        <f t="shared" si="221"/>
        <v>9</v>
      </c>
      <c r="P2763" s="12" t="s">
        <v>8278</v>
      </c>
      <c r="Q2763" t="s">
        <v>8314</v>
      </c>
      <c r="R2763" s="17">
        <f t="shared" si="222"/>
        <v>41247.063576388886</v>
      </c>
      <c r="S2763" s="17">
        <f t="shared" si="223"/>
        <v>41277.063576388886</v>
      </c>
      <c r="T2763" s="16" t="str">
        <f t="shared" si="224"/>
        <v>2012</v>
      </c>
    </row>
    <row r="2764" spans="1:20" ht="49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>
        <f t="shared" si="220"/>
        <v>1</v>
      </c>
      <c r="O2764" s="10">
        <f t="shared" si="221"/>
        <v>25</v>
      </c>
      <c r="P2764" s="12" t="s">
        <v>8278</v>
      </c>
      <c r="Q2764" t="s">
        <v>8314</v>
      </c>
      <c r="R2764" s="17">
        <f t="shared" si="222"/>
        <v>40927.036979166667</v>
      </c>
      <c r="S2764" s="17">
        <f t="shared" si="223"/>
        <v>40986.995312500003</v>
      </c>
      <c r="T2764" s="16" t="str">
        <f t="shared" si="224"/>
        <v>2012</v>
      </c>
    </row>
    <row r="2765" spans="1:20" ht="33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>
        <f t="shared" si="220"/>
        <v>0</v>
      </c>
      <c r="O2765" s="10">
        <f t="shared" si="221"/>
        <v>30</v>
      </c>
      <c r="P2765" s="12" t="s">
        <v>8278</v>
      </c>
      <c r="Q2765" t="s">
        <v>8314</v>
      </c>
      <c r="R2765" s="17">
        <f t="shared" si="222"/>
        <v>41373.579675925925</v>
      </c>
      <c r="S2765" s="17">
        <f t="shared" si="223"/>
        <v>41418.579675925925</v>
      </c>
      <c r="T2765" s="16" t="str">
        <f t="shared" si="224"/>
        <v>2013</v>
      </c>
    </row>
    <row r="2766" spans="1:20" ht="49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>
        <f t="shared" si="220"/>
        <v>1</v>
      </c>
      <c r="O2766" s="10">
        <f t="shared" si="221"/>
        <v>11.25</v>
      </c>
      <c r="P2766" s="12" t="s">
        <v>8278</v>
      </c>
      <c r="Q2766" t="s">
        <v>8314</v>
      </c>
      <c r="R2766" s="17">
        <f t="shared" si="222"/>
        <v>41030.292025462964</v>
      </c>
      <c r="S2766" s="17">
        <f t="shared" si="223"/>
        <v>41059.791666666664</v>
      </c>
      <c r="T2766" s="16" t="str">
        <f t="shared" si="224"/>
        <v>2012</v>
      </c>
    </row>
    <row r="2767" spans="1:20" ht="33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>
        <f t="shared" si="220"/>
        <v>0</v>
      </c>
      <c r="O2767" s="10">
        <f t="shared" si="221"/>
        <v>0</v>
      </c>
      <c r="P2767" s="12" t="s">
        <v>8278</v>
      </c>
      <c r="Q2767" t="s">
        <v>8314</v>
      </c>
      <c r="R2767" s="17">
        <f t="shared" si="222"/>
        <v>41194.579027777778</v>
      </c>
      <c r="S2767" s="17">
        <f t="shared" si="223"/>
        <v>41210.579027777778</v>
      </c>
      <c r="T2767" s="16" t="str">
        <f t="shared" si="224"/>
        <v>2012</v>
      </c>
    </row>
    <row r="2768" spans="1:20" ht="49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>
        <f t="shared" si="220"/>
        <v>2</v>
      </c>
      <c r="O2768" s="10">
        <f t="shared" si="221"/>
        <v>25</v>
      </c>
      <c r="P2768" s="12" t="s">
        <v>8278</v>
      </c>
      <c r="Q2768" t="s">
        <v>8314</v>
      </c>
      <c r="R2768" s="17">
        <f t="shared" si="222"/>
        <v>40736.668032407404</v>
      </c>
      <c r="S2768" s="17">
        <f t="shared" si="223"/>
        <v>40766.668032407404</v>
      </c>
      <c r="T2768" s="16" t="str">
        <f t="shared" si="224"/>
        <v>2011</v>
      </c>
    </row>
    <row r="2769" spans="1:20" ht="49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>
        <f t="shared" si="220"/>
        <v>1</v>
      </c>
      <c r="O2769" s="10">
        <f t="shared" si="221"/>
        <v>11.33</v>
      </c>
      <c r="P2769" s="12" t="s">
        <v>8278</v>
      </c>
      <c r="Q2769" t="s">
        <v>8314</v>
      </c>
      <c r="R2769" s="17">
        <f t="shared" si="222"/>
        <v>42172.958912037036</v>
      </c>
      <c r="S2769" s="17">
        <f t="shared" si="223"/>
        <v>42232.958912037036</v>
      </c>
      <c r="T2769" s="16" t="str">
        <f t="shared" si="224"/>
        <v>2015</v>
      </c>
    </row>
    <row r="2770" spans="1:20" ht="49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>
        <f t="shared" si="220"/>
        <v>14</v>
      </c>
      <c r="O2770" s="10">
        <f t="shared" si="221"/>
        <v>29.47</v>
      </c>
      <c r="P2770" s="12" t="s">
        <v>8278</v>
      </c>
      <c r="Q2770" t="s">
        <v>8314</v>
      </c>
      <c r="R2770" s="17">
        <f t="shared" si="222"/>
        <v>40967.614849537036</v>
      </c>
      <c r="S2770" s="17">
        <f t="shared" si="223"/>
        <v>40997.573182870372</v>
      </c>
      <c r="T2770" s="16" t="str">
        <f t="shared" si="224"/>
        <v>2012</v>
      </c>
    </row>
    <row r="2771" spans="1:20" ht="49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>
        <f t="shared" si="220"/>
        <v>0</v>
      </c>
      <c r="O2771" s="10">
        <f t="shared" si="221"/>
        <v>1</v>
      </c>
      <c r="P2771" s="12" t="s">
        <v>8278</v>
      </c>
      <c r="Q2771" t="s">
        <v>8314</v>
      </c>
      <c r="R2771" s="17">
        <f t="shared" si="222"/>
        <v>41745.826273148145</v>
      </c>
      <c r="S2771" s="17">
        <f t="shared" si="223"/>
        <v>41795.826273148145</v>
      </c>
      <c r="T2771" s="16" t="str">
        <f t="shared" si="224"/>
        <v>2014</v>
      </c>
    </row>
    <row r="2772" spans="1:20" ht="49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>
        <f t="shared" si="220"/>
        <v>10</v>
      </c>
      <c r="O2772" s="10">
        <f t="shared" si="221"/>
        <v>63.1</v>
      </c>
      <c r="P2772" s="12" t="s">
        <v>8278</v>
      </c>
      <c r="Q2772" t="s">
        <v>8314</v>
      </c>
      <c r="R2772" s="17">
        <f t="shared" si="222"/>
        <v>41686.705208333333</v>
      </c>
      <c r="S2772" s="17">
        <f t="shared" si="223"/>
        <v>41716.663541666669</v>
      </c>
      <c r="T2772" s="16" t="str">
        <f t="shared" si="224"/>
        <v>2014</v>
      </c>
    </row>
    <row r="2773" spans="1:20" ht="49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>
        <f t="shared" si="220"/>
        <v>0</v>
      </c>
      <c r="O2773" s="10">
        <f t="shared" si="221"/>
        <v>0</v>
      </c>
      <c r="P2773" s="12" t="s">
        <v>8278</v>
      </c>
      <c r="Q2773" t="s">
        <v>8314</v>
      </c>
      <c r="R2773" s="17">
        <f t="shared" si="222"/>
        <v>41257.531712962962</v>
      </c>
      <c r="S2773" s="17">
        <f t="shared" si="223"/>
        <v>41306.708333333336</v>
      </c>
      <c r="T2773" s="16" t="str">
        <f t="shared" si="224"/>
        <v>2012</v>
      </c>
    </row>
    <row r="2774" spans="1:20" ht="49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>
        <f t="shared" si="220"/>
        <v>0</v>
      </c>
      <c r="O2774" s="10">
        <f t="shared" si="221"/>
        <v>0</v>
      </c>
      <c r="P2774" s="12" t="s">
        <v>8278</v>
      </c>
      <c r="Q2774" t="s">
        <v>8314</v>
      </c>
      <c r="R2774" s="17">
        <f t="shared" si="222"/>
        <v>41537.869143518517</v>
      </c>
      <c r="S2774" s="17">
        <f t="shared" si="223"/>
        <v>41552.869143518517</v>
      </c>
      <c r="T2774" s="16" t="str">
        <f t="shared" si="224"/>
        <v>2013</v>
      </c>
    </row>
    <row r="2775" spans="1:20" ht="33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>
        <f t="shared" si="220"/>
        <v>0</v>
      </c>
      <c r="O2775" s="10">
        <f t="shared" si="221"/>
        <v>1</v>
      </c>
      <c r="P2775" s="12" t="s">
        <v>8278</v>
      </c>
      <c r="Q2775" t="s">
        <v>8314</v>
      </c>
      <c r="R2775" s="17">
        <f t="shared" si="222"/>
        <v>42474.86482638889</v>
      </c>
      <c r="S2775" s="17">
        <f t="shared" si="223"/>
        <v>42484.86482638889</v>
      </c>
      <c r="T2775" s="16" t="str">
        <f t="shared" si="224"/>
        <v>2016</v>
      </c>
    </row>
    <row r="2776" spans="1:20" ht="49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>
        <f t="shared" si="220"/>
        <v>14</v>
      </c>
      <c r="O2776" s="10">
        <f t="shared" si="221"/>
        <v>43.85</v>
      </c>
      <c r="P2776" s="12" t="s">
        <v>8278</v>
      </c>
      <c r="Q2776" t="s">
        <v>8314</v>
      </c>
      <c r="R2776" s="17">
        <f t="shared" si="222"/>
        <v>41311.126481481479</v>
      </c>
      <c r="S2776" s="17">
        <f t="shared" si="223"/>
        <v>41341.126481481479</v>
      </c>
      <c r="T2776" s="16" t="str">
        <f t="shared" si="224"/>
        <v>2013</v>
      </c>
    </row>
    <row r="2777" spans="1:20" ht="49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>
        <f t="shared" si="220"/>
        <v>3</v>
      </c>
      <c r="O2777" s="10">
        <f t="shared" si="221"/>
        <v>75</v>
      </c>
      <c r="P2777" s="12" t="s">
        <v>8278</v>
      </c>
      <c r="Q2777" t="s">
        <v>8314</v>
      </c>
      <c r="R2777" s="17">
        <f t="shared" si="222"/>
        <v>40863.013356481482</v>
      </c>
      <c r="S2777" s="17">
        <f t="shared" si="223"/>
        <v>40893.013356481482</v>
      </c>
      <c r="T2777" s="16" t="str">
        <f t="shared" si="224"/>
        <v>2011</v>
      </c>
    </row>
    <row r="2778" spans="1:20" ht="49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>
        <f t="shared" si="220"/>
        <v>8</v>
      </c>
      <c r="O2778" s="10">
        <f t="shared" si="221"/>
        <v>45.97</v>
      </c>
      <c r="P2778" s="12" t="s">
        <v>8278</v>
      </c>
      <c r="Q2778" t="s">
        <v>8314</v>
      </c>
      <c r="R2778" s="17">
        <f t="shared" si="222"/>
        <v>42136.297175925924</v>
      </c>
      <c r="S2778" s="17">
        <f t="shared" si="223"/>
        <v>42167.297175925924</v>
      </c>
      <c r="T2778" s="16" t="str">
        <f t="shared" si="224"/>
        <v>2015</v>
      </c>
    </row>
    <row r="2779" spans="1:20" ht="49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>
        <f t="shared" si="220"/>
        <v>0</v>
      </c>
      <c r="O2779" s="10">
        <f t="shared" si="221"/>
        <v>10</v>
      </c>
      <c r="P2779" s="12" t="s">
        <v>8278</v>
      </c>
      <c r="Q2779" t="s">
        <v>8314</v>
      </c>
      <c r="R2779" s="17">
        <f t="shared" si="222"/>
        <v>42172.669027777782</v>
      </c>
      <c r="S2779" s="17">
        <f t="shared" si="223"/>
        <v>42202.669027777782</v>
      </c>
      <c r="T2779" s="16" t="str">
        <f t="shared" si="224"/>
        <v>2015</v>
      </c>
    </row>
    <row r="2780" spans="1:20" ht="65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>
        <f t="shared" si="220"/>
        <v>26</v>
      </c>
      <c r="O2780" s="10">
        <f t="shared" si="221"/>
        <v>93.67</v>
      </c>
      <c r="P2780" s="12" t="s">
        <v>8278</v>
      </c>
      <c r="Q2780" t="s">
        <v>8314</v>
      </c>
      <c r="R2780" s="17">
        <f t="shared" si="222"/>
        <v>41846.978078703702</v>
      </c>
      <c r="S2780" s="17">
        <f t="shared" si="223"/>
        <v>41876.978078703702</v>
      </c>
      <c r="T2780" s="16" t="str">
        <f t="shared" si="224"/>
        <v>2014</v>
      </c>
    </row>
    <row r="2781" spans="1:20" ht="49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>
        <f t="shared" si="220"/>
        <v>2</v>
      </c>
      <c r="O2781" s="10">
        <f t="shared" si="221"/>
        <v>53</v>
      </c>
      <c r="P2781" s="12" t="s">
        <v>8278</v>
      </c>
      <c r="Q2781" t="s">
        <v>8314</v>
      </c>
      <c r="R2781" s="17">
        <f t="shared" si="222"/>
        <v>42300.585891203707</v>
      </c>
      <c r="S2781" s="17">
        <f t="shared" si="223"/>
        <v>42330.627557870372</v>
      </c>
      <c r="T2781" s="16" t="str">
        <f t="shared" si="224"/>
        <v>2015</v>
      </c>
    </row>
    <row r="2782" spans="1:20" ht="33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>
        <f t="shared" si="220"/>
        <v>0</v>
      </c>
      <c r="O2782" s="10">
        <f t="shared" si="221"/>
        <v>0</v>
      </c>
      <c r="P2782" s="12" t="s">
        <v>8278</v>
      </c>
      <c r="Q2782" t="s">
        <v>8314</v>
      </c>
      <c r="R2782" s="17">
        <f t="shared" si="222"/>
        <v>42774.447777777779</v>
      </c>
      <c r="S2782" s="17">
        <f t="shared" si="223"/>
        <v>42804.447777777779</v>
      </c>
      <c r="T2782" s="16" t="str">
        <f t="shared" si="224"/>
        <v>2017</v>
      </c>
    </row>
    <row r="2783" spans="1:20" ht="49" x14ac:dyDescent="0.25">
      <c r="A2783">
        <v>2781</v>
      </c>
      <c r="B2783" s="9" t="s">
        <v>2867</v>
      </c>
      <c r="C2783" s="3" t="s">
        <v>7762</v>
      </c>
      <c r="D2783" s="5">
        <v>300</v>
      </c>
      <c r="E2783" s="7">
        <v>752</v>
      </c>
      <c r="F2783" t="s">
        <v>8218</v>
      </c>
      <c r="G2783" t="s">
        <v>8228</v>
      </c>
      <c r="H2783" t="s">
        <v>8250</v>
      </c>
      <c r="I2783">
        <v>1472097540</v>
      </c>
      <c r="J2783">
        <v>1471188502</v>
      </c>
      <c r="K2783" t="b">
        <v>0</v>
      </c>
      <c r="L2783">
        <v>17</v>
      </c>
      <c r="M2783" t="b">
        <v>1</v>
      </c>
      <c r="N2783">
        <f t="shared" si="220"/>
        <v>251</v>
      </c>
      <c r="O2783" s="10">
        <f t="shared" si="221"/>
        <v>44.24</v>
      </c>
      <c r="P2783" s="12" t="s">
        <v>8273</v>
      </c>
      <c r="Q2783" t="s">
        <v>8274</v>
      </c>
      <c r="R2783" s="17">
        <f t="shared" si="222"/>
        <v>42596.644699074073</v>
      </c>
      <c r="S2783" s="17">
        <f t="shared" si="223"/>
        <v>42607.165972222225</v>
      </c>
      <c r="T2783" s="16" t="str">
        <f t="shared" si="224"/>
        <v>2016</v>
      </c>
    </row>
    <row r="2784" spans="1:20" ht="49" x14ac:dyDescent="0.25">
      <c r="A2784">
        <v>2782</v>
      </c>
      <c r="B2784" s="9" t="s">
        <v>3701</v>
      </c>
      <c r="C2784" s="3" t="s">
        <v>7814</v>
      </c>
      <c r="D2784" s="5">
        <v>300</v>
      </c>
      <c r="E2784" s="7">
        <v>409.01</v>
      </c>
      <c r="F2784" t="s">
        <v>8218</v>
      </c>
      <c r="G2784" t="s">
        <v>8224</v>
      </c>
      <c r="H2784" t="s">
        <v>8246</v>
      </c>
      <c r="I2784">
        <v>1464712394</v>
      </c>
      <c r="J2784">
        <v>1459528394</v>
      </c>
      <c r="K2784" t="b">
        <v>0</v>
      </c>
      <c r="L2784">
        <v>27</v>
      </c>
      <c r="M2784" t="b">
        <v>1</v>
      </c>
      <c r="N2784">
        <f t="shared" si="220"/>
        <v>136</v>
      </c>
      <c r="O2784" s="10">
        <f t="shared" si="221"/>
        <v>15.15</v>
      </c>
      <c r="P2784" s="12" t="s">
        <v>8273</v>
      </c>
      <c r="Q2784" t="s">
        <v>8274</v>
      </c>
      <c r="R2784" s="17">
        <f t="shared" si="222"/>
        <v>42461.689745370371</v>
      </c>
      <c r="S2784" s="17">
        <f t="shared" si="223"/>
        <v>42521.689745370371</v>
      </c>
      <c r="T2784" s="16" t="str">
        <f t="shared" si="224"/>
        <v>2016</v>
      </c>
    </row>
    <row r="2785" spans="1:20" ht="49" x14ac:dyDescent="0.25">
      <c r="A2785">
        <v>2783</v>
      </c>
      <c r="B2785" s="9" t="s">
        <v>3722</v>
      </c>
      <c r="C2785" s="3" t="s">
        <v>7835</v>
      </c>
      <c r="D2785" s="5">
        <v>300</v>
      </c>
      <c r="E2785" s="7">
        <v>381</v>
      </c>
      <c r="F2785" t="s">
        <v>8218</v>
      </c>
      <c r="G2785" t="s">
        <v>8224</v>
      </c>
      <c r="H2785" t="s">
        <v>8246</v>
      </c>
      <c r="I2785">
        <v>1455831000</v>
      </c>
      <c r="J2785">
        <v>1454366467</v>
      </c>
      <c r="K2785" t="b">
        <v>0</v>
      </c>
      <c r="L2785">
        <v>15</v>
      </c>
      <c r="M2785" t="b">
        <v>1</v>
      </c>
      <c r="N2785">
        <f t="shared" si="220"/>
        <v>127</v>
      </c>
      <c r="O2785" s="10">
        <f t="shared" si="221"/>
        <v>25.4</v>
      </c>
      <c r="P2785" s="12" t="s">
        <v>8273</v>
      </c>
      <c r="Q2785" t="s">
        <v>8274</v>
      </c>
      <c r="R2785" s="17">
        <f t="shared" si="222"/>
        <v>42401.945219907408</v>
      </c>
      <c r="S2785" s="17">
        <f t="shared" si="223"/>
        <v>42418.895833333328</v>
      </c>
      <c r="T2785" s="16" t="str">
        <f t="shared" si="224"/>
        <v>2016</v>
      </c>
    </row>
    <row r="2786" spans="1:20" ht="49" x14ac:dyDescent="0.25">
      <c r="A2786">
        <v>2784</v>
      </c>
      <c r="B2786" s="9" t="s">
        <v>3817</v>
      </c>
      <c r="C2786" s="3" t="s">
        <v>7929</v>
      </c>
      <c r="D2786" s="5">
        <v>300</v>
      </c>
      <c r="E2786" s="7">
        <v>430</v>
      </c>
      <c r="F2786" t="s">
        <v>8218</v>
      </c>
      <c r="G2786" t="s">
        <v>8224</v>
      </c>
      <c r="H2786" t="s">
        <v>8246</v>
      </c>
      <c r="I2786">
        <v>1436110717</v>
      </c>
      <c r="J2786">
        <v>1433518717</v>
      </c>
      <c r="K2786" t="b">
        <v>0</v>
      </c>
      <c r="L2786">
        <v>20</v>
      </c>
      <c r="M2786" t="b">
        <v>1</v>
      </c>
      <c r="N2786">
        <f t="shared" si="220"/>
        <v>143</v>
      </c>
      <c r="O2786" s="10">
        <f t="shared" si="221"/>
        <v>21.5</v>
      </c>
      <c r="P2786" s="12" t="s">
        <v>8273</v>
      </c>
      <c r="Q2786" t="s">
        <v>8274</v>
      </c>
      <c r="R2786" s="17">
        <f t="shared" si="222"/>
        <v>42160.651817129634</v>
      </c>
      <c r="S2786" s="17">
        <f t="shared" si="223"/>
        <v>42190.651817129634</v>
      </c>
      <c r="T2786" s="16" t="str">
        <f t="shared" si="224"/>
        <v>2015</v>
      </c>
    </row>
    <row r="2787" spans="1:20" ht="49" x14ac:dyDescent="0.25">
      <c r="A2787">
        <v>2785</v>
      </c>
      <c r="B2787" s="9" t="s">
        <v>3561</v>
      </c>
      <c r="C2787" s="3" t="s">
        <v>7672</v>
      </c>
      <c r="D2787" s="5">
        <v>315</v>
      </c>
      <c r="E2787" s="7">
        <v>469</v>
      </c>
      <c r="F2787" t="s">
        <v>8218</v>
      </c>
      <c r="G2787" t="s">
        <v>8224</v>
      </c>
      <c r="H2787" t="s">
        <v>8246</v>
      </c>
      <c r="I2787">
        <v>1457906400</v>
      </c>
      <c r="J2787">
        <v>1457115427</v>
      </c>
      <c r="K2787" t="b">
        <v>0</v>
      </c>
      <c r="L2787">
        <v>31</v>
      </c>
      <c r="M2787" t="b">
        <v>1</v>
      </c>
      <c r="N2787">
        <f t="shared" si="220"/>
        <v>149</v>
      </c>
      <c r="O2787" s="10">
        <f t="shared" si="221"/>
        <v>15.13</v>
      </c>
      <c r="P2787" s="12" t="s">
        <v>8273</v>
      </c>
      <c r="Q2787" t="s">
        <v>8274</v>
      </c>
      <c r="R2787" s="17">
        <f t="shared" si="222"/>
        <v>42433.761886574073</v>
      </c>
      <c r="S2787" s="17">
        <f t="shared" si="223"/>
        <v>42442.916666666672</v>
      </c>
      <c r="T2787" s="16" t="str">
        <f t="shared" si="224"/>
        <v>2016</v>
      </c>
    </row>
    <row r="2788" spans="1:20" ht="49" x14ac:dyDescent="0.25">
      <c r="A2788">
        <v>2786</v>
      </c>
      <c r="B2788" s="9" t="s">
        <v>3690</v>
      </c>
      <c r="C2788" s="3" t="s">
        <v>7803</v>
      </c>
      <c r="D2788" s="5">
        <v>333</v>
      </c>
      <c r="E2788" s="7">
        <v>430</v>
      </c>
      <c r="F2788" t="s">
        <v>8218</v>
      </c>
      <c r="G2788" t="s">
        <v>8224</v>
      </c>
      <c r="H2788" t="s">
        <v>8246</v>
      </c>
      <c r="I2788">
        <v>1448922600</v>
      </c>
      <c r="J2788">
        <v>1446352529</v>
      </c>
      <c r="K2788" t="b">
        <v>0</v>
      </c>
      <c r="L2788">
        <v>14</v>
      </c>
      <c r="M2788" t="b">
        <v>1</v>
      </c>
      <c r="N2788">
        <f t="shared" si="220"/>
        <v>129</v>
      </c>
      <c r="O2788" s="10">
        <f t="shared" si="221"/>
        <v>30.71</v>
      </c>
      <c r="P2788" s="12" t="s">
        <v>8273</v>
      </c>
      <c r="Q2788" t="s">
        <v>8274</v>
      </c>
      <c r="R2788" s="17">
        <f t="shared" si="222"/>
        <v>42309.191307870366</v>
      </c>
      <c r="S2788" s="17">
        <f t="shared" si="223"/>
        <v>42338.9375</v>
      </c>
      <c r="T2788" s="16" t="str">
        <f t="shared" si="224"/>
        <v>2015</v>
      </c>
    </row>
    <row r="2789" spans="1:20" ht="33" x14ac:dyDescent="0.25">
      <c r="A2789">
        <v>2787</v>
      </c>
      <c r="B2789" s="9" t="s">
        <v>3309</v>
      </c>
      <c r="C2789" s="3" t="s">
        <v>7419</v>
      </c>
      <c r="D2789" s="5">
        <v>350</v>
      </c>
      <c r="E2789" s="7">
        <v>558</v>
      </c>
      <c r="F2789" t="s">
        <v>8218</v>
      </c>
      <c r="G2789" t="s">
        <v>8224</v>
      </c>
      <c r="H2789" t="s">
        <v>8246</v>
      </c>
      <c r="I2789">
        <v>1476632178</v>
      </c>
      <c r="J2789">
        <v>1473953778</v>
      </c>
      <c r="K2789" t="b">
        <v>0</v>
      </c>
      <c r="L2789">
        <v>31</v>
      </c>
      <c r="M2789" t="b">
        <v>1</v>
      </c>
      <c r="N2789">
        <f t="shared" si="220"/>
        <v>159</v>
      </c>
      <c r="O2789" s="10">
        <f t="shared" si="221"/>
        <v>18</v>
      </c>
      <c r="P2789" s="12" t="s">
        <v>8273</v>
      </c>
      <c r="Q2789" t="s">
        <v>8274</v>
      </c>
      <c r="R2789" s="17">
        <f t="shared" si="222"/>
        <v>42628.650208333333</v>
      </c>
      <c r="S2789" s="17">
        <f t="shared" si="223"/>
        <v>42659.650208333333</v>
      </c>
      <c r="T2789" s="16" t="str">
        <f t="shared" si="224"/>
        <v>2016</v>
      </c>
    </row>
    <row r="2790" spans="1:20" ht="49" x14ac:dyDescent="0.25">
      <c r="A2790">
        <v>2788</v>
      </c>
      <c r="B2790" s="9" t="s">
        <v>3404</v>
      </c>
      <c r="C2790" s="3" t="s">
        <v>7515</v>
      </c>
      <c r="D2790" s="5">
        <v>350</v>
      </c>
      <c r="E2790" s="7">
        <v>481.5</v>
      </c>
      <c r="F2790" t="s">
        <v>8218</v>
      </c>
      <c r="G2790" t="s">
        <v>8224</v>
      </c>
      <c r="H2790" t="s">
        <v>8246</v>
      </c>
      <c r="I2790">
        <v>1456876740</v>
      </c>
      <c r="J2790">
        <v>1455063886</v>
      </c>
      <c r="K2790" t="b">
        <v>0</v>
      </c>
      <c r="L2790">
        <v>17</v>
      </c>
      <c r="M2790" t="b">
        <v>1</v>
      </c>
      <c r="N2790">
        <f t="shared" si="220"/>
        <v>138</v>
      </c>
      <c r="O2790" s="10">
        <f t="shared" si="221"/>
        <v>28.32</v>
      </c>
      <c r="P2790" s="12" t="s">
        <v>8273</v>
      </c>
      <c r="Q2790" t="s">
        <v>8274</v>
      </c>
      <c r="R2790" s="17">
        <f t="shared" si="222"/>
        <v>42410.017199074078</v>
      </c>
      <c r="S2790" s="17">
        <f t="shared" si="223"/>
        <v>42430.999305555553</v>
      </c>
      <c r="T2790" s="16" t="str">
        <f t="shared" si="224"/>
        <v>2016</v>
      </c>
    </row>
    <row r="2791" spans="1:20" ht="49" x14ac:dyDescent="0.25">
      <c r="A2791">
        <v>2789</v>
      </c>
      <c r="B2791" s="9" t="s">
        <v>3520</v>
      </c>
      <c r="C2791" s="3" t="s">
        <v>7631</v>
      </c>
      <c r="D2791" s="5">
        <v>350</v>
      </c>
      <c r="E2791" s="7">
        <v>593</v>
      </c>
      <c r="F2791" t="s">
        <v>8218</v>
      </c>
      <c r="G2791" t="s">
        <v>8223</v>
      </c>
      <c r="H2791" t="s">
        <v>8245</v>
      </c>
      <c r="I2791">
        <v>1411980020</v>
      </c>
      <c r="J2791">
        <v>1409388020</v>
      </c>
      <c r="K2791" t="b">
        <v>0</v>
      </c>
      <c r="L2791">
        <v>13</v>
      </c>
      <c r="M2791" t="b">
        <v>1</v>
      </c>
      <c r="N2791">
        <f t="shared" si="220"/>
        <v>169</v>
      </c>
      <c r="O2791" s="10">
        <f t="shared" si="221"/>
        <v>45.62</v>
      </c>
      <c r="P2791" s="12" t="s">
        <v>8273</v>
      </c>
      <c r="Q2791" t="s">
        <v>8274</v>
      </c>
      <c r="R2791" s="17">
        <f t="shared" si="222"/>
        <v>41881.361342592594</v>
      </c>
      <c r="S2791" s="17">
        <f t="shared" si="223"/>
        <v>41911.361342592594</v>
      </c>
      <c r="T2791" s="16" t="str">
        <f t="shared" si="224"/>
        <v>2014</v>
      </c>
    </row>
    <row r="2792" spans="1:20" ht="49" x14ac:dyDescent="0.25">
      <c r="A2792">
        <v>2790</v>
      </c>
      <c r="B2792" s="9" t="s">
        <v>3557</v>
      </c>
      <c r="C2792" s="3" t="s">
        <v>7668</v>
      </c>
      <c r="D2792" s="5">
        <v>350</v>
      </c>
      <c r="E2792" s="7">
        <v>504</v>
      </c>
      <c r="F2792" t="s">
        <v>8218</v>
      </c>
      <c r="G2792" t="s">
        <v>8224</v>
      </c>
      <c r="H2792" t="s">
        <v>8246</v>
      </c>
      <c r="I2792">
        <v>1435352400</v>
      </c>
      <c r="J2792">
        <v>1431718575</v>
      </c>
      <c r="K2792" t="b">
        <v>0</v>
      </c>
      <c r="L2792">
        <v>22</v>
      </c>
      <c r="M2792" t="b">
        <v>1</v>
      </c>
      <c r="N2792">
        <f t="shared" si="220"/>
        <v>144</v>
      </c>
      <c r="O2792" s="10">
        <f t="shared" si="221"/>
        <v>22.91</v>
      </c>
      <c r="P2792" s="12" t="s">
        <v>8273</v>
      </c>
      <c r="Q2792" t="s">
        <v>8274</v>
      </c>
      <c r="R2792" s="17">
        <f t="shared" si="222"/>
        <v>42139.816840277781</v>
      </c>
      <c r="S2792" s="17">
        <f t="shared" si="223"/>
        <v>42181.875</v>
      </c>
      <c r="T2792" s="16" t="str">
        <f t="shared" si="224"/>
        <v>2015</v>
      </c>
    </row>
    <row r="2793" spans="1:20" ht="49" x14ac:dyDescent="0.25">
      <c r="A2793">
        <v>2791</v>
      </c>
      <c r="B2793" s="9" t="s">
        <v>3683</v>
      </c>
      <c r="C2793" s="3" t="s">
        <v>7796</v>
      </c>
      <c r="D2793" s="5">
        <v>350</v>
      </c>
      <c r="E2793" s="7">
        <v>355</v>
      </c>
      <c r="F2793" t="s">
        <v>8218</v>
      </c>
      <c r="G2793" t="s">
        <v>8223</v>
      </c>
      <c r="H2793" t="s">
        <v>8245</v>
      </c>
      <c r="I2793">
        <v>1440820740</v>
      </c>
      <c r="J2793">
        <v>1439567660</v>
      </c>
      <c r="K2793" t="b">
        <v>0</v>
      </c>
      <c r="L2793">
        <v>6</v>
      </c>
      <c r="M2793" t="b">
        <v>1</v>
      </c>
      <c r="N2793">
        <f t="shared" si="220"/>
        <v>101</v>
      </c>
      <c r="O2793" s="10">
        <f t="shared" si="221"/>
        <v>59.17</v>
      </c>
      <c r="P2793" s="12" t="s">
        <v>8273</v>
      </c>
      <c r="Q2793" t="s">
        <v>8274</v>
      </c>
      <c r="R2793" s="17">
        <f t="shared" si="222"/>
        <v>42230.662731481483</v>
      </c>
      <c r="S2793" s="17">
        <f t="shared" si="223"/>
        <v>42245.165972222225</v>
      </c>
      <c r="T2793" s="16" t="str">
        <f t="shared" si="224"/>
        <v>2015</v>
      </c>
    </row>
    <row r="2794" spans="1:20" ht="65" x14ac:dyDescent="0.25">
      <c r="A2794">
        <v>2792</v>
      </c>
      <c r="B2794" s="9" t="s">
        <v>2805</v>
      </c>
      <c r="C2794" s="3" t="s">
        <v>6915</v>
      </c>
      <c r="D2794" s="5">
        <v>400</v>
      </c>
      <c r="E2794" s="7">
        <v>440</v>
      </c>
      <c r="F2794" t="s">
        <v>8218</v>
      </c>
      <c r="G2794" t="s">
        <v>8224</v>
      </c>
      <c r="H2794" t="s">
        <v>8246</v>
      </c>
      <c r="I2794">
        <v>1440245273</v>
      </c>
      <c r="J2794">
        <v>1438085273</v>
      </c>
      <c r="K2794" t="b">
        <v>0</v>
      </c>
      <c r="L2794">
        <v>18</v>
      </c>
      <c r="M2794" t="b">
        <v>1</v>
      </c>
      <c r="N2794">
        <f t="shared" si="220"/>
        <v>110</v>
      </c>
      <c r="O2794" s="10">
        <f t="shared" si="221"/>
        <v>24.44</v>
      </c>
      <c r="P2794" s="12" t="s">
        <v>8273</v>
      </c>
      <c r="Q2794" t="s">
        <v>8274</v>
      </c>
      <c r="R2794" s="17">
        <f t="shared" si="222"/>
        <v>42213.505474537036</v>
      </c>
      <c r="S2794" s="17">
        <f t="shared" si="223"/>
        <v>42238.505474537036</v>
      </c>
      <c r="T2794" s="16" t="str">
        <f t="shared" si="224"/>
        <v>2015</v>
      </c>
    </row>
    <row r="2795" spans="1:20" ht="49" x14ac:dyDescent="0.25">
      <c r="A2795">
        <v>2793</v>
      </c>
      <c r="B2795" s="9" t="s">
        <v>3325</v>
      </c>
      <c r="C2795" s="3" t="s">
        <v>7435</v>
      </c>
      <c r="D2795" s="5">
        <v>400</v>
      </c>
      <c r="E2795" s="7">
        <v>450</v>
      </c>
      <c r="F2795" t="s">
        <v>8218</v>
      </c>
      <c r="G2795" t="s">
        <v>8224</v>
      </c>
      <c r="H2795" t="s">
        <v>8246</v>
      </c>
      <c r="I2795">
        <v>1428256277</v>
      </c>
      <c r="J2795">
        <v>1425235877</v>
      </c>
      <c r="K2795" t="b">
        <v>0</v>
      </c>
      <c r="L2795">
        <v>15</v>
      </c>
      <c r="M2795" t="b">
        <v>1</v>
      </c>
      <c r="N2795">
        <f t="shared" si="220"/>
        <v>113</v>
      </c>
      <c r="O2795" s="10">
        <f t="shared" si="221"/>
        <v>30</v>
      </c>
      <c r="P2795" s="12" t="s">
        <v>8273</v>
      </c>
      <c r="Q2795" t="s">
        <v>8274</v>
      </c>
      <c r="R2795" s="17">
        <f t="shared" si="222"/>
        <v>42064.785613425927</v>
      </c>
      <c r="S2795" s="17">
        <f t="shared" si="223"/>
        <v>42099.743946759263</v>
      </c>
      <c r="T2795" s="16" t="str">
        <f t="shared" si="224"/>
        <v>2015</v>
      </c>
    </row>
    <row r="2796" spans="1:20" ht="49" x14ac:dyDescent="0.25">
      <c r="A2796">
        <v>2794</v>
      </c>
      <c r="B2796" s="9" t="s">
        <v>3493</v>
      </c>
      <c r="C2796" s="3" t="s">
        <v>7604</v>
      </c>
      <c r="D2796" s="5">
        <v>400</v>
      </c>
      <c r="E2796" s="7">
        <v>400</v>
      </c>
      <c r="F2796" t="s">
        <v>8218</v>
      </c>
      <c r="G2796" t="s">
        <v>8223</v>
      </c>
      <c r="H2796" t="s">
        <v>8245</v>
      </c>
      <c r="I2796">
        <v>1480140000</v>
      </c>
      <c r="J2796">
        <v>1479186575</v>
      </c>
      <c r="K2796" t="b">
        <v>0</v>
      </c>
      <c r="L2796">
        <v>13</v>
      </c>
      <c r="M2796" t="b">
        <v>1</v>
      </c>
      <c r="N2796">
        <f t="shared" si="220"/>
        <v>100</v>
      </c>
      <c r="O2796" s="10">
        <f t="shared" si="221"/>
        <v>30.77</v>
      </c>
      <c r="P2796" s="12" t="s">
        <v>8273</v>
      </c>
      <c r="Q2796" t="s">
        <v>8274</v>
      </c>
      <c r="R2796" s="17">
        <f t="shared" si="222"/>
        <v>42689.214988425927</v>
      </c>
      <c r="S2796" s="17">
        <f t="shared" si="223"/>
        <v>42700.25</v>
      </c>
      <c r="T2796" s="16" t="str">
        <f t="shared" si="224"/>
        <v>2016</v>
      </c>
    </row>
    <row r="2797" spans="1:20" ht="49" x14ac:dyDescent="0.25">
      <c r="A2797">
        <v>2795</v>
      </c>
      <c r="B2797" s="9" t="s">
        <v>2836</v>
      </c>
      <c r="C2797" s="3" t="s">
        <v>6946</v>
      </c>
      <c r="D2797" s="5">
        <v>450</v>
      </c>
      <c r="E2797" s="7">
        <v>485</v>
      </c>
      <c r="F2797" t="s">
        <v>8218</v>
      </c>
      <c r="G2797" t="s">
        <v>8223</v>
      </c>
      <c r="H2797" t="s">
        <v>8245</v>
      </c>
      <c r="I2797">
        <v>1487393940</v>
      </c>
      <c r="J2797">
        <v>1484115418</v>
      </c>
      <c r="K2797" t="b">
        <v>0</v>
      </c>
      <c r="L2797">
        <v>11</v>
      </c>
      <c r="M2797" t="b">
        <v>1</v>
      </c>
      <c r="N2797">
        <f t="shared" si="220"/>
        <v>108</v>
      </c>
      <c r="O2797" s="10">
        <f t="shared" si="221"/>
        <v>44.09</v>
      </c>
      <c r="P2797" s="12" t="s">
        <v>8273</v>
      </c>
      <c r="Q2797" t="s">
        <v>8274</v>
      </c>
      <c r="R2797" s="17">
        <f t="shared" si="222"/>
        <v>42746.261782407411</v>
      </c>
      <c r="S2797" s="17">
        <f t="shared" si="223"/>
        <v>42784.207638888889</v>
      </c>
      <c r="T2797" s="16" t="str">
        <f t="shared" si="224"/>
        <v>2017</v>
      </c>
    </row>
    <row r="2798" spans="1:20" ht="49" x14ac:dyDescent="0.25">
      <c r="A2798">
        <v>2796</v>
      </c>
      <c r="B2798" s="9" t="s">
        <v>540</v>
      </c>
      <c r="C2798" s="3" t="s">
        <v>4649</v>
      </c>
      <c r="D2798" s="5">
        <v>500</v>
      </c>
      <c r="E2798" s="7">
        <v>503.22</v>
      </c>
      <c r="F2798" t="s">
        <v>8218</v>
      </c>
      <c r="G2798" t="s">
        <v>8224</v>
      </c>
      <c r="H2798" t="s">
        <v>8246</v>
      </c>
      <c r="I2798">
        <v>1467681107</v>
      </c>
      <c r="J2798">
        <v>1465866707</v>
      </c>
      <c r="K2798" t="b">
        <v>0</v>
      </c>
      <c r="L2798">
        <v>20</v>
      </c>
      <c r="M2798" t="b">
        <v>1</v>
      </c>
      <c r="N2798">
        <f t="shared" si="220"/>
        <v>101</v>
      </c>
      <c r="O2798" s="10">
        <f t="shared" si="221"/>
        <v>25.16</v>
      </c>
      <c r="P2798" s="12" t="s">
        <v>8273</v>
      </c>
      <c r="Q2798" t="s">
        <v>8274</v>
      </c>
      <c r="R2798" s="17">
        <f t="shared" si="222"/>
        <v>42535.049849537041</v>
      </c>
      <c r="S2798" s="17">
        <f t="shared" si="223"/>
        <v>42556.049849537041</v>
      </c>
      <c r="T2798" s="16" t="str">
        <f t="shared" si="224"/>
        <v>2016</v>
      </c>
    </row>
    <row r="2799" spans="1:20" ht="49" x14ac:dyDescent="0.25">
      <c r="A2799">
        <v>2797</v>
      </c>
      <c r="B2799" s="9" t="s">
        <v>1295</v>
      </c>
      <c r="C2799" s="3" t="s">
        <v>5404</v>
      </c>
      <c r="D2799" s="5">
        <v>500</v>
      </c>
      <c r="E2799" s="7">
        <v>610</v>
      </c>
      <c r="F2799" t="s">
        <v>8218</v>
      </c>
      <c r="G2799" t="s">
        <v>8224</v>
      </c>
      <c r="H2799" t="s">
        <v>8246</v>
      </c>
      <c r="I2799">
        <v>1445252400</v>
      </c>
      <c r="J2799">
        <v>1443696797</v>
      </c>
      <c r="K2799" t="b">
        <v>0</v>
      </c>
      <c r="L2799">
        <v>22</v>
      </c>
      <c r="M2799" t="b">
        <v>1</v>
      </c>
      <c r="N2799">
        <f t="shared" si="220"/>
        <v>122</v>
      </c>
      <c r="O2799" s="10">
        <f t="shared" si="221"/>
        <v>27.73</v>
      </c>
      <c r="P2799" s="12" t="s">
        <v>8273</v>
      </c>
      <c r="Q2799" t="s">
        <v>8274</v>
      </c>
      <c r="R2799" s="17">
        <f t="shared" si="222"/>
        <v>42278.453668981485</v>
      </c>
      <c r="S2799" s="17">
        <f t="shared" si="223"/>
        <v>42296.458333333328</v>
      </c>
      <c r="T2799" s="16" t="str">
        <f t="shared" si="224"/>
        <v>2015</v>
      </c>
    </row>
    <row r="2800" spans="1:20" ht="49" x14ac:dyDescent="0.25">
      <c r="A2800">
        <v>2798</v>
      </c>
      <c r="B2800" s="9" t="s">
        <v>2801</v>
      </c>
      <c r="C2800" s="3" t="s">
        <v>6911</v>
      </c>
      <c r="D2800" s="5">
        <v>500</v>
      </c>
      <c r="E2800" s="7">
        <v>666</v>
      </c>
      <c r="F2800" t="s">
        <v>8218</v>
      </c>
      <c r="G2800" t="s">
        <v>8225</v>
      </c>
      <c r="H2800" t="s">
        <v>8247</v>
      </c>
      <c r="I2800">
        <v>1412938800</v>
      </c>
      <c r="J2800">
        <v>1411019409</v>
      </c>
      <c r="K2800" t="b">
        <v>0</v>
      </c>
      <c r="L2800">
        <v>13</v>
      </c>
      <c r="M2800" t="b">
        <v>1</v>
      </c>
      <c r="N2800">
        <f t="shared" si="220"/>
        <v>133</v>
      </c>
      <c r="O2800" s="10">
        <f t="shared" si="221"/>
        <v>51.23</v>
      </c>
      <c r="P2800" s="12" t="s">
        <v>8273</v>
      </c>
      <c r="Q2800" t="s">
        <v>8274</v>
      </c>
      <c r="R2800" s="17">
        <f t="shared" si="222"/>
        <v>41900.243159722224</v>
      </c>
      <c r="S2800" s="17">
        <f t="shared" si="223"/>
        <v>41922.458333333336</v>
      </c>
      <c r="T2800" s="16" t="str">
        <f t="shared" si="224"/>
        <v>2014</v>
      </c>
    </row>
    <row r="2801" spans="1:20" ht="49" x14ac:dyDescent="0.25">
      <c r="A2801">
        <v>2799</v>
      </c>
      <c r="B2801" s="9" t="s">
        <v>3181</v>
      </c>
      <c r="C2801" s="3" t="s">
        <v>7291</v>
      </c>
      <c r="D2801" s="5">
        <v>500</v>
      </c>
      <c r="E2801" s="7">
        <v>545</v>
      </c>
      <c r="F2801" t="s">
        <v>8218</v>
      </c>
      <c r="G2801" t="s">
        <v>8224</v>
      </c>
      <c r="H2801" t="s">
        <v>8246</v>
      </c>
      <c r="I2801">
        <v>1402848000</v>
      </c>
      <c r="J2801">
        <v>1400570787</v>
      </c>
      <c r="K2801" t="b">
        <v>1</v>
      </c>
      <c r="L2801">
        <v>15</v>
      </c>
      <c r="M2801" t="b">
        <v>1</v>
      </c>
      <c r="N2801">
        <f t="shared" si="220"/>
        <v>109</v>
      </c>
      <c r="O2801" s="10">
        <f t="shared" si="221"/>
        <v>36.33</v>
      </c>
      <c r="P2801" s="12" t="s">
        <v>8273</v>
      </c>
      <c r="Q2801" t="s">
        <v>8274</v>
      </c>
      <c r="R2801" s="17">
        <f t="shared" si="222"/>
        <v>41779.310034722221</v>
      </c>
      <c r="S2801" s="17">
        <f t="shared" si="223"/>
        <v>41805.666666666664</v>
      </c>
      <c r="T2801" s="16" t="str">
        <f t="shared" si="224"/>
        <v>2014</v>
      </c>
    </row>
    <row r="2802" spans="1:20" ht="49" x14ac:dyDescent="0.25">
      <c r="A2802">
        <v>2800</v>
      </c>
      <c r="B2802" s="9" t="s">
        <v>3289</v>
      </c>
      <c r="C2802" s="3" t="s">
        <v>7399</v>
      </c>
      <c r="D2802" s="5">
        <v>500</v>
      </c>
      <c r="E2802" s="7">
        <v>665.21</v>
      </c>
      <c r="F2802" t="s">
        <v>8218</v>
      </c>
      <c r="G2802" t="s">
        <v>8224</v>
      </c>
      <c r="H2802" t="s">
        <v>8246</v>
      </c>
      <c r="I2802">
        <v>1487580602</v>
      </c>
      <c r="J2802">
        <v>1485161402</v>
      </c>
      <c r="K2802" t="b">
        <v>0</v>
      </c>
      <c r="L2802">
        <v>25</v>
      </c>
      <c r="M2802" t="b">
        <v>1</v>
      </c>
      <c r="N2802">
        <f t="shared" si="220"/>
        <v>133</v>
      </c>
      <c r="O2802" s="10">
        <f t="shared" si="221"/>
        <v>26.61</v>
      </c>
      <c r="P2802" s="12" t="s">
        <v>8273</v>
      </c>
      <c r="Q2802" t="s">
        <v>8274</v>
      </c>
      <c r="R2802" s="17">
        <f t="shared" si="222"/>
        <v>42758.368078703701</v>
      </c>
      <c r="S2802" s="17">
        <f t="shared" si="223"/>
        <v>42786.368078703701</v>
      </c>
      <c r="T2802" s="16" t="str">
        <f t="shared" si="224"/>
        <v>2017</v>
      </c>
    </row>
    <row r="2803" spans="1:20" ht="49" x14ac:dyDescent="0.25">
      <c r="A2803">
        <v>2801</v>
      </c>
      <c r="B2803" s="9" t="s">
        <v>3291</v>
      </c>
      <c r="C2803" s="3" t="s">
        <v>7401</v>
      </c>
      <c r="D2803" s="5">
        <v>500</v>
      </c>
      <c r="E2803" s="7">
        <v>570</v>
      </c>
      <c r="F2803" t="s">
        <v>8218</v>
      </c>
      <c r="G2803" t="s">
        <v>8223</v>
      </c>
      <c r="H2803" t="s">
        <v>8245</v>
      </c>
      <c r="I2803">
        <v>1442462340</v>
      </c>
      <c r="J2803">
        <v>1439743900</v>
      </c>
      <c r="K2803" t="b">
        <v>0</v>
      </c>
      <c r="L2803">
        <v>14</v>
      </c>
      <c r="M2803" t="b">
        <v>1</v>
      </c>
      <c r="N2803">
        <f t="shared" si="220"/>
        <v>114</v>
      </c>
      <c r="O2803" s="10">
        <f t="shared" si="221"/>
        <v>40.71</v>
      </c>
      <c r="P2803" s="12" t="s">
        <v>8273</v>
      </c>
      <c r="Q2803" t="s">
        <v>8274</v>
      </c>
      <c r="R2803" s="17">
        <f t="shared" si="222"/>
        <v>42232.702546296292</v>
      </c>
      <c r="S2803" s="17">
        <f t="shared" si="223"/>
        <v>42264.165972222225</v>
      </c>
      <c r="T2803" s="16" t="str">
        <f t="shared" si="224"/>
        <v>2015</v>
      </c>
    </row>
    <row r="2804" spans="1:20" ht="49" x14ac:dyDescent="0.25">
      <c r="A2804">
        <v>2802</v>
      </c>
      <c r="B2804" s="9" t="s">
        <v>3319</v>
      </c>
      <c r="C2804" s="3" t="s">
        <v>7429</v>
      </c>
      <c r="D2804" s="5">
        <v>500</v>
      </c>
      <c r="E2804" s="7">
        <v>540</v>
      </c>
      <c r="F2804" t="s">
        <v>8218</v>
      </c>
      <c r="G2804" t="s">
        <v>8224</v>
      </c>
      <c r="H2804" t="s">
        <v>8246</v>
      </c>
      <c r="I2804">
        <v>1422712986</v>
      </c>
      <c r="J2804">
        <v>1418824986</v>
      </c>
      <c r="K2804" t="b">
        <v>0</v>
      </c>
      <c r="L2804">
        <v>16</v>
      </c>
      <c r="M2804" t="b">
        <v>1</v>
      </c>
      <c r="N2804">
        <f t="shared" si="220"/>
        <v>108</v>
      </c>
      <c r="O2804" s="10">
        <f t="shared" si="221"/>
        <v>33.75</v>
      </c>
      <c r="P2804" s="12" t="s">
        <v>8273</v>
      </c>
      <c r="Q2804" t="s">
        <v>8274</v>
      </c>
      <c r="R2804" s="17">
        <f t="shared" si="222"/>
        <v>41990.585486111115</v>
      </c>
      <c r="S2804" s="17">
        <f t="shared" si="223"/>
        <v>42035.585486111115</v>
      </c>
      <c r="T2804" s="16" t="str">
        <f t="shared" si="224"/>
        <v>2014</v>
      </c>
    </row>
    <row r="2805" spans="1:20" ht="49" x14ac:dyDescent="0.25">
      <c r="A2805">
        <v>2803</v>
      </c>
      <c r="B2805" s="9" t="s">
        <v>3321</v>
      </c>
      <c r="C2805" s="3" t="s">
        <v>7431</v>
      </c>
      <c r="D2805" s="5">
        <v>500</v>
      </c>
      <c r="E2805" s="7">
        <v>537</v>
      </c>
      <c r="F2805" t="s">
        <v>8218</v>
      </c>
      <c r="G2805" t="s">
        <v>8223</v>
      </c>
      <c r="H2805" t="s">
        <v>8245</v>
      </c>
      <c r="I2805">
        <v>1413431940</v>
      </c>
      <c r="J2805">
        <v>1412216665</v>
      </c>
      <c r="K2805" t="b">
        <v>0</v>
      </c>
      <c r="L2805">
        <v>15</v>
      </c>
      <c r="M2805" t="b">
        <v>1</v>
      </c>
      <c r="N2805">
        <f t="shared" si="220"/>
        <v>107</v>
      </c>
      <c r="O2805" s="10">
        <f t="shared" si="221"/>
        <v>35.799999999999997</v>
      </c>
      <c r="P2805" s="12" t="s">
        <v>8273</v>
      </c>
      <c r="Q2805" t="s">
        <v>8274</v>
      </c>
      <c r="R2805" s="17">
        <f t="shared" si="222"/>
        <v>41914.100289351853</v>
      </c>
      <c r="S2805" s="17">
        <f t="shared" si="223"/>
        <v>41928.165972222225</v>
      </c>
      <c r="T2805" s="16" t="str">
        <f t="shared" si="224"/>
        <v>2014</v>
      </c>
    </row>
    <row r="2806" spans="1:20" ht="49" x14ac:dyDescent="0.25">
      <c r="A2806">
        <v>2804</v>
      </c>
      <c r="B2806" s="9" t="s">
        <v>3345</v>
      </c>
      <c r="C2806" s="3" t="s">
        <v>7455</v>
      </c>
      <c r="D2806" s="5">
        <v>500</v>
      </c>
      <c r="E2806" s="7">
        <v>650</v>
      </c>
      <c r="F2806" t="s">
        <v>8218</v>
      </c>
      <c r="G2806" t="s">
        <v>8223</v>
      </c>
      <c r="H2806" t="s">
        <v>8245</v>
      </c>
      <c r="I2806">
        <v>1429317420</v>
      </c>
      <c r="J2806">
        <v>1424226768</v>
      </c>
      <c r="K2806" t="b">
        <v>0</v>
      </c>
      <c r="L2806">
        <v>13</v>
      </c>
      <c r="M2806" t="b">
        <v>1</v>
      </c>
      <c r="N2806">
        <f t="shared" si="220"/>
        <v>130</v>
      </c>
      <c r="O2806" s="10">
        <f t="shared" si="221"/>
        <v>50</v>
      </c>
      <c r="P2806" s="12" t="s">
        <v>8273</v>
      </c>
      <c r="Q2806" t="s">
        <v>8274</v>
      </c>
      <c r="R2806" s="17">
        <f t="shared" si="222"/>
        <v>42053.106111111112</v>
      </c>
      <c r="S2806" s="17">
        <f t="shared" si="223"/>
        <v>42112.025694444441</v>
      </c>
      <c r="T2806" s="16" t="str">
        <f t="shared" si="224"/>
        <v>2015</v>
      </c>
    </row>
    <row r="2807" spans="1:20" ht="49" x14ac:dyDescent="0.25">
      <c r="A2807">
        <v>2805</v>
      </c>
      <c r="B2807" s="9" t="s">
        <v>3352</v>
      </c>
      <c r="C2807" s="3" t="s">
        <v>7463</v>
      </c>
      <c r="D2807" s="5">
        <v>500</v>
      </c>
      <c r="E2807" s="7">
        <v>1575</v>
      </c>
      <c r="F2807" t="s">
        <v>8218</v>
      </c>
      <c r="G2807" t="s">
        <v>8224</v>
      </c>
      <c r="H2807" t="s">
        <v>8246</v>
      </c>
      <c r="I2807">
        <v>1462230000</v>
      </c>
      <c r="J2807">
        <v>1461061350</v>
      </c>
      <c r="K2807" t="b">
        <v>0</v>
      </c>
      <c r="L2807">
        <v>44</v>
      </c>
      <c r="M2807" t="b">
        <v>1</v>
      </c>
      <c r="N2807">
        <f t="shared" si="220"/>
        <v>315</v>
      </c>
      <c r="O2807" s="10">
        <f t="shared" si="221"/>
        <v>35.799999999999997</v>
      </c>
      <c r="P2807" s="12" t="s">
        <v>8273</v>
      </c>
      <c r="Q2807" t="s">
        <v>8274</v>
      </c>
      <c r="R2807" s="17">
        <f t="shared" si="222"/>
        <v>42479.432291666672</v>
      </c>
      <c r="S2807" s="17">
        <f t="shared" si="223"/>
        <v>42492.958333333328</v>
      </c>
      <c r="T2807" s="16" t="str">
        <f t="shared" si="224"/>
        <v>2016</v>
      </c>
    </row>
    <row r="2808" spans="1:20" ht="49" x14ac:dyDescent="0.25">
      <c r="A2808">
        <v>2806</v>
      </c>
      <c r="B2808" s="9" t="s">
        <v>3361</v>
      </c>
      <c r="C2808" s="3" t="s">
        <v>7472</v>
      </c>
      <c r="D2808" s="5">
        <v>500</v>
      </c>
      <c r="E2808" s="7">
        <v>1090</v>
      </c>
      <c r="F2808" t="s">
        <v>8218</v>
      </c>
      <c r="G2808" t="s">
        <v>8223</v>
      </c>
      <c r="H2808" t="s">
        <v>8245</v>
      </c>
      <c r="I2808">
        <v>1425704100</v>
      </c>
      <c r="J2808">
        <v>1424484717</v>
      </c>
      <c r="K2808" t="b">
        <v>0</v>
      </c>
      <c r="L2808">
        <v>20</v>
      </c>
      <c r="M2808" t="b">
        <v>1</v>
      </c>
      <c r="N2808">
        <f t="shared" si="220"/>
        <v>218</v>
      </c>
      <c r="O2808" s="10">
        <f t="shared" si="221"/>
        <v>54.5</v>
      </c>
      <c r="P2808" s="12" t="s">
        <v>8273</v>
      </c>
      <c r="Q2808" t="s">
        <v>8274</v>
      </c>
      <c r="R2808" s="17">
        <f t="shared" si="222"/>
        <v>42056.091631944444</v>
      </c>
      <c r="S2808" s="17">
        <f t="shared" si="223"/>
        <v>42070.204861111109</v>
      </c>
      <c r="T2808" s="16" t="str">
        <f t="shared" si="224"/>
        <v>2015</v>
      </c>
    </row>
    <row r="2809" spans="1:20" ht="49" x14ac:dyDescent="0.25">
      <c r="A2809">
        <v>2807</v>
      </c>
      <c r="B2809" s="9" t="s">
        <v>3365</v>
      </c>
      <c r="C2809" s="3" t="s">
        <v>7476</v>
      </c>
      <c r="D2809" s="5">
        <v>500</v>
      </c>
      <c r="E2809" s="7">
        <v>1105</v>
      </c>
      <c r="F2809" t="s">
        <v>8218</v>
      </c>
      <c r="G2809" t="s">
        <v>8223</v>
      </c>
      <c r="H2809" t="s">
        <v>8245</v>
      </c>
      <c r="I2809">
        <v>1431481037</v>
      </c>
      <c r="J2809">
        <v>1428889037</v>
      </c>
      <c r="K2809" t="b">
        <v>0</v>
      </c>
      <c r="L2809">
        <v>18</v>
      </c>
      <c r="M2809" t="b">
        <v>1</v>
      </c>
      <c r="N2809">
        <f t="shared" si="220"/>
        <v>221</v>
      </c>
      <c r="O2809" s="10">
        <f t="shared" si="221"/>
        <v>61.39</v>
      </c>
      <c r="P2809" s="12" t="s">
        <v>8273</v>
      </c>
      <c r="Q2809" t="s">
        <v>8274</v>
      </c>
      <c r="R2809" s="17">
        <f t="shared" si="222"/>
        <v>42107.067557870367</v>
      </c>
      <c r="S2809" s="17">
        <f t="shared" si="223"/>
        <v>42137.067557870367</v>
      </c>
      <c r="T2809" s="16" t="str">
        <f t="shared" si="224"/>
        <v>2015</v>
      </c>
    </row>
    <row r="2810" spans="1:20" ht="49" x14ac:dyDescent="0.25">
      <c r="A2810">
        <v>2808</v>
      </c>
      <c r="B2810" s="9" t="s">
        <v>3390</v>
      </c>
      <c r="C2810" s="3" t="s">
        <v>7501</v>
      </c>
      <c r="D2810" s="5">
        <v>500</v>
      </c>
      <c r="E2810" s="7">
        <v>1115</v>
      </c>
      <c r="F2810" t="s">
        <v>8218</v>
      </c>
      <c r="G2810" t="s">
        <v>8223</v>
      </c>
      <c r="H2810" t="s">
        <v>8245</v>
      </c>
      <c r="I2810">
        <v>1407536880</v>
      </c>
      <c r="J2810">
        <v>1404997548</v>
      </c>
      <c r="K2810" t="b">
        <v>0</v>
      </c>
      <c r="L2810">
        <v>18</v>
      </c>
      <c r="M2810" t="b">
        <v>1</v>
      </c>
      <c r="N2810">
        <f t="shared" si="220"/>
        <v>223</v>
      </c>
      <c r="O2810" s="10">
        <f t="shared" si="221"/>
        <v>61.94</v>
      </c>
      <c r="P2810" s="12" t="s">
        <v>8273</v>
      </c>
      <c r="Q2810" t="s">
        <v>8274</v>
      </c>
      <c r="R2810" s="17">
        <f t="shared" si="222"/>
        <v>41830.545694444445</v>
      </c>
      <c r="S2810" s="17">
        <f t="shared" si="223"/>
        <v>41859.936111111114</v>
      </c>
      <c r="T2810" s="16" t="str">
        <f t="shared" si="224"/>
        <v>2014</v>
      </c>
    </row>
    <row r="2811" spans="1:20" ht="49" x14ac:dyDescent="0.25">
      <c r="A2811">
        <v>2809</v>
      </c>
      <c r="B2811" s="9" t="s">
        <v>3391</v>
      </c>
      <c r="C2811" s="3" t="s">
        <v>7502</v>
      </c>
      <c r="D2811" s="5">
        <v>500</v>
      </c>
      <c r="E2811" s="7">
        <v>500</v>
      </c>
      <c r="F2811" t="s">
        <v>8218</v>
      </c>
      <c r="G2811" t="s">
        <v>8224</v>
      </c>
      <c r="H2811" t="s">
        <v>8246</v>
      </c>
      <c r="I2811">
        <v>1462565855</v>
      </c>
      <c r="J2811">
        <v>1458245855</v>
      </c>
      <c r="K2811" t="b">
        <v>0</v>
      </c>
      <c r="L2811">
        <v>12</v>
      </c>
      <c r="M2811" t="b">
        <v>1</v>
      </c>
      <c r="N2811">
        <f t="shared" si="220"/>
        <v>100</v>
      </c>
      <c r="O2811" s="10">
        <f t="shared" si="221"/>
        <v>41.67</v>
      </c>
      <c r="P2811" s="12" t="s">
        <v>8273</v>
      </c>
      <c r="Q2811" t="s">
        <v>8274</v>
      </c>
      <c r="R2811" s="17">
        <f t="shared" si="222"/>
        <v>42446.845543981486</v>
      </c>
      <c r="S2811" s="17">
        <f t="shared" si="223"/>
        <v>42496.845543981486</v>
      </c>
      <c r="T2811" s="16" t="str">
        <f t="shared" si="224"/>
        <v>2016</v>
      </c>
    </row>
    <row r="2812" spans="1:20" ht="33" x14ac:dyDescent="0.25">
      <c r="A2812">
        <v>2810</v>
      </c>
      <c r="B2812" s="9" t="s">
        <v>3394</v>
      </c>
      <c r="C2812" s="3" t="s">
        <v>7505</v>
      </c>
      <c r="D2812" s="5">
        <v>500</v>
      </c>
      <c r="E2812" s="7">
        <v>920</v>
      </c>
      <c r="F2812" t="s">
        <v>8218</v>
      </c>
      <c r="G2812" t="s">
        <v>8224</v>
      </c>
      <c r="H2812" t="s">
        <v>8246</v>
      </c>
      <c r="I2812">
        <v>1433009400</v>
      </c>
      <c r="J2812">
        <v>1431795944</v>
      </c>
      <c r="K2812" t="b">
        <v>0</v>
      </c>
      <c r="L2812">
        <v>38</v>
      </c>
      <c r="M2812" t="b">
        <v>1</v>
      </c>
      <c r="N2812">
        <f t="shared" si="220"/>
        <v>184</v>
      </c>
      <c r="O2812" s="10">
        <f t="shared" si="221"/>
        <v>24.21</v>
      </c>
      <c r="P2812" s="12" t="s">
        <v>8273</v>
      </c>
      <c r="Q2812" t="s">
        <v>8274</v>
      </c>
      <c r="R2812" s="17">
        <f t="shared" si="222"/>
        <v>42140.712314814817</v>
      </c>
      <c r="S2812" s="17">
        <f t="shared" si="223"/>
        <v>42154.756944444445</v>
      </c>
      <c r="T2812" s="16" t="str">
        <f t="shared" si="224"/>
        <v>2015</v>
      </c>
    </row>
    <row r="2813" spans="1:20" ht="49" x14ac:dyDescent="0.25">
      <c r="A2813">
        <v>2811</v>
      </c>
      <c r="B2813" s="9" t="s">
        <v>3403</v>
      </c>
      <c r="C2813" s="3" t="s">
        <v>7514</v>
      </c>
      <c r="D2813" s="5">
        <v>500</v>
      </c>
      <c r="E2813" s="7">
        <v>610</v>
      </c>
      <c r="F2813" t="s">
        <v>8218</v>
      </c>
      <c r="G2813" t="s">
        <v>8223</v>
      </c>
      <c r="H2813" t="s">
        <v>8245</v>
      </c>
      <c r="I2813">
        <v>1434542702</v>
      </c>
      <c r="J2813">
        <v>1432814702</v>
      </c>
      <c r="K2813" t="b">
        <v>0</v>
      </c>
      <c r="L2813">
        <v>3</v>
      </c>
      <c r="M2813" t="b">
        <v>1</v>
      </c>
      <c r="N2813">
        <f t="shared" si="220"/>
        <v>122</v>
      </c>
      <c r="O2813" s="10">
        <f t="shared" si="221"/>
        <v>203.33</v>
      </c>
      <c r="P2813" s="12" t="s">
        <v>8273</v>
      </c>
      <c r="Q2813" t="s">
        <v>8274</v>
      </c>
      <c r="R2813" s="17">
        <f t="shared" si="222"/>
        <v>42152.503495370373</v>
      </c>
      <c r="S2813" s="17">
        <f t="shared" si="223"/>
        <v>42172.503495370373</v>
      </c>
      <c r="T2813" s="16" t="str">
        <f t="shared" si="224"/>
        <v>2015</v>
      </c>
    </row>
    <row r="2814" spans="1:20" ht="49" x14ac:dyDescent="0.25">
      <c r="A2814">
        <v>2812</v>
      </c>
      <c r="B2814" s="9" t="s">
        <v>3407</v>
      </c>
      <c r="C2814" s="3" t="s">
        <v>7518</v>
      </c>
      <c r="D2814" s="5">
        <v>500</v>
      </c>
      <c r="E2814" s="7">
        <v>1055</v>
      </c>
      <c r="F2814" t="s">
        <v>8218</v>
      </c>
      <c r="G2814" t="s">
        <v>8223</v>
      </c>
      <c r="H2814" t="s">
        <v>8245</v>
      </c>
      <c r="I2814">
        <v>1405727304</v>
      </c>
      <c r="J2814">
        <v>1403135304</v>
      </c>
      <c r="K2814" t="b">
        <v>0</v>
      </c>
      <c r="L2814">
        <v>18</v>
      </c>
      <c r="M2814" t="b">
        <v>1</v>
      </c>
      <c r="N2814">
        <f t="shared" si="220"/>
        <v>211</v>
      </c>
      <c r="O2814" s="10">
        <f t="shared" si="221"/>
        <v>58.61</v>
      </c>
      <c r="P2814" s="12" t="s">
        <v>8273</v>
      </c>
      <c r="Q2814" t="s">
        <v>8274</v>
      </c>
      <c r="R2814" s="17">
        <f t="shared" si="222"/>
        <v>41808.991944444446</v>
      </c>
      <c r="S2814" s="17">
        <f t="shared" si="223"/>
        <v>41838.991944444446</v>
      </c>
      <c r="T2814" s="16" t="str">
        <f t="shared" si="224"/>
        <v>2014</v>
      </c>
    </row>
    <row r="2815" spans="1:20" ht="33" x14ac:dyDescent="0.25">
      <c r="A2815">
        <v>2813</v>
      </c>
      <c r="B2815" s="9" t="s">
        <v>3408</v>
      </c>
      <c r="C2815" s="3" t="s">
        <v>7519</v>
      </c>
      <c r="D2815" s="5">
        <v>500</v>
      </c>
      <c r="E2815" s="7">
        <v>618</v>
      </c>
      <c r="F2815" t="s">
        <v>8218</v>
      </c>
      <c r="G2815" t="s">
        <v>8224</v>
      </c>
      <c r="H2815" t="s">
        <v>8246</v>
      </c>
      <c r="I2815">
        <v>1469998680</v>
      </c>
      <c r="J2815">
        <v>1466710358</v>
      </c>
      <c r="K2815" t="b">
        <v>0</v>
      </c>
      <c r="L2815">
        <v>21</v>
      </c>
      <c r="M2815" t="b">
        <v>1</v>
      </c>
      <c r="N2815">
        <f t="shared" si="220"/>
        <v>124</v>
      </c>
      <c r="O2815" s="10">
        <f t="shared" si="221"/>
        <v>29.43</v>
      </c>
      <c r="P2815" s="12" t="s">
        <v>8273</v>
      </c>
      <c r="Q2815" t="s">
        <v>8274</v>
      </c>
      <c r="R2815" s="17">
        <f t="shared" si="222"/>
        <v>42544.814328703709</v>
      </c>
      <c r="S2815" s="17">
        <f t="shared" si="223"/>
        <v>42582.873611111107</v>
      </c>
      <c r="T2815" s="16" t="str">
        <f t="shared" si="224"/>
        <v>2016</v>
      </c>
    </row>
    <row r="2816" spans="1:20" ht="49" x14ac:dyDescent="0.25">
      <c r="A2816">
        <v>2814</v>
      </c>
      <c r="B2816" s="9" t="s">
        <v>3412</v>
      </c>
      <c r="C2816" s="3" t="s">
        <v>7523</v>
      </c>
      <c r="D2816" s="5">
        <v>500</v>
      </c>
      <c r="E2816" s="7">
        <v>650</v>
      </c>
      <c r="F2816" t="s">
        <v>8218</v>
      </c>
      <c r="G2816" t="s">
        <v>8223</v>
      </c>
      <c r="H2816" t="s">
        <v>8245</v>
      </c>
      <c r="I2816">
        <v>1425099540</v>
      </c>
      <c r="J2816">
        <v>1424280938</v>
      </c>
      <c r="K2816" t="b">
        <v>0</v>
      </c>
      <c r="L2816">
        <v>14</v>
      </c>
      <c r="M2816" t="b">
        <v>1</v>
      </c>
      <c r="N2816">
        <f t="shared" si="220"/>
        <v>130</v>
      </c>
      <c r="O2816" s="10">
        <f t="shared" si="221"/>
        <v>46.43</v>
      </c>
      <c r="P2816" s="12" t="s">
        <v>8273</v>
      </c>
      <c r="Q2816" t="s">
        <v>8274</v>
      </c>
      <c r="R2816" s="17">
        <f t="shared" si="222"/>
        <v>42053.733078703706</v>
      </c>
      <c r="S2816" s="17">
        <f t="shared" si="223"/>
        <v>42063.207638888889</v>
      </c>
      <c r="T2816" s="16" t="str">
        <f t="shared" si="224"/>
        <v>2015</v>
      </c>
    </row>
    <row r="2817" spans="1:20" ht="49" x14ac:dyDescent="0.25">
      <c r="A2817">
        <v>2815</v>
      </c>
      <c r="B2817" s="9" t="s">
        <v>3449</v>
      </c>
      <c r="C2817" s="3" t="s">
        <v>7560</v>
      </c>
      <c r="D2817" s="5">
        <v>500</v>
      </c>
      <c r="E2817" s="7">
        <v>760</v>
      </c>
      <c r="F2817" t="s">
        <v>8218</v>
      </c>
      <c r="G2817" t="s">
        <v>8224</v>
      </c>
      <c r="H2817" t="s">
        <v>8246</v>
      </c>
      <c r="I2817">
        <v>1427990071</v>
      </c>
      <c r="J2817">
        <v>1422809671</v>
      </c>
      <c r="K2817" t="b">
        <v>0</v>
      </c>
      <c r="L2817">
        <v>39</v>
      </c>
      <c r="M2817" t="b">
        <v>1</v>
      </c>
      <c r="N2817">
        <f t="shared" si="220"/>
        <v>152</v>
      </c>
      <c r="O2817" s="10">
        <f t="shared" si="221"/>
        <v>19.489999999999998</v>
      </c>
      <c r="P2817" s="12" t="s">
        <v>8273</v>
      </c>
      <c r="Q2817" t="s">
        <v>8274</v>
      </c>
      <c r="R2817" s="17">
        <f t="shared" si="222"/>
        <v>42036.704525462963</v>
      </c>
      <c r="S2817" s="17">
        <f t="shared" si="223"/>
        <v>42096.662858796291</v>
      </c>
      <c r="T2817" s="16" t="str">
        <f t="shared" si="224"/>
        <v>2015</v>
      </c>
    </row>
    <row r="2818" spans="1:20" ht="49" x14ac:dyDescent="0.25">
      <c r="A2818">
        <v>2816</v>
      </c>
      <c r="B2818" s="9" t="s">
        <v>3458</v>
      </c>
      <c r="C2818" s="3" t="s">
        <v>7569</v>
      </c>
      <c r="D2818" s="5">
        <v>500</v>
      </c>
      <c r="E2818" s="7">
        <v>631</v>
      </c>
      <c r="F2818" t="s">
        <v>8218</v>
      </c>
      <c r="G2818" t="s">
        <v>8224</v>
      </c>
      <c r="H2818" t="s">
        <v>8246</v>
      </c>
      <c r="I2818">
        <v>1463743860</v>
      </c>
      <c r="J2818">
        <v>1461151860</v>
      </c>
      <c r="K2818" t="b">
        <v>0</v>
      </c>
      <c r="L2818">
        <v>36</v>
      </c>
      <c r="M2818" t="b">
        <v>1</v>
      </c>
      <c r="N2818">
        <f t="shared" si="220"/>
        <v>126</v>
      </c>
      <c r="O2818" s="10">
        <f t="shared" si="221"/>
        <v>17.53</v>
      </c>
      <c r="P2818" s="12" t="s">
        <v>8273</v>
      </c>
      <c r="Q2818" t="s">
        <v>8274</v>
      </c>
      <c r="R2818" s="17">
        <f t="shared" si="222"/>
        <v>42480.479861111111</v>
      </c>
      <c r="S2818" s="17">
        <f t="shared" si="223"/>
        <v>42510.479861111111</v>
      </c>
      <c r="T2818" s="16" t="str">
        <f t="shared" si="224"/>
        <v>2016</v>
      </c>
    </row>
    <row r="2819" spans="1:20" ht="49" x14ac:dyDescent="0.25">
      <c r="A2819">
        <v>2817</v>
      </c>
      <c r="B2819" s="9" t="s">
        <v>3459</v>
      </c>
      <c r="C2819" s="3" t="s">
        <v>7570</v>
      </c>
      <c r="D2819" s="5">
        <v>500</v>
      </c>
      <c r="E2819" s="7">
        <v>950</v>
      </c>
      <c r="F2819" t="s">
        <v>8218</v>
      </c>
      <c r="G2819" t="s">
        <v>8224</v>
      </c>
      <c r="H2819" t="s">
        <v>8246</v>
      </c>
      <c r="I2819">
        <v>1408106352</v>
      </c>
      <c r="J2819">
        <v>1406896752</v>
      </c>
      <c r="K2819" t="b">
        <v>0</v>
      </c>
      <c r="L2819">
        <v>19</v>
      </c>
      <c r="M2819" t="b">
        <v>1</v>
      </c>
      <c r="N2819">
        <f t="shared" si="220"/>
        <v>190</v>
      </c>
      <c r="O2819" s="10">
        <f t="shared" si="221"/>
        <v>50</v>
      </c>
      <c r="P2819" s="12" t="s">
        <v>8273</v>
      </c>
      <c r="Q2819" t="s">
        <v>8274</v>
      </c>
      <c r="R2819" s="17">
        <f t="shared" si="222"/>
        <v>41852.527222222219</v>
      </c>
      <c r="S2819" s="17">
        <f t="shared" si="223"/>
        <v>41866.527222222219</v>
      </c>
      <c r="T2819" s="16" t="str">
        <f t="shared" si="224"/>
        <v>2014</v>
      </c>
    </row>
    <row r="2820" spans="1:20" ht="49" x14ac:dyDescent="0.25">
      <c r="A2820">
        <v>2818</v>
      </c>
      <c r="B2820" s="9" t="s">
        <v>3460</v>
      </c>
      <c r="C2820" s="3" t="s">
        <v>7571</v>
      </c>
      <c r="D2820" s="5">
        <v>500</v>
      </c>
      <c r="E2820" s="7">
        <v>695</v>
      </c>
      <c r="F2820" t="s">
        <v>8218</v>
      </c>
      <c r="G2820" t="s">
        <v>8223</v>
      </c>
      <c r="H2820" t="s">
        <v>8245</v>
      </c>
      <c r="I2820">
        <v>1477710000</v>
      </c>
      <c r="J2820">
        <v>1475248279</v>
      </c>
      <c r="K2820" t="b">
        <v>0</v>
      </c>
      <c r="L2820">
        <v>12</v>
      </c>
      <c r="M2820" t="b">
        <v>1</v>
      </c>
      <c r="N2820">
        <f t="shared" si="220"/>
        <v>139</v>
      </c>
      <c r="O2820" s="10">
        <f t="shared" si="221"/>
        <v>57.92</v>
      </c>
      <c r="P2820" s="12" t="s">
        <v>8273</v>
      </c>
      <c r="Q2820" t="s">
        <v>8274</v>
      </c>
      <c r="R2820" s="17">
        <f t="shared" si="222"/>
        <v>42643.632858796293</v>
      </c>
      <c r="S2820" s="17">
        <f t="shared" si="223"/>
        <v>42672.125</v>
      </c>
      <c r="T2820" s="16" t="str">
        <f t="shared" si="224"/>
        <v>2016</v>
      </c>
    </row>
    <row r="2821" spans="1:20" ht="49" x14ac:dyDescent="0.25">
      <c r="A2821">
        <v>2819</v>
      </c>
      <c r="B2821" s="9" t="s">
        <v>3470</v>
      </c>
      <c r="C2821" s="3" t="s">
        <v>7581</v>
      </c>
      <c r="D2821" s="5">
        <v>500</v>
      </c>
      <c r="E2821" s="7">
        <v>1073</v>
      </c>
      <c r="F2821" t="s">
        <v>8218</v>
      </c>
      <c r="G2821" t="s">
        <v>8224</v>
      </c>
      <c r="H2821" t="s">
        <v>8246</v>
      </c>
      <c r="I2821">
        <v>1409515200</v>
      </c>
      <c r="J2821">
        <v>1405971690</v>
      </c>
      <c r="K2821" t="b">
        <v>0</v>
      </c>
      <c r="L2821">
        <v>30</v>
      </c>
      <c r="M2821" t="b">
        <v>1</v>
      </c>
      <c r="N2821">
        <f t="shared" si="220"/>
        <v>215</v>
      </c>
      <c r="O2821" s="10">
        <f t="shared" si="221"/>
        <v>35.770000000000003</v>
      </c>
      <c r="P2821" s="12" t="s">
        <v>8273</v>
      </c>
      <c r="Q2821" t="s">
        <v>8274</v>
      </c>
      <c r="R2821" s="17">
        <f t="shared" si="222"/>
        <v>41841.820486111108</v>
      </c>
      <c r="S2821" s="17">
        <f t="shared" si="223"/>
        <v>41882.833333333336</v>
      </c>
      <c r="T2821" s="16" t="str">
        <f t="shared" si="224"/>
        <v>2014</v>
      </c>
    </row>
    <row r="2822" spans="1:20" ht="49" x14ac:dyDescent="0.25">
      <c r="A2822">
        <v>2820</v>
      </c>
      <c r="B2822" s="9" t="s">
        <v>3490</v>
      </c>
      <c r="C2822" s="3" t="s">
        <v>7601</v>
      </c>
      <c r="D2822" s="5">
        <v>500</v>
      </c>
      <c r="E2822" s="7">
        <v>791</v>
      </c>
      <c r="F2822" t="s">
        <v>8218</v>
      </c>
      <c r="G2822" t="s">
        <v>8223</v>
      </c>
      <c r="H2822" t="s">
        <v>8245</v>
      </c>
      <c r="I2822">
        <v>1431928784</v>
      </c>
      <c r="J2822">
        <v>1430114384</v>
      </c>
      <c r="K2822" t="b">
        <v>0</v>
      </c>
      <c r="L2822">
        <v>10</v>
      </c>
      <c r="M2822" t="b">
        <v>1</v>
      </c>
      <c r="N2822">
        <f t="shared" si="220"/>
        <v>158</v>
      </c>
      <c r="O2822" s="10">
        <f t="shared" si="221"/>
        <v>79.099999999999994</v>
      </c>
      <c r="P2822" s="12" t="s">
        <v>8273</v>
      </c>
      <c r="Q2822" t="s">
        <v>8274</v>
      </c>
      <c r="R2822" s="17">
        <f t="shared" si="222"/>
        <v>42121.249814814815</v>
      </c>
      <c r="S2822" s="17">
        <f t="shared" si="223"/>
        <v>42142.249814814815</v>
      </c>
      <c r="T2822" s="16" t="str">
        <f t="shared" si="224"/>
        <v>2015</v>
      </c>
    </row>
    <row r="2823" spans="1:20" ht="49" x14ac:dyDescent="0.25">
      <c r="A2823">
        <v>2821</v>
      </c>
      <c r="B2823" s="9" t="s">
        <v>3513</v>
      </c>
      <c r="C2823" s="3" t="s">
        <v>7624</v>
      </c>
      <c r="D2823" s="5">
        <v>500</v>
      </c>
      <c r="E2823" s="7">
        <v>550</v>
      </c>
      <c r="F2823" t="s">
        <v>8218</v>
      </c>
      <c r="G2823" t="s">
        <v>8223</v>
      </c>
      <c r="H2823" t="s">
        <v>8245</v>
      </c>
      <c r="I2823">
        <v>1422853140</v>
      </c>
      <c r="J2823">
        <v>1421439552</v>
      </c>
      <c r="K2823" t="b">
        <v>0</v>
      </c>
      <c r="L2823">
        <v>10</v>
      </c>
      <c r="M2823" t="b">
        <v>1</v>
      </c>
      <c r="N2823">
        <f t="shared" si="220"/>
        <v>110</v>
      </c>
      <c r="O2823" s="10">
        <f t="shared" si="221"/>
        <v>55</v>
      </c>
      <c r="P2823" s="12" t="s">
        <v>8273</v>
      </c>
      <c r="Q2823" t="s">
        <v>8274</v>
      </c>
      <c r="R2823" s="17">
        <f t="shared" si="222"/>
        <v>42020.846666666665</v>
      </c>
      <c r="S2823" s="17">
        <f t="shared" si="223"/>
        <v>42037.207638888889</v>
      </c>
      <c r="T2823" s="16" t="str">
        <f t="shared" si="224"/>
        <v>2015</v>
      </c>
    </row>
    <row r="2824" spans="1:20" ht="49" x14ac:dyDescent="0.25">
      <c r="A2824">
        <v>2822</v>
      </c>
      <c r="B2824" s="9" t="s">
        <v>3524</v>
      </c>
      <c r="C2824" s="3" t="s">
        <v>7635</v>
      </c>
      <c r="D2824" s="5">
        <v>500</v>
      </c>
      <c r="E2824" s="7">
        <v>530</v>
      </c>
      <c r="F2824" t="s">
        <v>8218</v>
      </c>
      <c r="G2824" t="s">
        <v>8223</v>
      </c>
      <c r="H2824" t="s">
        <v>8245</v>
      </c>
      <c r="I2824">
        <v>1439136000</v>
      </c>
      <c r="J2824">
        <v>1438188106</v>
      </c>
      <c r="K2824" t="b">
        <v>0</v>
      </c>
      <c r="L2824">
        <v>7</v>
      </c>
      <c r="M2824" t="b">
        <v>1</v>
      </c>
      <c r="N2824">
        <f t="shared" si="220"/>
        <v>106</v>
      </c>
      <c r="O2824" s="10">
        <f t="shared" si="221"/>
        <v>75.709999999999994</v>
      </c>
      <c r="P2824" s="12" t="s">
        <v>8273</v>
      </c>
      <c r="Q2824" t="s">
        <v>8274</v>
      </c>
      <c r="R2824" s="17">
        <f t="shared" si="222"/>
        <v>42214.6956712963</v>
      </c>
      <c r="S2824" s="17">
        <f t="shared" si="223"/>
        <v>42225.666666666672</v>
      </c>
      <c r="T2824" s="16" t="str">
        <f t="shared" si="224"/>
        <v>2015</v>
      </c>
    </row>
    <row r="2825" spans="1:20" ht="49" x14ac:dyDescent="0.25">
      <c r="A2825">
        <v>2823</v>
      </c>
      <c r="B2825" s="9" t="s">
        <v>3528</v>
      </c>
      <c r="C2825" s="3" t="s">
        <v>7639</v>
      </c>
      <c r="D2825" s="5">
        <v>500</v>
      </c>
      <c r="E2825" s="7">
        <v>660</v>
      </c>
      <c r="F2825" t="s">
        <v>8218</v>
      </c>
      <c r="G2825" t="s">
        <v>8223</v>
      </c>
      <c r="H2825" t="s">
        <v>8245</v>
      </c>
      <c r="I2825">
        <v>1436749200</v>
      </c>
      <c r="J2825">
        <v>1434997018</v>
      </c>
      <c r="K2825" t="b">
        <v>0</v>
      </c>
      <c r="L2825">
        <v>18</v>
      </c>
      <c r="M2825" t="b">
        <v>1</v>
      </c>
      <c r="N2825">
        <f t="shared" si="220"/>
        <v>132</v>
      </c>
      <c r="O2825" s="10">
        <f t="shared" si="221"/>
        <v>36.67</v>
      </c>
      <c r="P2825" s="12" t="s">
        <v>8273</v>
      </c>
      <c r="Q2825" t="s">
        <v>8274</v>
      </c>
      <c r="R2825" s="17">
        <f t="shared" si="222"/>
        <v>42177.761782407411</v>
      </c>
      <c r="S2825" s="17">
        <f t="shared" si="223"/>
        <v>42198.041666666672</v>
      </c>
      <c r="T2825" s="16" t="str">
        <f t="shared" si="224"/>
        <v>2015</v>
      </c>
    </row>
    <row r="2826" spans="1:20" ht="49" x14ac:dyDescent="0.25">
      <c r="A2826">
        <v>2824</v>
      </c>
      <c r="B2826" s="9" t="s">
        <v>3532</v>
      </c>
      <c r="C2826" s="3" t="s">
        <v>7643</v>
      </c>
      <c r="D2826" s="5">
        <v>500</v>
      </c>
      <c r="E2826" s="7">
        <v>631</v>
      </c>
      <c r="F2826" t="s">
        <v>8218</v>
      </c>
      <c r="G2826" t="s">
        <v>8223</v>
      </c>
      <c r="H2826" t="s">
        <v>8245</v>
      </c>
      <c r="I2826">
        <v>1447269367</v>
      </c>
      <c r="J2826">
        <v>1444673767</v>
      </c>
      <c r="K2826" t="b">
        <v>0</v>
      </c>
      <c r="L2826">
        <v>8</v>
      </c>
      <c r="M2826" t="b">
        <v>1</v>
      </c>
      <c r="N2826">
        <f t="shared" ref="N2826:N2889" si="225">ROUND(E2826/D2826*100,0)</f>
        <v>126</v>
      </c>
      <c r="O2826" s="10">
        <f t="shared" ref="O2826:O2889" si="226">IFERROR(ROUND(E2826/L2826,2),0)</f>
        <v>78.88</v>
      </c>
      <c r="P2826" s="12" t="s">
        <v>8273</v>
      </c>
      <c r="Q2826" t="s">
        <v>8274</v>
      </c>
      <c r="R2826" s="17">
        <f t="shared" ref="R2826:R2889" si="227">(((J2826/60)/60)/24)+DATE(1970,1,1)</f>
        <v>42289.761192129634</v>
      </c>
      <c r="S2826" s="17">
        <f t="shared" ref="S2826:S2889" si="228">(((I2826/60)/60)/24)+DATE(1970,1,1)</f>
        <v>42319.802858796291</v>
      </c>
      <c r="T2826" s="16" t="str">
        <f t="shared" ref="T2826:T2889" si="229">TEXT(R2826, "yyyy")</f>
        <v>2015</v>
      </c>
    </row>
    <row r="2827" spans="1:20" ht="49" x14ac:dyDescent="0.25">
      <c r="A2827">
        <v>2825</v>
      </c>
      <c r="B2827" s="9" t="s">
        <v>3562</v>
      </c>
      <c r="C2827" s="3" t="s">
        <v>7673</v>
      </c>
      <c r="D2827" s="5">
        <v>500</v>
      </c>
      <c r="E2827" s="7">
        <v>527.45000000000005</v>
      </c>
      <c r="F2827" t="s">
        <v>8218</v>
      </c>
      <c r="G2827" t="s">
        <v>8224</v>
      </c>
      <c r="H2827" t="s">
        <v>8246</v>
      </c>
      <c r="I2827">
        <v>1470078000</v>
      </c>
      <c r="J2827">
        <v>1467648456</v>
      </c>
      <c r="K2827" t="b">
        <v>0</v>
      </c>
      <c r="L2827">
        <v>25</v>
      </c>
      <c r="M2827" t="b">
        <v>1</v>
      </c>
      <c r="N2827">
        <f t="shared" si="225"/>
        <v>105</v>
      </c>
      <c r="O2827" s="10">
        <f t="shared" si="226"/>
        <v>21.1</v>
      </c>
      <c r="P2827" s="12" t="s">
        <v>8273</v>
      </c>
      <c r="Q2827" t="s">
        <v>8274</v>
      </c>
      <c r="R2827" s="17">
        <f t="shared" si="227"/>
        <v>42555.671944444446</v>
      </c>
      <c r="S2827" s="17">
        <f t="shared" si="228"/>
        <v>42583.791666666672</v>
      </c>
      <c r="T2827" s="16" t="str">
        <f t="shared" si="229"/>
        <v>2016</v>
      </c>
    </row>
    <row r="2828" spans="1:20" ht="33" x14ac:dyDescent="0.25">
      <c r="A2828">
        <v>2826</v>
      </c>
      <c r="B2828" s="9" t="s">
        <v>3571</v>
      </c>
      <c r="C2828" s="3" t="s">
        <v>7682</v>
      </c>
      <c r="D2828" s="5">
        <v>500</v>
      </c>
      <c r="E2828" s="7">
        <v>500</v>
      </c>
      <c r="F2828" t="s">
        <v>8218</v>
      </c>
      <c r="G2828" t="s">
        <v>8224</v>
      </c>
      <c r="H2828" t="s">
        <v>8246</v>
      </c>
      <c r="I2828">
        <v>1434894082</v>
      </c>
      <c r="J2828">
        <v>1432302082</v>
      </c>
      <c r="K2828" t="b">
        <v>0</v>
      </c>
      <c r="L2828">
        <v>9</v>
      </c>
      <c r="M2828" t="b">
        <v>1</v>
      </c>
      <c r="N2828">
        <f t="shared" si="225"/>
        <v>100</v>
      </c>
      <c r="O2828" s="10">
        <f t="shared" si="226"/>
        <v>55.56</v>
      </c>
      <c r="P2828" s="12" t="s">
        <v>8273</v>
      </c>
      <c r="Q2828" t="s">
        <v>8274</v>
      </c>
      <c r="R2828" s="17">
        <f t="shared" si="227"/>
        <v>42146.570393518516</v>
      </c>
      <c r="S2828" s="17">
        <f t="shared" si="228"/>
        <v>42176.570393518516</v>
      </c>
      <c r="T2828" s="16" t="str">
        <f t="shared" si="229"/>
        <v>2015</v>
      </c>
    </row>
    <row r="2829" spans="1:20" ht="49" x14ac:dyDescent="0.25">
      <c r="A2829">
        <v>2827</v>
      </c>
      <c r="B2829" s="9" t="s">
        <v>3578</v>
      </c>
      <c r="C2829" s="3" t="s">
        <v>7689</v>
      </c>
      <c r="D2829" s="5">
        <v>500</v>
      </c>
      <c r="E2829" s="7">
        <v>500</v>
      </c>
      <c r="F2829" t="s">
        <v>8218</v>
      </c>
      <c r="G2829" t="s">
        <v>8224</v>
      </c>
      <c r="H2829" t="s">
        <v>8246</v>
      </c>
      <c r="I2829">
        <v>1459444656</v>
      </c>
      <c r="J2829">
        <v>1456856256</v>
      </c>
      <c r="K2829" t="b">
        <v>0</v>
      </c>
      <c r="L2829">
        <v>14</v>
      </c>
      <c r="M2829" t="b">
        <v>1</v>
      </c>
      <c r="N2829">
        <f t="shared" si="225"/>
        <v>100</v>
      </c>
      <c r="O2829" s="10">
        <f t="shared" si="226"/>
        <v>35.71</v>
      </c>
      <c r="P2829" s="12" t="s">
        <v>8273</v>
      </c>
      <c r="Q2829" t="s">
        <v>8274</v>
      </c>
      <c r="R2829" s="17">
        <f t="shared" si="227"/>
        <v>42430.762222222227</v>
      </c>
      <c r="S2829" s="17">
        <f t="shared" si="228"/>
        <v>42460.720555555556</v>
      </c>
      <c r="T2829" s="16" t="str">
        <f t="shared" si="229"/>
        <v>2016</v>
      </c>
    </row>
    <row r="2830" spans="1:20" ht="49" x14ac:dyDescent="0.25">
      <c r="A2830">
        <v>2828</v>
      </c>
      <c r="B2830" s="9" t="s">
        <v>3586</v>
      </c>
      <c r="C2830" s="3" t="s">
        <v>7697</v>
      </c>
      <c r="D2830" s="5">
        <v>500</v>
      </c>
      <c r="E2830" s="7">
        <v>633</v>
      </c>
      <c r="F2830" t="s">
        <v>8218</v>
      </c>
      <c r="G2830" t="s">
        <v>8224</v>
      </c>
      <c r="H2830" t="s">
        <v>8246</v>
      </c>
      <c r="I2830">
        <v>1467054000</v>
      </c>
      <c r="J2830">
        <v>1463144254</v>
      </c>
      <c r="K2830" t="b">
        <v>0</v>
      </c>
      <c r="L2830">
        <v>28</v>
      </c>
      <c r="M2830" t="b">
        <v>1</v>
      </c>
      <c r="N2830">
        <f t="shared" si="225"/>
        <v>127</v>
      </c>
      <c r="O2830" s="10">
        <f t="shared" si="226"/>
        <v>22.61</v>
      </c>
      <c r="P2830" s="12" t="s">
        <v>8273</v>
      </c>
      <c r="Q2830" t="s">
        <v>8274</v>
      </c>
      <c r="R2830" s="17">
        <f t="shared" si="227"/>
        <v>42503.539976851855</v>
      </c>
      <c r="S2830" s="17">
        <f t="shared" si="228"/>
        <v>42548.791666666672</v>
      </c>
      <c r="T2830" s="16" t="str">
        <f t="shared" si="229"/>
        <v>2016</v>
      </c>
    </row>
    <row r="2831" spans="1:20" ht="49" x14ac:dyDescent="0.25">
      <c r="A2831">
        <v>2829</v>
      </c>
      <c r="B2831" s="9" t="s">
        <v>3598</v>
      </c>
      <c r="C2831" s="3" t="s">
        <v>7709</v>
      </c>
      <c r="D2831" s="5">
        <v>500</v>
      </c>
      <c r="E2831" s="7">
        <v>1010</v>
      </c>
      <c r="F2831" t="s">
        <v>8218</v>
      </c>
      <c r="G2831" t="s">
        <v>8223</v>
      </c>
      <c r="H2831" t="s">
        <v>8245</v>
      </c>
      <c r="I2831">
        <v>1440892800</v>
      </c>
      <c r="J2831">
        <v>1438715077</v>
      </c>
      <c r="K2831" t="b">
        <v>0</v>
      </c>
      <c r="L2831">
        <v>17</v>
      </c>
      <c r="M2831" t="b">
        <v>1</v>
      </c>
      <c r="N2831">
        <f t="shared" si="225"/>
        <v>202</v>
      </c>
      <c r="O2831" s="10">
        <f t="shared" si="226"/>
        <v>59.41</v>
      </c>
      <c r="P2831" s="12" t="s">
        <v>8273</v>
      </c>
      <c r="Q2831" t="s">
        <v>8274</v>
      </c>
      <c r="R2831" s="17">
        <f t="shared" si="227"/>
        <v>42220.79487268519</v>
      </c>
      <c r="S2831" s="17">
        <f t="shared" si="228"/>
        <v>42246</v>
      </c>
      <c r="T2831" s="16" t="str">
        <f t="shared" si="229"/>
        <v>2015</v>
      </c>
    </row>
    <row r="2832" spans="1:20" ht="49" x14ac:dyDescent="0.25">
      <c r="A2832">
        <v>2830</v>
      </c>
      <c r="B2832" s="9" t="s">
        <v>3648</v>
      </c>
      <c r="C2832" s="3" t="s">
        <v>7760</v>
      </c>
      <c r="D2832" s="5">
        <v>500</v>
      </c>
      <c r="E2832" s="7">
        <v>500</v>
      </c>
      <c r="F2832" t="s">
        <v>8218</v>
      </c>
      <c r="G2832" t="s">
        <v>8224</v>
      </c>
      <c r="H2832" t="s">
        <v>8246</v>
      </c>
      <c r="I2832">
        <v>1454412584</v>
      </c>
      <c r="J2832">
        <v>1452598184</v>
      </c>
      <c r="K2832" t="b">
        <v>0</v>
      </c>
      <c r="L2832">
        <v>17</v>
      </c>
      <c r="M2832" t="b">
        <v>1</v>
      </c>
      <c r="N2832">
        <f t="shared" si="225"/>
        <v>100</v>
      </c>
      <c r="O2832" s="10">
        <f t="shared" si="226"/>
        <v>29.41</v>
      </c>
      <c r="P2832" s="12" t="s">
        <v>8273</v>
      </c>
      <c r="Q2832" t="s">
        <v>8274</v>
      </c>
      <c r="R2832" s="17">
        <f t="shared" si="227"/>
        <v>42381.478981481487</v>
      </c>
      <c r="S2832" s="17">
        <f t="shared" si="228"/>
        <v>42402.478981481487</v>
      </c>
      <c r="T2832" s="16" t="str">
        <f t="shared" si="229"/>
        <v>2016</v>
      </c>
    </row>
    <row r="2833" spans="1:20" ht="33" x14ac:dyDescent="0.25">
      <c r="A2833">
        <v>2831</v>
      </c>
      <c r="B2833" s="9" t="s">
        <v>3649</v>
      </c>
      <c r="C2833" s="3" t="s">
        <v>7761</v>
      </c>
      <c r="D2833" s="5">
        <v>500</v>
      </c>
      <c r="E2833" s="7">
        <v>520</v>
      </c>
      <c r="F2833" t="s">
        <v>8218</v>
      </c>
      <c r="G2833" t="s">
        <v>8223</v>
      </c>
      <c r="H2833" t="s">
        <v>8245</v>
      </c>
      <c r="I2833">
        <v>1407686340</v>
      </c>
      <c r="J2833">
        <v>1404833442</v>
      </c>
      <c r="K2833" t="b">
        <v>0</v>
      </c>
      <c r="L2833">
        <v>9</v>
      </c>
      <c r="M2833" t="b">
        <v>1</v>
      </c>
      <c r="N2833">
        <f t="shared" si="225"/>
        <v>104</v>
      </c>
      <c r="O2833" s="10">
        <f t="shared" si="226"/>
        <v>57.78</v>
      </c>
      <c r="P2833" s="12" t="s">
        <v>8273</v>
      </c>
      <c r="Q2833" t="s">
        <v>8274</v>
      </c>
      <c r="R2833" s="17">
        <f t="shared" si="227"/>
        <v>41828.646319444444</v>
      </c>
      <c r="S2833" s="17">
        <f t="shared" si="228"/>
        <v>41861.665972222225</v>
      </c>
      <c r="T2833" s="16" t="str">
        <f t="shared" si="229"/>
        <v>2014</v>
      </c>
    </row>
    <row r="2834" spans="1:20" ht="33" x14ac:dyDescent="0.25">
      <c r="A2834">
        <v>2832</v>
      </c>
      <c r="B2834" s="9" t="s">
        <v>3697</v>
      </c>
      <c r="C2834" s="3" t="s">
        <v>7810</v>
      </c>
      <c r="D2834" s="5">
        <v>500</v>
      </c>
      <c r="E2834" s="7">
        <v>606</v>
      </c>
      <c r="F2834" t="s">
        <v>8218</v>
      </c>
      <c r="G2834" t="s">
        <v>8223</v>
      </c>
      <c r="H2834" t="s">
        <v>8245</v>
      </c>
      <c r="I2834">
        <v>1412092800</v>
      </c>
      <c r="J2834">
        <v>1409493800</v>
      </c>
      <c r="K2834" t="b">
        <v>0</v>
      </c>
      <c r="L2834">
        <v>18</v>
      </c>
      <c r="M2834" t="b">
        <v>1</v>
      </c>
      <c r="N2834">
        <f t="shared" si="225"/>
        <v>121</v>
      </c>
      <c r="O2834" s="10">
        <f t="shared" si="226"/>
        <v>33.67</v>
      </c>
      <c r="P2834" s="12" t="s">
        <v>8273</v>
      </c>
      <c r="Q2834" t="s">
        <v>8274</v>
      </c>
      <c r="R2834" s="17">
        <f t="shared" si="227"/>
        <v>41882.585648148146</v>
      </c>
      <c r="S2834" s="17">
        <f t="shared" si="228"/>
        <v>41912.666666666664</v>
      </c>
      <c r="T2834" s="16" t="str">
        <f t="shared" si="229"/>
        <v>2014</v>
      </c>
    </row>
    <row r="2835" spans="1:20" ht="33" x14ac:dyDescent="0.25">
      <c r="A2835">
        <v>2833</v>
      </c>
      <c r="B2835" s="9" t="s">
        <v>3708</v>
      </c>
      <c r="C2835" s="3" t="s">
        <v>7821</v>
      </c>
      <c r="D2835" s="5">
        <v>500</v>
      </c>
      <c r="E2835" s="7">
        <v>570</v>
      </c>
      <c r="F2835" t="s">
        <v>8218</v>
      </c>
      <c r="G2835" t="s">
        <v>8223</v>
      </c>
      <c r="H2835" t="s">
        <v>8245</v>
      </c>
      <c r="I2835">
        <v>1402848000</v>
      </c>
      <c r="J2835">
        <v>1400606573</v>
      </c>
      <c r="K2835" t="b">
        <v>0</v>
      </c>
      <c r="L2835">
        <v>21</v>
      </c>
      <c r="M2835" t="b">
        <v>1</v>
      </c>
      <c r="N2835">
        <f t="shared" si="225"/>
        <v>114</v>
      </c>
      <c r="O2835" s="10">
        <f t="shared" si="226"/>
        <v>27.14</v>
      </c>
      <c r="P2835" s="12" t="s">
        <v>8273</v>
      </c>
      <c r="Q2835" t="s">
        <v>8274</v>
      </c>
      <c r="R2835" s="17">
        <f t="shared" si="227"/>
        <v>41779.724224537036</v>
      </c>
      <c r="S2835" s="17">
        <f t="shared" si="228"/>
        <v>41805.666666666664</v>
      </c>
      <c r="T2835" s="16" t="str">
        <f t="shared" si="229"/>
        <v>2014</v>
      </c>
    </row>
    <row r="2836" spans="1:20" ht="49" x14ac:dyDescent="0.25">
      <c r="A2836">
        <v>2834</v>
      </c>
      <c r="B2836" s="9" t="s">
        <v>3715</v>
      </c>
      <c r="C2836" s="3" t="s">
        <v>7828</v>
      </c>
      <c r="D2836" s="5">
        <v>500</v>
      </c>
      <c r="E2836" s="7">
        <v>1197</v>
      </c>
      <c r="F2836" t="s">
        <v>8218</v>
      </c>
      <c r="G2836" t="s">
        <v>8224</v>
      </c>
      <c r="H2836" t="s">
        <v>8246</v>
      </c>
      <c r="I2836">
        <v>1425057075</v>
      </c>
      <c r="J2836">
        <v>1422465075</v>
      </c>
      <c r="K2836" t="b">
        <v>0</v>
      </c>
      <c r="L2836">
        <v>46</v>
      </c>
      <c r="M2836" t="b">
        <v>1</v>
      </c>
      <c r="N2836">
        <f t="shared" si="225"/>
        <v>239</v>
      </c>
      <c r="O2836" s="10">
        <f t="shared" si="226"/>
        <v>26.02</v>
      </c>
      <c r="P2836" s="12" t="s">
        <v>8273</v>
      </c>
      <c r="Q2836" t="s">
        <v>8274</v>
      </c>
      <c r="R2836" s="17">
        <f t="shared" si="227"/>
        <v>42032.716145833328</v>
      </c>
      <c r="S2836" s="17">
        <f t="shared" si="228"/>
        <v>42062.716145833328</v>
      </c>
      <c r="T2836" s="16" t="str">
        <f t="shared" si="229"/>
        <v>2015</v>
      </c>
    </row>
    <row r="2837" spans="1:20" ht="49" x14ac:dyDescent="0.25">
      <c r="A2837">
        <v>2835</v>
      </c>
      <c r="B2837" s="9" t="s">
        <v>3826</v>
      </c>
      <c r="C2837" s="3" t="s">
        <v>7938</v>
      </c>
      <c r="D2837" s="5">
        <v>500</v>
      </c>
      <c r="E2837" s="7">
        <v>501</v>
      </c>
      <c r="F2837" t="s">
        <v>8218</v>
      </c>
      <c r="G2837" t="s">
        <v>8223</v>
      </c>
      <c r="H2837" t="s">
        <v>8245</v>
      </c>
      <c r="I2837">
        <v>1472676371</v>
      </c>
      <c r="J2837">
        <v>1470948371</v>
      </c>
      <c r="K2837" t="b">
        <v>0</v>
      </c>
      <c r="L2837">
        <v>8</v>
      </c>
      <c r="M2837" t="b">
        <v>1</v>
      </c>
      <c r="N2837">
        <f t="shared" si="225"/>
        <v>100</v>
      </c>
      <c r="O2837" s="10">
        <f t="shared" si="226"/>
        <v>62.63</v>
      </c>
      <c r="P2837" s="12" t="s">
        <v>8273</v>
      </c>
      <c r="Q2837" t="s">
        <v>8274</v>
      </c>
      <c r="R2837" s="17">
        <f t="shared" si="227"/>
        <v>42593.865405092598</v>
      </c>
      <c r="S2837" s="17">
        <f t="shared" si="228"/>
        <v>42613.865405092598</v>
      </c>
      <c r="T2837" s="16" t="str">
        <f t="shared" si="229"/>
        <v>2016</v>
      </c>
    </row>
    <row r="2838" spans="1:20" ht="49" x14ac:dyDescent="0.25">
      <c r="A2838">
        <v>2836</v>
      </c>
      <c r="B2838" s="9" t="s">
        <v>3828</v>
      </c>
      <c r="C2838" s="3" t="s">
        <v>7940</v>
      </c>
      <c r="D2838" s="5">
        <v>500</v>
      </c>
      <c r="E2838" s="7">
        <v>530.11</v>
      </c>
      <c r="F2838" t="s">
        <v>8218</v>
      </c>
      <c r="G2838" t="s">
        <v>8223</v>
      </c>
      <c r="H2838" t="s">
        <v>8245</v>
      </c>
      <c r="I2838">
        <v>1415222545</v>
      </c>
      <c r="J2838">
        <v>1413404545</v>
      </c>
      <c r="K2838" t="b">
        <v>0</v>
      </c>
      <c r="L2838">
        <v>9</v>
      </c>
      <c r="M2838" t="b">
        <v>1</v>
      </c>
      <c r="N2838">
        <f t="shared" si="225"/>
        <v>106</v>
      </c>
      <c r="O2838" s="10">
        <f t="shared" si="226"/>
        <v>58.9</v>
      </c>
      <c r="P2838" s="12" t="s">
        <v>8273</v>
      </c>
      <c r="Q2838" t="s">
        <v>8274</v>
      </c>
      <c r="R2838" s="17">
        <f t="shared" si="227"/>
        <v>41927.848900462966</v>
      </c>
      <c r="S2838" s="17">
        <f t="shared" si="228"/>
        <v>41948.890567129631</v>
      </c>
      <c r="T2838" s="16" t="str">
        <f t="shared" si="229"/>
        <v>2014</v>
      </c>
    </row>
    <row r="2839" spans="1:20" ht="49" x14ac:dyDescent="0.25">
      <c r="A2839">
        <v>2837</v>
      </c>
      <c r="B2839" s="9" t="s">
        <v>3377</v>
      </c>
      <c r="C2839" s="3" t="s">
        <v>7488</v>
      </c>
      <c r="D2839" s="5">
        <v>550</v>
      </c>
      <c r="E2839" s="7">
        <v>592</v>
      </c>
      <c r="F2839" t="s">
        <v>8218</v>
      </c>
      <c r="G2839" t="s">
        <v>8224</v>
      </c>
      <c r="H2839" t="s">
        <v>8246</v>
      </c>
      <c r="I2839">
        <v>1409490480</v>
      </c>
      <c r="J2839">
        <v>1407400306</v>
      </c>
      <c r="K2839" t="b">
        <v>0</v>
      </c>
      <c r="L2839">
        <v>21</v>
      </c>
      <c r="M2839" t="b">
        <v>1</v>
      </c>
      <c r="N2839">
        <f t="shared" si="225"/>
        <v>108</v>
      </c>
      <c r="O2839" s="10">
        <f t="shared" si="226"/>
        <v>28.19</v>
      </c>
      <c r="P2839" s="12" t="s">
        <v>8273</v>
      </c>
      <c r="Q2839" t="s">
        <v>8274</v>
      </c>
      <c r="R2839" s="17">
        <f t="shared" si="227"/>
        <v>41858.355393518519</v>
      </c>
      <c r="S2839" s="17">
        <f t="shared" si="228"/>
        <v>41882.547222222223</v>
      </c>
      <c r="T2839" s="16" t="str">
        <f t="shared" si="229"/>
        <v>2014</v>
      </c>
    </row>
    <row r="2840" spans="1:20" ht="49" x14ac:dyDescent="0.25">
      <c r="A2840">
        <v>2838</v>
      </c>
      <c r="B2840" s="9" t="s">
        <v>3393</v>
      </c>
      <c r="C2840" s="3" t="s">
        <v>7504</v>
      </c>
      <c r="D2840" s="5">
        <v>550</v>
      </c>
      <c r="E2840" s="7">
        <v>783</v>
      </c>
      <c r="F2840" t="s">
        <v>8218</v>
      </c>
      <c r="G2840" t="s">
        <v>8224</v>
      </c>
      <c r="H2840" t="s">
        <v>8246</v>
      </c>
      <c r="I2840">
        <v>1406470645</v>
      </c>
      <c r="J2840">
        <v>1403878645</v>
      </c>
      <c r="K2840" t="b">
        <v>0</v>
      </c>
      <c r="L2840">
        <v>27</v>
      </c>
      <c r="M2840" t="b">
        <v>1</v>
      </c>
      <c r="N2840">
        <f t="shared" si="225"/>
        <v>142</v>
      </c>
      <c r="O2840" s="10">
        <f t="shared" si="226"/>
        <v>29</v>
      </c>
      <c r="P2840" s="12" t="s">
        <v>8273</v>
      </c>
      <c r="Q2840" t="s">
        <v>8274</v>
      </c>
      <c r="R2840" s="17">
        <f t="shared" si="227"/>
        <v>41817.59542824074</v>
      </c>
      <c r="S2840" s="17">
        <f t="shared" si="228"/>
        <v>41847.59542824074</v>
      </c>
      <c r="T2840" s="16" t="str">
        <f t="shared" si="229"/>
        <v>2014</v>
      </c>
    </row>
    <row r="2841" spans="1:20" ht="33" x14ac:dyDescent="0.25">
      <c r="A2841">
        <v>2839</v>
      </c>
      <c r="B2841" s="9" t="s">
        <v>3606</v>
      </c>
      <c r="C2841" s="3" t="s">
        <v>7717</v>
      </c>
      <c r="D2841" s="5">
        <v>550</v>
      </c>
      <c r="E2841" s="7">
        <v>580</v>
      </c>
      <c r="F2841" t="s">
        <v>8218</v>
      </c>
      <c r="G2841" t="s">
        <v>8224</v>
      </c>
      <c r="H2841" t="s">
        <v>8246</v>
      </c>
      <c r="I2841">
        <v>1450137600</v>
      </c>
      <c r="J2841">
        <v>1448924882</v>
      </c>
      <c r="K2841" t="b">
        <v>0</v>
      </c>
      <c r="L2841">
        <v>20</v>
      </c>
      <c r="M2841" t="b">
        <v>1</v>
      </c>
      <c r="N2841">
        <f t="shared" si="225"/>
        <v>105</v>
      </c>
      <c r="O2841" s="10">
        <f t="shared" si="226"/>
        <v>29</v>
      </c>
      <c r="P2841" s="12" t="s">
        <v>8273</v>
      </c>
      <c r="Q2841" t="s">
        <v>8274</v>
      </c>
      <c r="R2841" s="17">
        <f t="shared" si="227"/>
        <v>42338.963912037041</v>
      </c>
      <c r="S2841" s="17">
        <f t="shared" si="228"/>
        <v>42353</v>
      </c>
      <c r="T2841" s="16" t="str">
        <f t="shared" si="229"/>
        <v>2015</v>
      </c>
    </row>
    <row r="2842" spans="1:20" ht="49" x14ac:dyDescent="0.25">
      <c r="A2842">
        <v>2840</v>
      </c>
      <c r="B2842" s="9" t="s">
        <v>2817</v>
      </c>
      <c r="C2842" s="3" t="s">
        <v>6927</v>
      </c>
      <c r="D2842" s="5">
        <v>600</v>
      </c>
      <c r="E2842" s="7">
        <v>780</v>
      </c>
      <c r="F2842" t="s">
        <v>8218</v>
      </c>
      <c r="G2842" t="s">
        <v>8224</v>
      </c>
      <c r="H2842" t="s">
        <v>8246</v>
      </c>
      <c r="I2842">
        <v>1425136462</v>
      </c>
      <c r="J2842">
        <v>1421680462</v>
      </c>
      <c r="K2842" t="b">
        <v>0</v>
      </c>
      <c r="L2842">
        <v>33</v>
      </c>
      <c r="M2842" t="b">
        <v>1</v>
      </c>
      <c r="N2842">
        <f t="shared" si="225"/>
        <v>130</v>
      </c>
      <c r="O2842" s="10">
        <f t="shared" si="226"/>
        <v>23.64</v>
      </c>
      <c r="P2842" s="12" t="s">
        <v>8273</v>
      </c>
      <c r="Q2842" t="s">
        <v>8274</v>
      </c>
      <c r="R2842" s="17">
        <f t="shared" si="227"/>
        <v>42023.634976851856</v>
      </c>
      <c r="S2842" s="17">
        <f t="shared" si="228"/>
        <v>42063.634976851856</v>
      </c>
      <c r="T2842" s="16" t="str">
        <f t="shared" si="229"/>
        <v>2015</v>
      </c>
    </row>
    <row r="2843" spans="1:20" ht="49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>
        <f t="shared" si="225"/>
        <v>1</v>
      </c>
      <c r="O2843" s="10">
        <f t="shared" si="226"/>
        <v>10</v>
      </c>
      <c r="P2843" s="12" t="s">
        <v>8273</v>
      </c>
      <c r="Q2843" t="s">
        <v>8274</v>
      </c>
      <c r="R2843" s="17">
        <f t="shared" si="227"/>
        <v>42291.739548611105</v>
      </c>
      <c r="S2843" s="17">
        <f t="shared" si="228"/>
        <v>42351.781215277777</v>
      </c>
      <c r="T2843" s="16" t="str">
        <f t="shared" si="229"/>
        <v>2015</v>
      </c>
    </row>
    <row r="2844" spans="1:20" ht="49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>
        <f t="shared" si="225"/>
        <v>0</v>
      </c>
      <c r="O2844" s="10">
        <f t="shared" si="226"/>
        <v>0</v>
      </c>
      <c r="P2844" s="12" t="s">
        <v>8273</v>
      </c>
      <c r="Q2844" t="s">
        <v>8274</v>
      </c>
      <c r="R2844" s="17">
        <f t="shared" si="227"/>
        <v>41784.952488425923</v>
      </c>
      <c r="S2844" s="17">
        <f t="shared" si="228"/>
        <v>41811.458333333336</v>
      </c>
      <c r="T2844" s="16" t="str">
        <f t="shared" si="229"/>
        <v>2014</v>
      </c>
    </row>
    <row r="2845" spans="1:20" ht="49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>
        <f t="shared" si="225"/>
        <v>0</v>
      </c>
      <c r="O2845" s="10">
        <f t="shared" si="226"/>
        <v>0</v>
      </c>
      <c r="P2845" s="12" t="s">
        <v>8273</v>
      </c>
      <c r="Q2845" t="s">
        <v>8274</v>
      </c>
      <c r="R2845" s="17">
        <f t="shared" si="227"/>
        <v>42492.737847222219</v>
      </c>
      <c r="S2845" s="17">
        <f t="shared" si="228"/>
        <v>42534.166666666672</v>
      </c>
      <c r="T2845" s="16" t="str">
        <f t="shared" si="229"/>
        <v>2016</v>
      </c>
    </row>
    <row r="2846" spans="1:20" ht="49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>
        <f t="shared" si="225"/>
        <v>5</v>
      </c>
      <c r="O2846" s="10">
        <f t="shared" si="226"/>
        <v>30</v>
      </c>
      <c r="P2846" s="12" t="s">
        <v>8273</v>
      </c>
      <c r="Q2846" t="s">
        <v>8274</v>
      </c>
      <c r="R2846" s="17">
        <f t="shared" si="227"/>
        <v>42709.546064814815</v>
      </c>
      <c r="S2846" s="17">
        <f t="shared" si="228"/>
        <v>42739.546064814815</v>
      </c>
      <c r="T2846" s="16" t="str">
        <f t="shared" si="229"/>
        <v>2016</v>
      </c>
    </row>
    <row r="2847" spans="1:20" ht="49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>
        <f t="shared" si="225"/>
        <v>32</v>
      </c>
      <c r="O2847" s="10">
        <f t="shared" si="226"/>
        <v>60.67</v>
      </c>
      <c r="P2847" s="12" t="s">
        <v>8273</v>
      </c>
      <c r="Q2847" t="s">
        <v>8274</v>
      </c>
      <c r="R2847" s="17">
        <f t="shared" si="227"/>
        <v>42103.016585648147</v>
      </c>
      <c r="S2847" s="17">
        <f t="shared" si="228"/>
        <v>42163.016585648147</v>
      </c>
      <c r="T2847" s="16" t="str">
        <f t="shared" si="229"/>
        <v>2015</v>
      </c>
    </row>
    <row r="2848" spans="1:20" ht="49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>
        <f t="shared" si="225"/>
        <v>0</v>
      </c>
      <c r="O2848" s="10">
        <f t="shared" si="226"/>
        <v>0</v>
      </c>
      <c r="P2848" s="12" t="s">
        <v>8273</v>
      </c>
      <c r="Q2848" t="s">
        <v>8274</v>
      </c>
      <c r="R2848" s="17">
        <f t="shared" si="227"/>
        <v>42108.692060185189</v>
      </c>
      <c r="S2848" s="17">
        <f t="shared" si="228"/>
        <v>42153.692060185189</v>
      </c>
      <c r="T2848" s="16" t="str">
        <f t="shared" si="229"/>
        <v>2015</v>
      </c>
    </row>
    <row r="2849" spans="1:20" ht="49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>
        <f t="shared" si="225"/>
        <v>0</v>
      </c>
      <c r="O2849" s="10">
        <f t="shared" si="226"/>
        <v>0</v>
      </c>
      <c r="P2849" s="12" t="s">
        <v>8273</v>
      </c>
      <c r="Q2849" t="s">
        <v>8274</v>
      </c>
      <c r="R2849" s="17">
        <f t="shared" si="227"/>
        <v>42453.806307870371</v>
      </c>
      <c r="S2849" s="17">
        <f t="shared" si="228"/>
        <v>42513.806307870371</v>
      </c>
      <c r="T2849" s="16" t="str">
        <f t="shared" si="229"/>
        <v>2016</v>
      </c>
    </row>
    <row r="2850" spans="1:20" ht="49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>
        <f t="shared" si="225"/>
        <v>0</v>
      </c>
      <c r="O2850" s="10">
        <f t="shared" si="226"/>
        <v>23.33</v>
      </c>
      <c r="P2850" s="12" t="s">
        <v>8273</v>
      </c>
      <c r="Q2850" t="s">
        <v>8274</v>
      </c>
      <c r="R2850" s="17">
        <f t="shared" si="227"/>
        <v>42123.648831018523</v>
      </c>
      <c r="S2850" s="17">
        <f t="shared" si="228"/>
        <v>42153.648831018523</v>
      </c>
      <c r="T2850" s="16" t="str">
        <f t="shared" si="229"/>
        <v>2015</v>
      </c>
    </row>
    <row r="2851" spans="1:20" ht="49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>
        <f t="shared" si="225"/>
        <v>1</v>
      </c>
      <c r="O2851" s="10">
        <f t="shared" si="226"/>
        <v>5</v>
      </c>
      <c r="P2851" s="12" t="s">
        <v>8273</v>
      </c>
      <c r="Q2851" t="s">
        <v>8274</v>
      </c>
      <c r="R2851" s="17">
        <f t="shared" si="227"/>
        <v>42453.428240740745</v>
      </c>
      <c r="S2851" s="17">
        <f t="shared" si="228"/>
        <v>42483.428240740745</v>
      </c>
      <c r="T2851" s="16" t="str">
        <f t="shared" si="229"/>
        <v>2016</v>
      </c>
    </row>
    <row r="2852" spans="1:20" ht="49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>
        <f t="shared" si="225"/>
        <v>4</v>
      </c>
      <c r="O2852" s="10">
        <f t="shared" si="226"/>
        <v>23.92</v>
      </c>
      <c r="P2852" s="12" t="s">
        <v>8273</v>
      </c>
      <c r="Q2852" t="s">
        <v>8274</v>
      </c>
      <c r="R2852" s="17">
        <f t="shared" si="227"/>
        <v>41858.007071759261</v>
      </c>
      <c r="S2852" s="17">
        <f t="shared" si="228"/>
        <v>41888.007071759261</v>
      </c>
      <c r="T2852" s="16" t="str">
        <f t="shared" si="229"/>
        <v>2014</v>
      </c>
    </row>
    <row r="2853" spans="1:20" ht="49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>
        <f t="shared" si="225"/>
        <v>0</v>
      </c>
      <c r="O2853" s="10">
        <f t="shared" si="226"/>
        <v>0</v>
      </c>
      <c r="P2853" s="12" t="s">
        <v>8273</v>
      </c>
      <c r="Q2853" t="s">
        <v>8274</v>
      </c>
      <c r="R2853" s="17">
        <f t="shared" si="227"/>
        <v>42390.002650462964</v>
      </c>
      <c r="S2853" s="17">
        <f t="shared" si="228"/>
        <v>42398.970138888893</v>
      </c>
      <c r="T2853" s="16" t="str">
        <f t="shared" si="229"/>
        <v>2016</v>
      </c>
    </row>
    <row r="2854" spans="1:20" ht="49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>
        <f t="shared" si="225"/>
        <v>2</v>
      </c>
      <c r="O2854" s="10">
        <f t="shared" si="226"/>
        <v>15.83</v>
      </c>
      <c r="P2854" s="12" t="s">
        <v>8273</v>
      </c>
      <c r="Q2854" t="s">
        <v>8274</v>
      </c>
      <c r="R2854" s="17">
        <f t="shared" si="227"/>
        <v>41781.045173611114</v>
      </c>
      <c r="S2854" s="17">
        <f t="shared" si="228"/>
        <v>41811.045173611114</v>
      </c>
      <c r="T2854" s="16" t="str">
        <f t="shared" si="229"/>
        <v>2014</v>
      </c>
    </row>
    <row r="2855" spans="1:20" ht="49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>
        <f t="shared" si="225"/>
        <v>0</v>
      </c>
      <c r="O2855" s="10">
        <f t="shared" si="226"/>
        <v>0</v>
      </c>
      <c r="P2855" s="12" t="s">
        <v>8273</v>
      </c>
      <c r="Q2855" t="s">
        <v>8274</v>
      </c>
      <c r="R2855" s="17">
        <f t="shared" si="227"/>
        <v>41836.190937499996</v>
      </c>
      <c r="S2855" s="17">
        <f t="shared" si="228"/>
        <v>41896.190937499996</v>
      </c>
      <c r="T2855" s="16" t="str">
        <f t="shared" si="229"/>
        <v>2014</v>
      </c>
    </row>
    <row r="2856" spans="1:20" ht="49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>
        <f t="shared" si="225"/>
        <v>42</v>
      </c>
      <c r="O2856" s="10">
        <f t="shared" si="226"/>
        <v>29.79</v>
      </c>
      <c r="P2856" s="12" t="s">
        <v>8273</v>
      </c>
      <c r="Q2856" t="s">
        <v>8274</v>
      </c>
      <c r="R2856" s="17">
        <f t="shared" si="227"/>
        <v>42111.71665509259</v>
      </c>
      <c r="S2856" s="17">
        <f t="shared" si="228"/>
        <v>42131.71665509259</v>
      </c>
      <c r="T2856" s="16" t="str">
        <f t="shared" si="229"/>
        <v>2015</v>
      </c>
    </row>
    <row r="2857" spans="1:20" ht="49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>
        <f t="shared" si="225"/>
        <v>50</v>
      </c>
      <c r="O2857" s="10">
        <f t="shared" si="226"/>
        <v>60</v>
      </c>
      <c r="P2857" s="12" t="s">
        <v>8273</v>
      </c>
      <c r="Q2857" t="s">
        <v>8274</v>
      </c>
      <c r="R2857" s="17">
        <f t="shared" si="227"/>
        <v>42370.007766203707</v>
      </c>
      <c r="S2857" s="17">
        <f t="shared" si="228"/>
        <v>42398.981944444444</v>
      </c>
      <c r="T2857" s="16" t="str">
        <f t="shared" si="229"/>
        <v>2016</v>
      </c>
    </row>
    <row r="2858" spans="1:20" ht="49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>
        <f t="shared" si="225"/>
        <v>5</v>
      </c>
      <c r="O2858" s="10">
        <f t="shared" si="226"/>
        <v>24.33</v>
      </c>
      <c r="P2858" s="12" t="s">
        <v>8273</v>
      </c>
      <c r="Q2858" t="s">
        <v>8274</v>
      </c>
      <c r="R2858" s="17">
        <f t="shared" si="227"/>
        <v>42165.037581018521</v>
      </c>
      <c r="S2858" s="17">
        <f t="shared" si="228"/>
        <v>42224.898611111115</v>
      </c>
      <c r="T2858" s="16" t="str">
        <f t="shared" si="229"/>
        <v>2015</v>
      </c>
    </row>
    <row r="2859" spans="1:20" ht="65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>
        <f t="shared" si="225"/>
        <v>20</v>
      </c>
      <c r="O2859" s="10">
        <f t="shared" si="226"/>
        <v>500</v>
      </c>
      <c r="P2859" s="12" t="s">
        <v>8273</v>
      </c>
      <c r="Q2859" t="s">
        <v>8274</v>
      </c>
      <c r="R2859" s="17">
        <f t="shared" si="227"/>
        <v>42726.920081018514</v>
      </c>
      <c r="S2859" s="17">
        <f t="shared" si="228"/>
        <v>42786.75</v>
      </c>
      <c r="T2859" s="16" t="str">
        <f t="shared" si="229"/>
        <v>2016</v>
      </c>
    </row>
    <row r="2860" spans="1:20" ht="49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>
        <f t="shared" si="225"/>
        <v>0</v>
      </c>
      <c r="O2860" s="10">
        <f t="shared" si="226"/>
        <v>0</v>
      </c>
      <c r="P2860" s="12" t="s">
        <v>8273</v>
      </c>
      <c r="Q2860" t="s">
        <v>8274</v>
      </c>
      <c r="R2860" s="17">
        <f t="shared" si="227"/>
        <v>41954.545081018514</v>
      </c>
      <c r="S2860" s="17">
        <f t="shared" si="228"/>
        <v>41978.477777777778</v>
      </c>
      <c r="T2860" s="16" t="str">
        <f t="shared" si="229"/>
        <v>2014</v>
      </c>
    </row>
    <row r="2861" spans="1:20" ht="33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>
        <f t="shared" si="225"/>
        <v>2</v>
      </c>
      <c r="O2861" s="10">
        <f t="shared" si="226"/>
        <v>35</v>
      </c>
      <c r="P2861" s="12" t="s">
        <v>8273</v>
      </c>
      <c r="Q2861" t="s">
        <v>8274</v>
      </c>
      <c r="R2861" s="17">
        <f t="shared" si="227"/>
        <v>42233.362314814818</v>
      </c>
      <c r="S2861" s="17">
        <f t="shared" si="228"/>
        <v>42293.362314814818</v>
      </c>
      <c r="T2861" s="16" t="str">
        <f t="shared" si="229"/>
        <v>2015</v>
      </c>
    </row>
    <row r="2862" spans="1:20" ht="49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>
        <f t="shared" si="225"/>
        <v>7</v>
      </c>
      <c r="O2862" s="10">
        <f t="shared" si="226"/>
        <v>29.56</v>
      </c>
      <c r="P2862" s="12" t="s">
        <v>8273</v>
      </c>
      <c r="Q2862" t="s">
        <v>8274</v>
      </c>
      <c r="R2862" s="17">
        <f t="shared" si="227"/>
        <v>42480.800648148142</v>
      </c>
      <c r="S2862" s="17">
        <f t="shared" si="228"/>
        <v>42540.800648148142</v>
      </c>
      <c r="T2862" s="16" t="str">
        <f t="shared" si="229"/>
        <v>2016</v>
      </c>
    </row>
    <row r="2863" spans="1:20" ht="49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>
        <f t="shared" si="225"/>
        <v>32</v>
      </c>
      <c r="O2863" s="10">
        <f t="shared" si="226"/>
        <v>26.67</v>
      </c>
      <c r="P2863" s="12" t="s">
        <v>8273</v>
      </c>
      <c r="Q2863" t="s">
        <v>8274</v>
      </c>
      <c r="R2863" s="17">
        <f t="shared" si="227"/>
        <v>42257.590833333335</v>
      </c>
      <c r="S2863" s="17">
        <f t="shared" si="228"/>
        <v>42271.590833333335</v>
      </c>
      <c r="T2863" s="16" t="str">
        <f t="shared" si="229"/>
        <v>2015</v>
      </c>
    </row>
    <row r="2864" spans="1:20" ht="49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>
        <f t="shared" si="225"/>
        <v>0</v>
      </c>
      <c r="O2864" s="10">
        <f t="shared" si="226"/>
        <v>18.329999999999998</v>
      </c>
      <c r="P2864" s="12" t="s">
        <v>8273</v>
      </c>
      <c r="Q2864" t="s">
        <v>8274</v>
      </c>
      <c r="R2864" s="17">
        <f t="shared" si="227"/>
        <v>41784.789687500001</v>
      </c>
      <c r="S2864" s="17">
        <f t="shared" si="228"/>
        <v>41814.789687500001</v>
      </c>
      <c r="T2864" s="16" t="str">
        <f t="shared" si="229"/>
        <v>2014</v>
      </c>
    </row>
    <row r="2865" spans="1:20" ht="49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>
        <f t="shared" si="225"/>
        <v>0</v>
      </c>
      <c r="O2865" s="10">
        <f t="shared" si="226"/>
        <v>20</v>
      </c>
      <c r="P2865" s="12" t="s">
        <v>8273</v>
      </c>
      <c r="Q2865" t="s">
        <v>8274</v>
      </c>
      <c r="R2865" s="17">
        <f t="shared" si="227"/>
        <v>41831.675034722226</v>
      </c>
      <c r="S2865" s="17">
        <f t="shared" si="228"/>
        <v>41891.675034722226</v>
      </c>
      <c r="T2865" s="16" t="str">
        <f t="shared" si="229"/>
        <v>2014</v>
      </c>
    </row>
    <row r="2866" spans="1:20" ht="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>
        <f t="shared" si="225"/>
        <v>2</v>
      </c>
      <c r="O2866" s="10">
        <f t="shared" si="226"/>
        <v>13.33</v>
      </c>
      <c r="P2866" s="12" t="s">
        <v>8273</v>
      </c>
      <c r="Q2866" t="s">
        <v>8274</v>
      </c>
      <c r="R2866" s="17">
        <f t="shared" si="227"/>
        <v>42172.613506944443</v>
      </c>
      <c r="S2866" s="17">
        <f t="shared" si="228"/>
        <v>42202.554166666669</v>
      </c>
      <c r="T2866" s="16" t="str">
        <f t="shared" si="229"/>
        <v>2015</v>
      </c>
    </row>
    <row r="2867" spans="1:20" ht="49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>
        <f t="shared" si="225"/>
        <v>0</v>
      </c>
      <c r="O2867" s="10">
        <f t="shared" si="226"/>
        <v>0</v>
      </c>
      <c r="P2867" s="12" t="s">
        <v>8273</v>
      </c>
      <c r="Q2867" t="s">
        <v>8274</v>
      </c>
      <c r="R2867" s="17">
        <f t="shared" si="227"/>
        <v>41950.114108796297</v>
      </c>
      <c r="S2867" s="17">
        <f t="shared" si="228"/>
        <v>42010.114108796297</v>
      </c>
      <c r="T2867" s="16" t="str">
        <f t="shared" si="229"/>
        <v>2014</v>
      </c>
    </row>
    <row r="2868" spans="1:20" ht="49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>
        <f t="shared" si="225"/>
        <v>1</v>
      </c>
      <c r="O2868" s="10">
        <f t="shared" si="226"/>
        <v>22.5</v>
      </c>
      <c r="P2868" s="12" t="s">
        <v>8273</v>
      </c>
      <c r="Q2868" t="s">
        <v>8274</v>
      </c>
      <c r="R2868" s="17">
        <f t="shared" si="227"/>
        <v>42627.955104166671</v>
      </c>
      <c r="S2868" s="17">
        <f t="shared" si="228"/>
        <v>42657.916666666672</v>
      </c>
      <c r="T2868" s="16" t="str">
        <f t="shared" si="229"/>
        <v>2016</v>
      </c>
    </row>
    <row r="2869" spans="1:20" ht="49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>
        <f t="shared" si="225"/>
        <v>20</v>
      </c>
      <c r="O2869" s="10">
        <f t="shared" si="226"/>
        <v>50.4</v>
      </c>
      <c r="P2869" s="12" t="s">
        <v>8273</v>
      </c>
      <c r="Q2869" t="s">
        <v>8274</v>
      </c>
      <c r="R2869" s="17">
        <f t="shared" si="227"/>
        <v>42531.195277777777</v>
      </c>
      <c r="S2869" s="17">
        <f t="shared" si="228"/>
        <v>42555.166666666672</v>
      </c>
      <c r="T2869" s="16" t="str">
        <f t="shared" si="229"/>
        <v>2016</v>
      </c>
    </row>
    <row r="2870" spans="1:20" ht="49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>
        <f t="shared" si="225"/>
        <v>42</v>
      </c>
      <c r="O2870" s="10">
        <f t="shared" si="226"/>
        <v>105.03</v>
      </c>
      <c r="P2870" s="12" t="s">
        <v>8273</v>
      </c>
      <c r="Q2870" t="s">
        <v>8274</v>
      </c>
      <c r="R2870" s="17">
        <f t="shared" si="227"/>
        <v>42618.827013888891</v>
      </c>
      <c r="S2870" s="17">
        <f t="shared" si="228"/>
        <v>42648.827013888891</v>
      </c>
      <c r="T2870" s="16" t="str">
        <f t="shared" si="229"/>
        <v>2016</v>
      </c>
    </row>
    <row r="2871" spans="1:20" ht="49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>
        <f t="shared" si="225"/>
        <v>1</v>
      </c>
      <c r="O2871" s="10">
        <f t="shared" si="226"/>
        <v>35.4</v>
      </c>
      <c r="P2871" s="12" t="s">
        <v>8273</v>
      </c>
      <c r="Q2871" t="s">
        <v>8274</v>
      </c>
      <c r="R2871" s="17">
        <f t="shared" si="227"/>
        <v>42540.593530092592</v>
      </c>
      <c r="S2871" s="17">
        <f t="shared" si="228"/>
        <v>42570.593530092592</v>
      </c>
      <c r="T2871" s="16" t="str">
        <f t="shared" si="229"/>
        <v>2016</v>
      </c>
    </row>
    <row r="2872" spans="1:20" ht="49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>
        <f t="shared" si="225"/>
        <v>15</v>
      </c>
      <c r="O2872" s="10">
        <f t="shared" si="226"/>
        <v>83.33</v>
      </c>
      <c r="P2872" s="12" t="s">
        <v>8273</v>
      </c>
      <c r="Q2872" t="s">
        <v>8274</v>
      </c>
      <c r="R2872" s="17">
        <f t="shared" si="227"/>
        <v>41746.189409722225</v>
      </c>
      <c r="S2872" s="17">
        <f t="shared" si="228"/>
        <v>41776.189409722225</v>
      </c>
      <c r="T2872" s="16" t="str">
        <f t="shared" si="229"/>
        <v>2014</v>
      </c>
    </row>
    <row r="2873" spans="1:20" ht="49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>
        <f t="shared" si="225"/>
        <v>5</v>
      </c>
      <c r="O2873" s="10">
        <f t="shared" si="226"/>
        <v>35.92</v>
      </c>
      <c r="P2873" s="12" t="s">
        <v>8273</v>
      </c>
      <c r="Q2873" t="s">
        <v>8274</v>
      </c>
      <c r="R2873" s="17">
        <f t="shared" si="227"/>
        <v>41974.738576388889</v>
      </c>
      <c r="S2873" s="17">
        <f t="shared" si="228"/>
        <v>41994.738576388889</v>
      </c>
      <c r="T2873" s="16" t="str">
        <f t="shared" si="229"/>
        <v>2014</v>
      </c>
    </row>
    <row r="2874" spans="1:20" ht="33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>
        <f t="shared" si="225"/>
        <v>0</v>
      </c>
      <c r="O2874" s="10">
        <f t="shared" si="226"/>
        <v>0</v>
      </c>
      <c r="P2874" s="12" t="s">
        <v>8273</v>
      </c>
      <c r="Q2874" t="s">
        <v>8274</v>
      </c>
      <c r="R2874" s="17">
        <f t="shared" si="227"/>
        <v>42115.11618055556</v>
      </c>
      <c r="S2874" s="17">
        <f t="shared" si="228"/>
        <v>42175.11618055556</v>
      </c>
      <c r="T2874" s="16" t="str">
        <f t="shared" si="229"/>
        <v>2015</v>
      </c>
    </row>
    <row r="2875" spans="1:20" ht="49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>
        <f t="shared" si="225"/>
        <v>38</v>
      </c>
      <c r="O2875" s="10">
        <f t="shared" si="226"/>
        <v>119.13</v>
      </c>
      <c r="P2875" s="12" t="s">
        <v>8273</v>
      </c>
      <c r="Q2875" t="s">
        <v>8274</v>
      </c>
      <c r="R2875" s="17">
        <f t="shared" si="227"/>
        <v>42002.817488425921</v>
      </c>
      <c r="S2875" s="17">
        <f t="shared" si="228"/>
        <v>42032.817488425921</v>
      </c>
      <c r="T2875" s="16" t="str">
        <f t="shared" si="229"/>
        <v>2014</v>
      </c>
    </row>
    <row r="2876" spans="1:20" ht="49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>
        <f t="shared" si="225"/>
        <v>5</v>
      </c>
      <c r="O2876" s="10">
        <f t="shared" si="226"/>
        <v>90.33</v>
      </c>
      <c r="P2876" s="12" t="s">
        <v>8273</v>
      </c>
      <c r="Q2876" t="s">
        <v>8274</v>
      </c>
      <c r="R2876" s="17">
        <f t="shared" si="227"/>
        <v>42722.84474537037</v>
      </c>
      <c r="S2876" s="17">
        <f t="shared" si="228"/>
        <v>42752.84474537037</v>
      </c>
      <c r="T2876" s="16" t="str">
        <f t="shared" si="229"/>
        <v>2016</v>
      </c>
    </row>
    <row r="2877" spans="1:20" ht="49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>
        <f t="shared" si="225"/>
        <v>0</v>
      </c>
      <c r="O2877" s="10">
        <f t="shared" si="226"/>
        <v>2.33</v>
      </c>
      <c r="P2877" s="12" t="s">
        <v>8273</v>
      </c>
      <c r="Q2877" t="s">
        <v>8274</v>
      </c>
      <c r="R2877" s="17">
        <f t="shared" si="227"/>
        <v>42465.128391203703</v>
      </c>
      <c r="S2877" s="17">
        <f t="shared" si="228"/>
        <v>42495.128391203703</v>
      </c>
      <c r="T2877" s="16" t="str">
        <f t="shared" si="229"/>
        <v>2016</v>
      </c>
    </row>
    <row r="2878" spans="1:20" ht="49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>
        <f t="shared" si="225"/>
        <v>0</v>
      </c>
      <c r="O2878" s="10">
        <f t="shared" si="226"/>
        <v>0</v>
      </c>
      <c r="P2878" s="12" t="s">
        <v>8273</v>
      </c>
      <c r="Q2878" t="s">
        <v>8274</v>
      </c>
      <c r="R2878" s="17">
        <f t="shared" si="227"/>
        <v>42171.743969907402</v>
      </c>
      <c r="S2878" s="17">
        <f t="shared" si="228"/>
        <v>42201.743969907402</v>
      </c>
      <c r="T2878" s="16" t="str">
        <f t="shared" si="229"/>
        <v>2015</v>
      </c>
    </row>
    <row r="2879" spans="1:20" ht="49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>
        <f t="shared" si="225"/>
        <v>11</v>
      </c>
      <c r="O2879" s="10">
        <f t="shared" si="226"/>
        <v>108.33</v>
      </c>
      <c r="P2879" s="12" t="s">
        <v>8273</v>
      </c>
      <c r="Q2879" t="s">
        <v>8274</v>
      </c>
      <c r="R2879" s="17">
        <f t="shared" si="227"/>
        <v>42672.955138888887</v>
      </c>
      <c r="S2879" s="17">
        <f t="shared" si="228"/>
        <v>42704.708333333328</v>
      </c>
      <c r="T2879" s="16" t="str">
        <f t="shared" si="229"/>
        <v>2016</v>
      </c>
    </row>
    <row r="2880" spans="1:20" ht="49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>
        <f t="shared" si="225"/>
        <v>2</v>
      </c>
      <c r="O2880" s="10">
        <f t="shared" si="226"/>
        <v>15.75</v>
      </c>
      <c r="P2880" s="12" t="s">
        <v>8273</v>
      </c>
      <c r="Q2880" t="s">
        <v>8274</v>
      </c>
      <c r="R2880" s="17">
        <f t="shared" si="227"/>
        <v>42128.615682870368</v>
      </c>
      <c r="S2880" s="17">
        <f t="shared" si="228"/>
        <v>42188.615682870368</v>
      </c>
      <c r="T2880" s="16" t="str">
        <f t="shared" si="229"/>
        <v>2015</v>
      </c>
    </row>
    <row r="2881" spans="1:20" ht="33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>
        <f t="shared" si="225"/>
        <v>0</v>
      </c>
      <c r="O2881" s="10">
        <f t="shared" si="226"/>
        <v>29</v>
      </c>
      <c r="P2881" s="12" t="s">
        <v>8273</v>
      </c>
      <c r="Q2881" t="s">
        <v>8274</v>
      </c>
      <c r="R2881" s="17">
        <f t="shared" si="227"/>
        <v>42359.725243055553</v>
      </c>
      <c r="S2881" s="17">
        <f t="shared" si="228"/>
        <v>42389.725243055553</v>
      </c>
      <c r="T2881" s="16" t="str">
        <f t="shared" si="229"/>
        <v>2015</v>
      </c>
    </row>
    <row r="2882" spans="1:20" ht="49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>
        <f t="shared" si="225"/>
        <v>23</v>
      </c>
      <c r="O2882" s="10">
        <f t="shared" si="226"/>
        <v>96.55</v>
      </c>
      <c r="P2882" s="12" t="s">
        <v>8273</v>
      </c>
      <c r="Q2882" t="s">
        <v>8274</v>
      </c>
      <c r="R2882" s="17">
        <f t="shared" si="227"/>
        <v>42192.905694444446</v>
      </c>
      <c r="S2882" s="17">
        <f t="shared" si="228"/>
        <v>42236.711805555555</v>
      </c>
      <c r="T2882" s="16" t="str">
        <f t="shared" si="229"/>
        <v>2015</v>
      </c>
    </row>
    <row r="2883" spans="1:20" ht="49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>
        <f t="shared" si="225"/>
        <v>0</v>
      </c>
      <c r="O2883" s="10">
        <f t="shared" si="226"/>
        <v>0</v>
      </c>
      <c r="P2883" s="12" t="s">
        <v>8273</v>
      </c>
      <c r="Q2883" t="s">
        <v>8274</v>
      </c>
      <c r="R2883" s="17">
        <f t="shared" si="227"/>
        <v>41916.597638888888</v>
      </c>
      <c r="S2883" s="17">
        <f t="shared" si="228"/>
        <v>41976.639305555553</v>
      </c>
      <c r="T2883" s="16" t="str">
        <f t="shared" si="229"/>
        <v>2014</v>
      </c>
    </row>
    <row r="2884" spans="1:20" ht="49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>
        <f t="shared" si="225"/>
        <v>34</v>
      </c>
      <c r="O2884" s="10">
        <f t="shared" si="226"/>
        <v>63</v>
      </c>
      <c r="P2884" s="12" t="s">
        <v>8273</v>
      </c>
      <c r="Q2884" t="s">
        <v>8274</v>
      </c>
      <c r="R2884" s="17">
        <f t="shared" si="227"/>
        <v>42461.596273148149</v>
      </c>
      <c r="S2884" s="17">
        <f t="shared" si="228"/>
        <v>42491.596273148149</v>
      </c>
      <c r="T2884" s="16" t="str">
        <f t="shared" si="229"/>
        <v>2016</v>
      </c>
    </row>
    <row r="2885" spans="1:20" ht="49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>
        <f t="shared" si="225"/>
        <v>19</v>
      </c>
      <c r="O2885" s="10">
        <f t="shared" si="226"/>
        <v>381.6</v>
      </c>
      <c r="P2885" s="12" t="s">
        <v>8273</v>
      </c>
      <c r="Q2885" t="s">
        <v>8274</v>
      </c>
      <c r="R2885" s="17">
        <f t="shared" si="227"/>
        <v>42370.90320601852</v>
      </c>
      <c r="S2885" s="17">
        <f t="shared" si="228"/>
        <v>42406.207638888889</v>
      </c>
      <c r="T2885" s="16" t="str">
        <f t="shared" si="229"/>
        <v>2016</v>
      </c>
    </row>
    <row r="2886" spans="1:20" ht="33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>
        <f t="shared" si="225"/>
        <v>0</v>
      </c>
      <c r="O2886" s="10">
        <f t="shared" si="226"/>
        <v>46.25</v>
      </c>
      <c r="P2886" s="12" t="s">
        <v>8273</v>
      </c>
      <c r="Q2886" t="s">
        <v>8274</v>
      </c>
      <c r="R2886" s="17">
        <f t="shared" si="227"/>
        <v>41948.727256944447</v>
      </c>
      <c r="S2886" s="17">
        <f t="shared" si="228"/>
        <v>41978.727256944447</v>
      </c>
      <c r="T2886" s="16" t="str">
        <f t="shared" si="229"/>
        <v>2014</v>
      </c>
    </row>
    <row r="2887" spans="1:20" ht="33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>
        <f t="shared" si="225"/>
        <v>33</v>
      </c>
      <c r="O2887" s="10">
        <f t="shared" si="226"/>
        <v>26</v>
      </c>
      <c r="P2887" s="12" t="s">
        <v>8273</v>
      </c>
      <c r="Q2887" t="s">
        <v>8274</v>
      </c>
      <c r="R2887" s="17">
        <f t="shared" si="227"/>
        <v>42047.07640046296</v>
      </c>
      <c r="S2887" s="17">
        <f t="shared" si="228"/>
        <v>42077.034733796296</v>
      </c>
      <c r="T2887" s="16" t="str">
        <f t="shared" si="229"/>
        <v>2015</v>
      </c>
    </row>
    <row r="2888" spans="1:20" ht="49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>
        <f t="shared" si="225"/>
        <v>5</v>
      </c>
      <c r="O2888" s="10">
        <f t="shared" si="226"/>
        <v>10</v>
      </c>
      <c r="P2888" s="12" t="s">
        <v>8273</v>
      </c>
      <c r="Q2888" t="s">
        <v>8274</v>
      </c>
      <c r="R2888" s="17">
        <f t="shared" si="227"/>
        <v>42261.632916666669</v>
      </c>
      <c r="S2888" s="17">
        <f t="shared" si="228"/>
        <v>42266.165972222225</v>
      </c>
      <c r="T2888" s="16" t="str">
        <f t="shared" si="229"/>
        <v>2015</v>
      </c>
    </row>
    <row r="2889" spans="1:20" ht="49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>
        <f t="shared" si="225"/>
        <v>0</v>
      </c>
      <c r="O2889" s="10">
        <f t="shared" si="226"/>
        <v>5</v>
      </c>
      <c r="P2889" s="12" t="s">
        <v>8273</v>
      </c>
      <c r="Q2889" t="s">
        <v>8274</v>
      </c>
      <c r="R2889" s="17">
        <f t="shared" si="227"/>
        <v>41985.427361111113</v>
      </c>
      <c r="S2889" s="17">
        <f t="shared" si="228"/>
        <v>42015.427361111113</v>
      </c>
      <c r="T2889" s="16" t="str">
        <f t="shared" si="229"/>
        <v>2014</v>
      </c>
    </row>
    <row r="2890" spans="1:20" ht="49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>
        <f t="shared" ref="N2890:N2953" si="230">ROUND(E2890/D2890*100,0)</f>
        <v>0</v>
      </c>
      <c r="O2890" s="10">
        <f t="shared" ref="O2890:O2953" si="231">IFERROR(ROUND(E2890/L2890,2),0)</f>
        <v>0</v>
      </c>
      <c r="P2890" s="12" t="s">
        <v>8273</v>
      </c>
      <c r="Q2890" t="s">
        <v>8274</v>
      </c>
      <c r="R2890" s="17">
        <f t="shared" ref="R2890:R2953" si="232">(((J2890/60)/60)/24)+DATE(1970,1,1)</f>
        <v>41922.535185185188</v>
      </c>
      <c r="S2890" s="17">
        <f t="shared" ref="S2890:S2953" si="233">(((I2890/60)/60)/24)+DATE(1970,1,1)</f>
        <v>41930.207638888889</v>
      </c>
      <c r="T2890" s="16" t="str">
        <f t="shared" ref="T2890:T2953" si="234">TEXT(R2890, "yyyy")</f>
        <v>2014</v>
      </c>
    </row>
    <row r="2891" spans="1:20" ht="49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>
        <f t="shared" si="230"/>
        <v>38</v>
      </c>
      <c r="O2891" s="10">
        <f t="shared" si="231"/>
        <v>81.569999999999993</v>
      </c>
      <c r="P2891" s="12" t="s">
        <v>8273</v>
      </c>
      <c r="Q2891" t="s">
        <v>8274</v>
      </c>
      <c r="R2891" s="17">
        <f t="shared" si="232"/>
        <v>41850.863252314812</v>
      </c>
      <c r="S2891" s="17">
        <f t="shared" si="233"/>
        <v>41880.863252314812</v>
      </c>
      <c r="T2891" s="16" t="str">
        <f t="shared" si="234"/>
        <v>2014</v>
      </c>
    </row>
    <row r="2892" spans="1:20" ht="49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>
        <f t="shared" si="230"/>
        <v>1</v>
      </c>
      <c r="O2892" s="10">
        <f t="shared" si="231"/>
        <v>7</v>
      </c>
      <c r="P2892" s="12" t="s">
        <v>8273</v>
      </c>
      <c r="Q2892" t="s">
        <v>8274</v>
      </c>
      <c r="R2892" s="17">
        <f t="shared" si="232"/>
        <v>41831.742962962962</v>
      </c>
      <c r="S2892" s="17">
        <f t="shared" si="233"/>
        <v>41860.125</v>
      </c>
      <c r="T2892" s="16" t="str">
        <f t="shared" si="234"/>
        <v>2014</v>
      </c>
    </row>
    <row r="2893" spans="1:20" ht="49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>
        <f t="shared" si="230"/>
        <v>3</v>
      </c>
      <c r="O2893" s="10">
        <f t="shared" si="231"/>
        <v>27.3</v>
      </c>
      <c r="P2893" s="12" t="s">
        <v>8273</v>
      </c>
      <c r="Q2893" t="s">
        <v>8274</v>
      </c>
      <c r="R2893" s="17">
        <f t="shared" si="232"/>
        <v>42415.883425925931</v>
      </c>
      <c r="S2893" s="17">
        <f t="shared" si="233"/>
        <v>42475.84175925926</v>
      </c>
      <c r="T2893" s="16" t="str">
        <f t="shared" si="234"/>
        <v>2016</v>
      </c>
    </row>
    <row r="2894" spans="1:20" ht="49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>
        <f t="shared" si="230"/>
        <v>9</v>
      </c>
      <c r="O2894" s="10">
        <f t="shared" si="231"/>
        <v>29.41</v>
      </c>
      <c r="P2894" s="12" t="s">
        <v>8273</v>
      </c>
      <c r="Q2894" t="s">
        <v>8274</v>
      </c>
      <c r="R2894" s="17">
        <f t="shared" si="232"/>
        <v>41869.714166666665</v>
      </c>
      <c r="S2894" s="17">
        <f t="shared" si="233"/>
        <v>41876.875</v>
      </c>
      <c r="T2894" s="16" t="str">
        <f t="shared" si="234"/>
        <v>2014</v>
      </c>
    </row>
    <row r="2895" spans="1:20" ht="2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>
        <f t="shared" si="230"/>
        <v>1</v>
      </c>
      <c r="O2895" s="10">
        <f t="shared" si="231"/>
        <v>12.5</v>
      </c>
      <c r="P2895" s="12" t="s">
        <v>8273</v>
      </c>
      <c r="Q2895" t="s">
        <v>8274</v>
      </c>
      <c r="R2895" s="17">
        <f t="shared" si="232"/>
        <v>41953.773090277777</v>
      </c>
      <c r="S2895" s="17">
        <f t="shared" si="233"/>
        <v>42013.083333333328</v>
      </c>
      <c r="T2895" s="16" t="str">
        <f t="shared" si="234"/>
        <v>2014</v>
      </c>
    </row>
    <row r="2896" spans="1:20" ht="2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>
        <f t="shared" si="230"/>
        <v>0</v>
      </c>
      <c r="O2896" s="10">
        <f t="shared" si="231"/>
        <v>0</v>
      </c>
      <c r="P2896" s="12" t="s">
        <v>8273</v>
      </c>
      <c r="Q2896" t="s">
        <v>8274</v>
      </c>
      <c r="R2896" s="17">
        <f t="shared" si="232"/>
        <v>42037.986284722225</v>
      </c>
      <c r="S2896" s="17">
        <f t="shared" si="233"/>
        <v>42097.944618055553</v>
      </c>
      <c r="T2896" s="16" t="str">
        <f t="shared" si="234"/>
        <v>2015</v>
      </c>
    </row>
    <row r="2897" spans="1:20" ht="49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>
        <f t="shared" si="230"/>
        <v>5</v>
      </c>
      <c r="O2897" s="10">
        <f t="shared" si="231"/>
        <v>5.75</v>
      </c>
      <c r="P2897" s="12" t="s">
        <v>8273</v>
      </c>
      <c r="Q2897" t="s">
        <v>8274</v>
      </c>
      <c r="R2897" s="17">
        <f t="shared" si="232"/>
        <v>41811.555462962962</v>
      </c>
      <c r="S2897" s="17">
        <f t="shared" si="233"/>
        <v>41812.875</v>
      </c>
      <c r="T2897" s="16" t="str">
        <f t="shared" si="234"/>
        <v>2014</v>
      </c>
    </row>
    <row r="2898" spans="1:20" ht="49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>
        <f t="shared" si="230"/>
        <v>21</v>
      </c>
      <c r="O2898" s="10">
        <f t="shared" si="231"/>
        <v>52.08</v>
      </c>
      <c r="P2898" s="12" t="s">
        <v>8273</v>
      </c>
      <c r="Q2898" t="s">
        <v>8274</v>
      </c>
      <c r="R2898" s="17">
        <f t="shared" si="232"/>
        <v>42701.908807870372</v>
      </c>
      <c r="S2898" s="17">
        <f t="shared" si="233"/>
        <v>42716.25</v>
      </c>
      <c r="T2898" s="16" t="str">
        <f t="shared" si="234"/>
        <v>2016</v>
      </c>
    </row>
    <row r="2899" spans="1:20" ht="49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>
        <f t="shared" si="230"/>
        <v>5</v>
      </c>
      <c r="O2899" s="10">
        <f t="shared" si="231"/>
        <v>183.33</v>
      </c>
      <c r="P2899" s="12" t="s">
        <v>8273</v>
      </c>
      <c r="Q2899" t="s">
        <v>8274</v>
      </c>
      <c r="R2899" s="17">
        <f t="shared" si="232"/>
        <v>42258.646504629629</v>
      </c>
      <c r="S2899" s="17">
        <f t="shared" si="233"/>
        <v>42288.645196759258</v>
      </c>
      <c r="T2899" s="16" t="str">
        <f t="shared" si="234"/>
        <v>2015</v>
      </c>
    </row>
    <row r="2900" spans="1:20" ht="49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>
        <f t="shared" si="230"/>
        <v>4</v>
      </c>
      <c r="O2900" s="10">
        <f t="shared" si="231"/>
        <v>26.33</v>
      </c>
      <c r="P2900" s="12" t="s">
        <v>8273</v>
      </c>
      <c r="Q2900" t="s">
        <v>8274</v>
      </c>
      <c r="R2900" s="17">
        <f t="shared" si="232"/>
        <v>42278.664965277778</v>
      </c>
      <c r="S2900" s="17">
        <f t="shared" si="233"/>
        <v>42308.664965277778</v>
      </c>
      <c r="T2900" s="16" t="str">
        <f t="shared" si="234"/>
        <v>2015</v>
      </c>
    </row>
    <row r="2901" spans="1:20" ht="49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>
        <f t="shared" si="230"/>
        <v>0</v>
      </c>
      <c r="O2901" s="10">
        <f t="shared" si="231"/>
        <v>0</v>
      </c>
      <c r="P2901" s="12" t="s">
        <v>8273</v>
      </c>
      <c r="Q2901" t="s">
        <v>8274</v>
      </c>
      <c r="R2901" s="17">
        <f t="shared" si="232"/>
        <v>42515.078217592592</v>
      </c>
      <c r="S2901" s="17">
        <f t="shared" si="233"/>
        <v>42575.078217592592</v>
      </c>
      <c r="T2901" s="16" t="str">
        <f t="shared" si="234"/>
        <v>2016</v>
      </c>
    </row>
    <row r="2902" spans="1:20" ht="49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>
        <f t="shared" si="230"/>
        <v>62</v>
      </c>
      <c r="O2902" s="10">
        <f t="shared" si="231"/>
        <v>486.43</v>
      </c>
      <c r="P2902" s="12" t="s">
        <v>8273</v>
      </c>
      <c r="Q2902" t="s">
        <v>8274</v>
      </c>
      <c r="R2902" s="17">
        <f t="shared" si="232"/>
        <v>41830.234166666669</v>
      </c>
      <c r="S2902" s="17">
        <f t="shared" si="233"/>
        <v>41860.234166666669</v>
      </c>
      <c r="T2902" s="16" t="str">
        <f t="shared" si="234"/>
        <v>2014</v>
      </c>
    </row>
    <row r="2903" spans="1:20" ht="49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>
        <f t="shared" si="230"/>
        <v>1</v>
      </c>
      <c r="O2903" s="10">
        <f t="shared" si="231"/>
        <v>3</v>
      </c>
      <c r="P2903" s="12" t="s">
        <v>8273</v>
      </c>
      <c r="Q2903" t="s">
        <v>8274</v>
      </c>
      <c r="R2903" s="17">
        <f t="shared" si="232"/>
        <v>41982.904386574075</v>
      </c>
      <c r="S2903" s="17">
        <f t="shared" si="233"/>
        <v>42042.904386574075</v>
      </c>
      <c r="T2903" s="16" t="str">
        <f t="shared" si="234"/>
        <v>2014</v>
      </c>
    </row>
    <row r="2904" spans="1:20" ht="33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>
        <f t="shared" si="230"/>
        <v>0</v>
      </c>
      <c r="O2904" s="10">
        <f t="shared" si="231"/>
        <v>25</v>
      </c>
      <c r="P2904" s="12" t="s">
        <v>8273</v>
      </c>
      <c r="Q2904" t="s">
        <v>8274</v>
      </c>
      <c r="R2904" s="17">
        <f t="shared" si="232"/>
        <v>42210.439768518518</v>
      </c>
      <c r="S2904" s="17">
        <f t="shared" si="233"/>
        <v>42240.439768518518</v>
      </c>
      <c r="T2904" s="16" t="str">
        <f t="shared" si="234"/>
        <v>2015</v>
      </c>
    </row>
    <row r="2905" spans="1:20" ht="49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>
        <f t="shared" si="230"/>
        <v>1</v>
      </c>
      <c r="O2905" s="10">
        <f t="shared" si="231"/>
        <v>9.75</v>
      </c>
      <c r="P2905" s="12" t="s">
        <v>8273</v>
      </c>
      <c r="Q2905" t="s">
        <v>8274</v>
      </c>
      <c r="R2905" s="17">
        <f t="shared" si="232"/>
        <v>42196.166874999995</v>
      </c>
      <c r="S2905" s="17">
        <f t="shared" si="233"/>
        <v>42256.166874999995</v>
      </c>
      <c r="T2905" s="16" t="str">
        <f t="shared" si="234"/>
        <v>2015</v>
      </c>
    </row>
    <row r="2906" spans="1:20" ht="49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>
        <f t="shared" si="230"/>
        <v>5</v>
      </c>
      <c r="O2906" s="10">
        <f t="shared" si="231"/>
        <v>18.75</v>
      </c>
      <c r="P2906" s="12" t="s">
        <v>8273</v>
      </c>
      <c r="Q2906" t="s">
        <v>8274</v>
      </c>
      <c r="R2906" s="17">
        <f t="shared" si="232"/>
        <v>41940.967951388891</v>
      </c>
      <c r="S2906" s="17">
        <f t="shared" si="233"/>
        <v>41952.5</v>
      </c>
      <c r="T2906" s="16" t="str">
        <f t="shared" si="234"/>
        <v>2014</v>
      </c>
    </row>
    <row r="2907" spans="1:20" ht="49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>
        <f t="shared" si="230"/>
        <v>18</v>
      </c>
      <c r="O2907" s="10">
        <f t="shared" si="231"/>
        <v>36.590000000000003</v>
      </c>
      <c r="P2907" s="12" t="s">
        <v>8273</v>
      </c>
      <c r="Q2907" t="s">
        <v>8274</v>
      </c>
      <c r="R2907" s="17">
        <f t="shared" si="232"/>
        <v>42606.056863425925</v>
      </c>
      <c r="S2907" s="17">
        <f t="shared" si="233"/>
        <v>42620.056863425925</v>
      </c>
      <c r="T2907" s="16" t="str">
        <f t="shared" si="234"/>
        <v>2016</v>
      </c>
    </row>
    <row r="2908" spans="1:20" ht="49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>
        <f t="shared" si="230"/>
        <v>9</v>
      </c>
      <c r="O2908" s="10">
        <f t="shared" si="231"/>
        <v>80.709999999999994</v>
      </c>
      <c r="P2908" s="12" t="s">
        <v>8273</v>
      </c>
      <c r="Q2908" t="s">
        <v>8274</v>
      </c>
      <c r="R2908" s="17">
        <f t="shared" si="232"/>
        <v>42199.648912037039</v>
      </c>
      <c r="S2908" s="17">
        <f t="shared" si="233"/>
        <v>42217.041666666672</v>
      </c>
      <c r="T2908" s="16" t="str">
        <f t="shared" si="234"/>
        <v>2015</v>
      </c>
    </row>
    <row r="2909" spans="1:20" ht="49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>
        <f t="shared" si="230"/>
        <v>0</v>
      </c>
      <c r="O2909" s="10">
        <f t="shared" si="231"/>
        <v>1</v>
      </c>
      <c r="P2909" s="12" t="s">
        <v>8273</v>
      </c>
      <c r="Q2909" t="s">
        <v>8274</v>
      </c>
      <c r="R2909" s="17">
        <f t="shared" si="232"/>
        <v>42444.877743055549</v>
      </c>
      <c r="S2909" s="17">
        <f t="shared" si="233"/>
        <v>42504.877743055549</v>
      </c>
      <c r="T2909" s="16" t="str">
        <f t="shared" si="234"/>
        <v>2016</v>
      </c>
    </row>
    <row r="2910" spans="1:20" ht="65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>
        <f t="shared" si="230"/>
        <v>3</v>
      </c>
      <c r="O2910" s="10">
        <f t="shared" si="231"/>
        <v>52.8</v>
      </c>
      <c r="P2910" s="12" t="s">
        <v>8273</v>
      </c>
      <c r="Q2910" t="s">
        <v>8274</v>
      </c>
      <c r="R2910" s="17">
        <f t="shared" si="232"/>
        <v>42499.731701388882</v>
      </c>
      <c r="S2910" s="17">
        <f t="shared" si="233"/>
        <v>42529.731701388882</v>
      </c>
      <c r="T2910" s="16" t="str">
        <f t="shared" si="234"/>
        <v>2016</v>
      </c>
    </row>
    <row r="2911" spans="1:20" ht="49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>
        <f t="shared" si="230"/>
        <v>0</v>
      </c>
      <c r="O2911" s="10">
        <f t="shared" si="231"/>
        <v>20</v>
      </c>
      <c r="P2911" s="12" t="s">
        <v>8273</v>
      </c>
      <c r="Q2911" t="s">
        <v>8274</v>
      </c>
      <c r="R2911" s="17">
        <f t="shared" si="232"/>
        <v>41929.266215277778</v>
      </c>
      <c r="S2911" s="17">
        <f t="shared" si="233"/>
        <v>41968.823611111111</v>
      </c>
      <c r="T2911" s="16" t="str">
        <f t="shared" si="234"/>
        <v>2014</v>
      </c>
    </row>
    <row r="2912" spans="1:20" ht="49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>
        <f t="shared" si="230"/>
        <v>0</v>
      </c>
      <c r="O2912" s="10">
        <f t="shared" si="231"/>
        <v>1</v>
      </c>
      <c r="P2912" s="12" t="s">
        <v>8273</v>
      </c>
      <c r="Q2912" t="s">
        <v>8274</v>
      </c>
      <c r="R2912" s="17">
        <f t="shared" si="232"/>
        <v>42107.841284722221</v>
      </c>
      <c r="S2912" s="17">
        <f t="shared" si="233"/>
        <v>42167.841284722221</v>
      </c>
      <c r="T2912" s="16" t="str">
        <f t="shared" si="234"/>
        <v>2015</v>
      </c>
    </row>
    <row r="2913" spans="1:20" ht="49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>
        <f t="shared" si="230"/>
        <v>37</v>
      </c>
      <c r="O2913" s="10">
        <f t="shared" si="231"/>
        <v>46.93</v>
      </c>
      <c r="P2913" s="12" t="s">
        <v>8273</v>
      </c>
      <c r="Q2913" t="s">
        <v>8274</v>
      </c>
      <c r="R2913" s="17">
        <f t="shared" si="232"/>
        <v>42142.768819444449</v>
      </c>
      <c r="S2913" s="17">
        <f t="shared" si="233"/>
        <v>42182.768819444449</v>
      </c>
      <c r="T2913" s="16" t="str">
        <f t="shared" si="234"/>
        <v>2015</v>
      </c>
    </row>
    <row r="2914" spans="1:20" ht="49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>
        <f t="shared" si="230"/>
        <v>14</v>
      </c>
      <c r="O2914" s="10">
        <f t="shared" si="231"/>
        <v>78.08</v>
      </c>
      <c r="P2914" s="12" t="s">
        <v>8273</v>
      </c>
      <c r="Q2914" t="s">
        <v>8274</v>
      </c>
      <c r="R2914" s="17">
        <f t="shared" si="232"/>
        <v>42354.131643518514</v>
      </c>
      <c r="S2914" s="17">
        <f t="shared" si="233"/>
        <v>42384.131643518514</v>
      </c>
      <c r="T2914" s="16" t="str">
        <f t="shared" si="234"/>
        <v>2015</v>
      </c>
    </row>
    <row r="2915" spans="1:20" ht="49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>
        <f t="shared" si="230"/>
        <v>0</v>
      </c>
      <c r="O2915" s="10">
        <f t="shared" si="231"/>
        <v>1</v>
      </c>
      <c r="P2915" s="12" t="s">
        <v>8273</v>
      </c>
      <c r="Q2915" t="s">
        <v>8274</v>
      </c>
      <c r="R2915" s="17">
        <f t="shared" si="232"/>
        <v>41828.922905092593</v>
      </c>
      <c r="S2915" s="17">
        <f t="shared" si="233"/>
        <v>41888.922905092593</v>
      </c>
      <c r="T2915" s="16" t="str">
        <f t="shared" si="234"/>
        <v>2014</v>
      </c>
    </row>
    <row r="2916" spans="1:20" ht="33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>
        <f t="shared" si="230"/>
        <v>0</v>
      </c>
      <c r="O2916" s="10">
        <f t="shared" si="231"/>
        <v>1</v>
      </c>
      <c r="P2916" s="12" t="s">
        <v>8273</v>
      </c>
      <c r="Q2916" t="s">
        <v>8274</v>
      </c>
      <c r="R2916" s="17">
        <f t="shared" si="232"/>
        <v>42017.907337962963</v>
      </c>
      <c r="S2916" s="17">
        <f t="shared" si="233"/>
        <v>42077.865671296298</v>
      </c>
      <c r="T2916" s="16" t="str">
        <f t="shared" si="234"/>
        <v>2015</v>
      </c>
    </row>
    <row r="2917" spans="1:20" ht="49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>
        <f t="shared" si="230"/>
        <v>61</v>
      </c>
      <c r="O2917" s="10">
        <f t="shared" si="231"/>
        <v>203.67</v>
      </c>
      <c r="P2917" s="12" t="s">
        <v>8273</v>
      </c>
      <c r="Q2917" t="s">
        <v>8274</v>
      </c>
      <c r="R2917" s="17">
        <f t="shared" si="232"/>
        <v>42415.398032407407</v>
      </c>
      <c r="S2917" s="17">
        <f t="shared" si="233"/>
        <v>42445.356365740736</v>
      </c>
      <c r="T2917" s="16" t="str">
        <f t="shared" si="234"/>
        <v>2016</v>
      </c>
    </row>
    <row r="2918" spans="1:20" ht="33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>
        <f t="shared" si="230"/>
        <v>8</v>
      </c>
      <c r="O2918" s="10">
        <f t="shared" si="231"/>
        <v>20.71</v>
      </c>
      <c r="P2918" s="12" t="s">
        <v>8273</v>
      </c>
      <c r="Q2918" t="s">
        <v>8274</v>
      </c>
      <c r="R2918" s="17">
        <f t="shared" si="232"/>
        <v>41755.476724537039</v>
      </c>
      <c r="S2918" s="17">
        <f t="shared" si="233"/>
        <v>41778.476724537039</v>
      </c>
      <c r="T2918" s="16" t="str">
        <f t="shared" si="234"/>
        <v>2014</v>
      </c>
    </row>
    <row r="2919" spans="1:20" ht="49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>
        <f t="shared" si="230"/>
        <v>22</v>
      </c>
      <c r="O2919" s="10">
        <f t="shared" si="231"/>
        <v>48.56</v>
      </c>
      <c r="P2919" s="12" t="s">
        <v>8273</v>
      </c>
      <c r="Q2919" t="s">
        <v>8274</v>
      </c>
      <c r="R2919" s="17">
        <f t="shared" si="232"/>
        <v>42245.234340277777</v>
      </c>
      <c r="S2919" s="17">
        <f t="shared" si="233"/>
        <v>42263.234340277777</v>
      </c>
      <c r="T2919" s="16" t="str">
        <f t="shared" si="234"/>
        <v>2015</v>
      </c>
    </row>
    <row r="2920" spans="1:20" ht="49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>
        <f t="shared" si="230"/>
        <v>27</v>
      </c>
      <c r="O2920" s="10">
        <f t="shared" si="231"/>
        <v>68.099999999999994</v>
      </c>
      <c r="P2920" s="12" t="s">
        <v>8273</v>
      </c>
      <c r="Q2920" t="s">
        <v>8274</v>
      </c>
      <c r="R2920" s="17">
        <f t="shared" si="232"/>
        <v>42278.629710648151</v>
      </c>
      <c r="S2920" s="17">
        <f t="shared" si="233"/>
        <v>42306.629710648151</v>
      </c>
      <c r="T2920" s="16" t="str">
        <f t="shared" si="234"/>
        <v>2015</v>
      </c>
    </row>
    <row r="2921" spans="1:20" ht="49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>
        <f t="shared" si="230"/>
        <v>9</v>
      </c>
      <c r="O2921" s="10">
        <f t="shared" si="231"/>
        <v>8.5</v>
      </c>
      <c r="P2921" s="12" t="s">
        <v>8273</v>
      </c>
      <c r="Q2921" t="s">
        <v>8274</v>
      </c>
      <c r="R2921" s="17">
        <f t="shared" si="232"/>
        <v>41826.61954861111</v>
      </c>
      <c r="S2921" s="17">
        <f t="shared" si="233"/>
        <v>41856.61954861111</v>
      </c>
      <c r="T2921" s="16" t="str">
        <f t="shared" si="234"/>
        <v>2014</v>
      </c>
    </row>
    <row r="2922" spans="1:20" ht="49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>
        <f t="shared" si="230"/>
        <v>27</v>
      </c>
      <c r="O2922" s="10">
        <f t="shared" si="231"/>
        <v>51.62</v>
      </c>
      <c r="P2922" s="12" t="s">
        <v>8273</v>
      </c>
      <c r="Q2922" t="s">
        <v>8274</v>
      </c>
      <c r="R2922" s="17">
        <f t="shared" si="232"/>
        <v>42058.792476851857</v>
      </c>
      <c r="S2922" s="17">
        <f t="shared" si="233"/>
        <v>42088.750810185185</v>
      </c>
      <c r="T2922" s="16" t="str">
        <f t="shared" si="234"/>
        <v>2015</v>
      </c>
    </row>
    <row r="2923" spans="1:20" ht="33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>
        <f t="shared" si="230"/>
        <v>129</v>
      </c>
      <c r="O2923" s="10">
        <f t="shared" si="231"/>
        <v>43</v>
      </c>
      <c r="P2923" s="12" t="s">
        <v>8273</v>
      </c>
      <c r="Q2923" t="s">
        <v>8315</v>
      </c>
      <c r="R2923" s="17">
        <f t="shared" si="232"/>
        <v>41877.886620370373</v>
      </c>
      <c r="S2923" s="17">
        <f t="shared" si="233"/>
        <v>41907.886620370373</v>
      </c>
      <c r="T2923" s="16" t="str">
        <f t="shared" si="234"/>
        <v>2014</v>
      </c>
    </row>
    <row r="2924" spans="1:20" ht="49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>
        <f t="shared" si="230"/>
        <v>100</v>
      </c>
      <c r="O2924" s="10">
        <f t="shared" si="231"/>
        <v>83.33</v>
      </c>
      <c r="P2924" s="12" t="s">
        <v>8273</v>
      </c>
      <c r="Q2924" t="s">
        <v>8315</v>
      </c>
      <c r="R2924" s="17">
        <f t="shared" si="232"/>
        <v>42097.874155092592</v>
      </c>
      <c r="S2924" s="17">
        <f t="shared" si="233"/>
        <v>42142.874155092592</v>
      </c>
      <c r="T2924" s="16" t="str">
        <f t="shared" si="234"/>
        <v>2015</v>
      </c>
    </row>
    <row r="2925" spans="1:20" ht="49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>
        <f t="shared" si="230"/>
        <v>100</v>
      </c>
      <c r="O2925" s="10">
        <f t="shared" si="231"/>
        <v>30</v>
      </c>
      <c r="P2925" s="12" t="s">
        <v>8273</v>
      </c>
      <c r="Q2925" t="s">
        <v>8315</v>
      </c>
      <c r="R2925" s="17">
        <f t="shared" si="232"/>
        <v>42013.15253472222</v>
      </c>
      <c r="S2925" s="17">
        <f t="shared" si="233"/>
        <v>42028.125</v>
      </c>
      <c r="T2925" s="16" t="str">
        <f t="shared" si="234"/>
        <v>2015</v>
      </c>
    </row>
    <row r="2926" spans="1:20" ht="49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>
        <f t="shared" si="230"/>
        <v>103</v>
      </c>
      <c r="O2926" s="10">
        <f t="shared" si="231"/>
        <v>175.51</v>
      </c>
      <c r="P2926" s="12" t="s">
        <v>8273</v>
      </c>
      <c r="Q2926" t="s">
        <v>8315</v>
      </c>
      <c r="R2926" s="17">
        <f t="shared" si="232"/>
        <v>42103.556828703702</v>
      </c>
      <c r="S2926" s="17">
        <f t="shared" si="233"/>
        <v>42133.165972222225</v>
      </c>
      <c r="T2926" s="16" t="str">
        <f t="shared" si="234"/>
        <v>2015</v>
      </c>
    </row>
    <row r="2927" spans="1:20" ht="49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>
        <f t="shared" si="230"/>
        <v>102</v>
      </c>
      <c r="O2927" s="10">
        <f t="shared" si="231"/>
        <v>231.66</v>
      </c>
      <c r="P2927" s="12" t="s">
        <v>8273</v>
      </c>
      <c r="Q2927" t="s">
        <v>8315</v>
      </c>
      <c r="R2927" s="17">
        <f t="shared" si="232"/>
        <v>41863.584120370368</v>
      </c>
      <c r="S2927" s="17">
        <f t="shared" si="233"/>
        <v>41893.584120370368</v>
      </c>
      <c r="T2927" s="16" t="str">
        <f t="shared" si="234"/>
        <v>2014</v>
      </c>
    </row>
    <row r="2928" spans="1:20" ht="49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>
        <f t="shared" si="230"/>
        <v>125</v>
      </c>
      <c r="O2928" s="10">
        <f t="shared" si="231"/>
        <v>75</v>
      </c>
      <c r="P2928" s="12" t="s">
        <v>8273</v>
      </c>
      <c r="Q2928" t="s">
        <v>8315</v>
      </c>
      <c r="R2928" s="17">
        <f t="shared" si="232"/>
        <v>42044.765960648147</v>
      </c>
      <c r="S2928" s="17">
        <f t="shared" si="233"/>
        <v>42058.765960648147</v>
      </c>
      <c r="T2928" s="16" t="str">
        <f t="shared" si="234"/>
        <v>2015</v>
      </c>
    </row>
    <row r="2929" spans="1:20" ht="49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>
        <f t="shared" si="230"/>
        <v>131</v>
      </c>
      <c r="O2929" s="10">
        <f t="shared" si="231"/>
        <v>112.14</v>
      </c>
      <c r="P2929" s="12" t="s">
        <v>8273</v>
      </c>
      <c r="Q2929" t="s">
        <v>8315</v>
      </c>
      <c r="R2929" s="17">
        <f t="shared" si="232"/>
        <v>41806.669317129628</v>
      </c>
      <c r="S2929" s="17">
        <f t="shared" si="233"/>
        <v>41835.208333333336</v>
      </c>
      <c r="T2929" s="16" t="str">
        <f t="shared" si="234"/>
        <v>2014</v>
      </c>
    </row>
    <row r="2930" spans="1:20" ht="33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>
        <f t="shared" si="230"/>
        <v>100</v>
      </c>
      <c r="O2930" s="10">
        <f t="shared" si="231"/>
        <v>41.67</v>
      </c>
      <c r="P2930" s="12" t="s">
        <v>8273</v>
      </c>
      <c r="Q2930" t="s">
        <v>8315</v>
      </c>
      <c r="R2930" s="17">
        <f t="shared" si="232"/>
        <v>42403.998217592598</v>
      </c>
      <c r="S2930" s="17">
        <f t="shared" si="233"/>
        <v>42433.998217592598</v>
      </c>
      <c r="T2930" s="16" t="str">
        <f t="shared" si="234"/>
        <v>2016</v>
      </c>
    </row>
    <row r="2931" spans="1:20" ht="49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>
        <f t="shared" si="230"/>
        <v>102</v>
      </c>
      <c r="O2931" s="10">
        <f t="shared" si="231"/>
        <v>255.17</v>
      </c>
      <c r="P2931" s="12" t="s">
        <v>8273</v>
      </c>
      <c r="Q2931" t="s">
        <v>8315</v>
      </c>
      <c r="R2931" s="17">
        <f t="shared" si="232"/>
        <v>41754.564328703702</v>
      </c>
      <c r="S2931" s="17">
        <f t="shared" si="233"/>
        <v>41784.564328703702</v>
      </c>
      <c r="T2931" s="16" t="str">
        <f t="shared" si="234"/>
        <v>2014</v>
      </c>
    </row>
    <row r="2932" spans="1:20" ht="49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>
        <f t="shared" si="230"/>
        <v>101</v>
      </c>
      <c r="O2932" s="10">
        <f t="shared" si="231"/>
        <v>162.77000000000001</v>
      </c>
      <c r="P2932" s="12" t="s">
        <v>8273</v>
      </c>
      <c r="Q2932" t="s">
        <v>8315</v>
      </c>
      <c r="R2932" s="17">
        <f t="shared" si="232"/>
        <v>42101.584074074075</v>
      </c>
      <c r="S2932" s="17">
        <f t="shared" si="233"/>
        <v>42131.584074074075</v>
      </c>
      <c r="T2932" s="16" t="str">
        <f t="shared" si="234"/>
        <v>2015</v>
      </c>
    </row>
    <row r="2933" spans="1:20" ht="49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>
        <f t="shared" si="230"/>
        <v>106</v>
      </c>
      <c r="O2933" s="10">
        <f t="shared" si="231"/>
        <v>88.33</v>
      </c>
      <c r="P2933" s="12" t="s">
        <v>8273</v>
      </c>
      <c r="Q2933" t="s">
        <v>8315</v>
      </c>
      <c r="R2933" s="17">
        <f t="shared" si="232"/>
        <v>41872.291238425925</v>
      </c>
      <c r="S2933" s="17">
        <f t="shared" si="233"/>
        <v>41897.255555555559</v>
      </c>
      <c r="T2933" s="16" t="str">
        <f t="shared" si="234"/>
        <v>2014</v>
      </c>
    </row>
    <row r="2934" spans="1:20" ht="49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>
        <f t="shared" si="230"/>
        <v>105</v>
      </c>
      <c r="O2934" s="10">
        <f t="shared" si="231"/>
        <v>85.74</v>
      </c>
      <c r="P2934" s="12" t="s">
        <v>8273</v>
      </c>
      <c r="Q2934" t="s">
        <v>8315</v>
      </c>
      <c r="R2934" s="17">
        <f t="shared" si="232"/>
        <v>42025.164780092593</v>
      </c>
      <c r="S2934" s="17">
        <f t="shared" si="233"/>
        <v>42056.458333333328</v>
      </c>
      <c r="T2934" s="16" t="str">
        <f t="shared" si="234"/>
        <v>2015</v>
      </c>
    </row>
    <row r="2935" spans="1:20" ht="49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>
        <f t="shared" si="230"/>
        <v>103</v>
      </c>
      <c r="O2935" s="10">
        <f t="shared" si="231"/>
        <v>47.57</v>
      </c>
      <c r="P2935" s="12" t="s">
        <v>8273</v>
      </c>
      <c r="Q2935" t="s">
        <v>8315</v>
      </c>
      <c r="R2935" s="17">
        <f t="shared" si="232"/>
        <v>42495.956631944442</v>
      </c>
      <c r="S2935" s="17">
        <f t="shared" si="233"/>
        <v>42525.956631944442</v>
      </c>
      <c r="T2935" s="16" t="str">
        <f t="shared" si="234"/>
        <v>2016</v>
      </c>
    </row>
    <row r="2936" spans="1:20" ht="49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>
        <f t="shared" si="230"/>
        <v>108</v>
      </c>
      <c r="O2936" s="10">
        <f t="shared" si="231"/>
        <v>72.97</v>
      </c>
      <c r="P2936" s="12" t="s">
        <v>8273</v>
      </c>
      <c r="Q2936" t="s">
        <v>8315</v>
      </c>
      <c r="R2936" s="17">
        <f t="shared" si="232"/>
        <v>41775.636157407411</v>
      </c>
      <c r="S2936" s="17">
        <f t="shared" si="233"/>
        <v>41805.636157407411</v>
      </c>
      <c r="T2936" s="16" t="str">
        <f t="shared" si="234"/>
        <v>2014</v>
      </c>
    </row>
    <row r="2937" spans="1:20" ht="49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>
        <f t="shared" si="230"/>
        <v>101</v>
      </c>
      <c r="O2937" s="10">
        <f t="shared" si="231"/>
        <v>90.54</v>
      </c>
      <c r="P2937" s="12" t="s">
        <v>8273</v>
      </c>
      <c r="Q2937" t="s">
        <v>8315</v>
      </c>
      <c r="R2937" s="17">
        <f t="shared" si="232"/>
        <v>42553.583425925928</v>
      </c>
      <c r="S2937" s="17">
        <f t="shared" si="233"/>
        <v>42611.708333333328</v>
      </c>
      <c r="T2937" s="16" t="str">
        <f t="shared" si="234"/>
        <v>2016</v>
      </c>
    </row>
    <row r="2938" spans="1:20" ht="49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>
        <f t="shared" si="230"/>
        <v>128</v>
      </c>
      <c r="O2938" s="10">
        <f t="shared" si="231"/>
        <v>37.65</v>
      </c>
      <c r="P2938" s="12" t="s">
        <v>8273</v>
      </c>
      <c r="Q2938" t="s">
        <v>8315</v>
      </c>
      <c r="R2938" s="17">
        <f t="shared" si="232"/>
        <v>41912.650729166664</v>
      </c>
      <c r="S2938" s="17">
        <f t="shared" si="233"/>
        <v>41925.207638888889</v>
      </c>
      <c r="T2938" s="16" t="str">
        <f t="shared" si="234"/>
        <v>2014</v>
      </c>
    </row>
    <row r="2939" spans="1:20" ht="33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>
        <f t="shared" si="230"/>
        <v>133</v>
      </c>
      <c r="O2939" s="10">
        <f t="shared" si="231"/>
        <v>36.36</v>
      </c>
      <c r="P2939" s="12" t="s">
        <v>8273</v>
      </c>
      <c r="Q2939" t="s">
        <v>8315</v>
      </c>
      <c r="R2939" s="17">
        <f t="shared" si="232"/>
        <v>41803.457326388889</v>
      </c>
      <c r="S2939" s="17">
        <f t="shared" si="233"/>
        <v>41833.457326388889</v>
      </c>
      <c r="T2939" s="16" t="str">
        <f t="shared" si="234"/>
        <v>2014</v>
      </c>
    </row>
    <row r="2940" spans="1:20" ht="49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>
        <f t="shared" si="230"/>
        <v>101</v>
      </c>
      <c r="O2940" s="10">
        <f t="shared" si="231"/>
        <v>126.72</v>
      </c>
      <c r="P2940" s="12" t="s">
        <v>8273</v>
      </c>
      <c r="Q2940" t="s">
        <v>8315</v>
      </c>
      <c r="R2940" s="17">
        <f t="shared" si="232"/>
        <v>42004.703865740739</v>
      </c>
      <c r="S2940" s="17">
        <f t="shared" si="233"/>
        <v>42034.703865740739</v>
      </c>
      <c r="T2940" s="16" t="str">
        <f t="shared" si="234"/>
        <v>2014</v>
      </c>
    </row>
    <row r="2941" spans="1:20" ht="49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>
        <f t="shared" si="230"/>
        <v>103</v>
      </c>
      <c r="O2941" s="10">
        <f t="shared" si="231"/>
        <v>329.2</v>
      </c>
      <c r="P2941" s="12" t="s">
        <v>8273</v>
      </c>
      <c r="Q2941" t="s">
        <v>8315</v>
      </c>
      <c r="R2941" s="17">
        <f t="shared" si="232"/>
        <v>41845.809166666666</v>
      </c>
      <c r="S2941" s="17">
        <f t="shared" si="233"/>
        <v>41879.041666666664</v>
      </c>
      <c r="T2941" s="16" t="str">
        <f t="shared" si="234"/>
        <v>2014</v>
      </c>
    </row>
    <row r="2942" spans="1:20" ht="49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>
        <f t="shared" si="230"/>
        <v>107</v>
      </c>
      <c r="O2942" s="10">
        <f t="shared" si="231"/>
        <v>81.239999999999995</v>
      </c>
      <c r="P2942" s="12" t="s">
        <v>8273</v>
      </c>
      <c r="Q2942" t="s">
        <v>8315</v>
      </c>
      <c r="R2942" s="17">
        <f t="shared" si="232"/>
        <v>41982.773356481484</v>
      </c>
      <c r="S2942" s="17">
        <f t="shared" si="233"/>
        <v>42022.773356481484</v>
      </c>
      <c r="T2942" s="16" t="str">
        <f t="shared" si="234"/>
        <v>2014</v>
      </c>
    </row>
    <row r="2943" spans="1:20" ht="49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>
        <f t="shared" si="230"/>
        <v>0</v>
      </c>
      <c r="O2943" s="10">
        <f t="shared" si="231"/>
        <v>1</v>
      </c>
      <c r="P2943" s="12" t="s">
        <v>8273</v>
      </c>
      <c r="Q2943" t="s">
        <v>8313</v>
      </c>
      <c r="R2943" s="17">
        <f t="shared" si="232"/>
        <v>42034.960127314815</v>
      </c>
      <c r="S2943" s="17">
        <f t="shared" si="233"/>
        <v>42064.960127314815</v>
      </c>
      <c r="T2943" s="16" t="str">
        <f t="shared" si="234"/>
        <v>2015</v>
      </c>
    </row>
    <row r="2944" spans="1:20" ht="49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>
        <f t="shared" si="230"/>
        <v>20</v>
      </c>
      <c r="O2944" s="10">
        <f t="shared" si="231"/>
        <v>202.23</v>
      </c>
      <c r="P2944" s="12" t="s">
        <v>8273</v>
      </c>
      <c r="Q2944" t="s">
        <v>8313</v>
      </c>
      <c r="R2944" s="17">
        <f t="shared" si="232"/>
        <v>42334.803923611107</v>
      </c>
      <c r="S2944" s="17">
        <f t="shared" si="233"/>
        <v>42354.845833333333</v>
      </c>
      <c r="T2944" s="16" t="str">
        <f t="shared" si="234"/>
        <v>2015</v>
      </c>
    </row>
    <row r="2945" spans="1:20" ht="49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>
        <f t="shared" si="230"/>
        <v>0</v>
      </c>
      <c r="O2945" s="10">
        <f t="shared" si="231"/>
        <v>0</v>
      </c>
      <c r="P2945" s="12" t="s">
        <v>8273</v>
      </c>
      <c r="Q2945" t="s">
        <v>8313</v>
      </c>
      <c r="R2945" s="17">
        <f t="shared" si="232"/>
        <v>42077.129398148143</v>
      </c>
      <c r="S2945" s="17">
        <f t="shared" si="233"/>
        <v>42107.129398148143</v>
      </c>
      <c r="T2945" s="16" t="str">
        <f t="shared" si="234"/>
        <v>2015</v>
      </c>
    </row>
    <row r="2946" spans="1:20" ht="33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>
        <f t="shared" si="230"/>
        <v>1</v>
      </c>
      <c r="O2946" s="10">
        <f t="shared" si="231"/>
        <v>100</v>
      </c>
      <c r="P2946" s="12" t="s">
        <v>8273</v>
      </c>
      <c r="Q2946" t="s">
        <v>8313</v>
      </c>
      <c r="R2946" s="17">
        <f t="shared" si="232"/>
        <v>42132.9143287037</v>
      </c>
      <c r="S2946" s="17">
        <f t="shared" si="233"/>
        <v>42162.9143287037</v>
      </c>
      <c r="T2946" s="16" t="str">
        <f t="shared" si="234"/>
        <v>2015</v>
      </c>
    </row>
    <row r="2947" spans="1:20" ht="49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>
        <f t="shared" si="230"/>
        <v>0</v>
      </c>
      <c r="O2947" s="10">
        <f t="shared" si="231"/>
        <v>0</v>
      </c>
      <c r="P2947" s="12" t="s">
        <v>8273</v>
      </c>
      <c r="Q2947" t="s">
        <v>8313</v>
      </c>
      <c r="R2947" s="17">
        <f t="shared" si="232"/>
        <v>42118.139583333337</v>
      </c>
      <c r="S2947" s="17">
        <f t="shared" si="233"/>
        <v>42148.139583333337</v>
      </c>
      <c r="T2947" s="16" t="str">
        <f t="shared" si="234"/>
        <v>2015</v>
      </c>
    </row>
    <row r="2948" spans="1:20" ht="49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>
        <f t="shared" si="230"/>
        <v>0</v>
      </c>
      <c r="O2948" s="10">
        <f t="shared" si="231"/>
        <v>1</v>
      </c>
      <c r="P2948" s="12" t="s">
        <v>8273</v>
      </c>
      <c r="Q2948" t="s">
        <v>8313</v>
      </c>
      <c r="R2948" s="17">
        <f t="shared" si="232"/>
        <v>42567.531157407408</v>
      </c>
      <c r="S2948" s="17">
        <f t="shared" si="233"/>
        <v>42597.531157407408</v>
      </c>
      <c r="T2948" s="16" t="str">
        <f t="shared" si="234"/>
        <v>2016</v>
      </c>
    </row>
    <row r="2949" spans="1:20" ht="49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>
        <f t="shared" si="230"/>
        <v>4</v>
      </c>
      <c r="O2949" s="10">
        <f t="shared" si="231"/>
        <v>82.46</v>
      </c>
      <c r="P2949" s="12" t="s">
        <v>8273</v>
      </c>
      <c r="Q2949" t="s">
        <v>8313</v>
      </c>
      <c r="R2949" s="17">
        <f t="shared" si="232"/>
        <v>42649.562118055561</v>
      </c>
      <c r="S2949" s="17">
        <f t="shared" si="233"/>
        <v>42698.715972222228</v>
      </c>
      <c r="T2949" s="16" t="str">
        <f t="shared" si="234"/>
        <v>2016</v>
      </c>
    </row>
    <row r="2950" spans="1:20" ht="49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>
        <f t="shared" si="230"/>
        <v>0</v>
      </c>
      <c r="O2950" s="10">
        <f t="shared" si="231"/>
        <v>2.67</v>
      </c>
      <c r="P2950" s="12" t="s">
        <v>8273</v>
      </c>
      <c r="Q2950" t="s">
        <v>8313</v>
      </c>
      <c r="R2950" s="17">
        <f t="shared" si="232"/>
        <v>42097.649224537032</v>
      </c>
      <c r="S2950" s="17">
        <f t="shared" si="233"/>
        <v>42157.649224537032</v>
      </c>
      <c r="T2950" s="16" t="str">
        <f t="shared" si="234"/>
        <v>2015</v>
      </c>
    </row>
    <row r="2951" spans="1:20" ht="49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>
        <f t="shared" si="230"/>
        <v>3</v>
      </c>
      <c r="O2951" s="10">
        <f t="shared" si="231"/>
        <v>12.5</v>
      </c>
      <c r="P2951" s="12" t="s">
        <v>8273</v>
      </c>
      <c r="Q2951" t="s">
        <v>8313</v>
      </c>
      <c r="R2951" s="17">
        <f t="shared" si="232"/>
        <v>42297.823113425926</v>
      </c>
      <c r="S2951" s="17">
        <f t="shared" si="233"/>
        <v>42327.864780092597</v>
      </c>
      <c r="T2951" s="16" t="str">
        <f t="shared" si="234"/>
        <v>2015</v>
      </c>
    </row>
    <row r="2952" spans="1:20" ht="49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>
        <f t="shared" si="230"/>
        <v>0</v>
      </c>
      <c r="O2952" s="10">
        <f t="shared" si="231"/>
        <v>0</v>
      </c>
      <c r="P2952" s="12" t="s">
        <v>8273</v>
      </c>
      <c r="Q2952" t="s">
        <v>8313</v>
      </c>
      <c r="R2952" s="17">
        <f t="shared" si="232"/>
        <v>42362.36518518519</v>
      </c>
      <c r="S2952" s="17">
        <f t="shared" si="233"/>
        <v>42392.36518518519</v>
      </c>
      <c r="T2952" s="16" t="str">
        <f t="shared" si="234"/>
        <v>2015</v>
      </c>
    </row>
    <row r="2953" spans="1:20" ht="65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>
        <f t="shared" si="230"/>
        <v>2</v>
      </c>
      <c r="O2953" s="10">
        <f t="shared" si="231"/>
        <v>18.899999999999999</v>
      </c>
      <c r="P2953" s="12" t="s">
        <v>8273</v>
      </c>
      <c r="Q2953" t="s">
        <v>8313</v>
      </c>
      <c r="R2953" s="17">
        <f t="shared" si="232"/>
        <v>41872.802928240737</v>
      </c>
      <c r="S2953" s="17">
        <f t="shared" si="233"/>
        <v>41917.802928240737</v>
      </c>
      <c r="T2953" s="16" t="str">
        <f t="shared" si="234"/>
        <v>2014</v>
      </c>
    </row>
    <row r="2954" spans="1:20" ht="49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>
        <f t="shared" ref="N2954:N3017" si="235">ROUND(E2954/D2954*100,0)</f>
        <v>8</v>
      </c>
      <c r="O2954" s="10">
        <f t="shared" ref="O2954:O3017" si="236">IFERROR(ROUND(E2954/L2954,2),0)</f>
        <v>200.63</v>
      </c>
      <c r="P2954" s="12" t="s">
        <v>8273</v>
      </c>
      <c r="Q2954" t="s">
        <v>8313</v>
      </c>
      <c r="R2954" s="17">
        <f t="shared" ref="R2954:R3017" si="237">(((J2954/60)/60)/24)+DATE(1970,1,1)</f>
        <v>42628.690266203703</v>
      </c>
      <c r="S2954" s="17">
        <f t="shared" ref="S2954:S3017" si="238">(((I2954/60)/60)/24)+DATE(1970,1,1)</f>
        <v>42660.166666666672</v>
      </c>
      <c r="T2954" s="16" t="str">
        <f t="shared" ref="T2954:T3017" si="239">TEXT(R2954, "yyyy")</f>
        <v>2016</v>
      </c>
    </row>
    <row r="2955" spans="1:20" ht="49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>
        <f t="shared" si="235"/>
        <v>0</v>
      </c>
      <c r="O2955" s="10">
        <f t="shared" si="236"/>
        <v>201.67</v>
      </c>
      <c r="P2955" s="12" t="s">
        <v>8273</v>
      </c>
      <c r="Q2955" t="s">
        <v>8313</v>
      </c>
      <c r="R2955" s="17">
        <f t="shared" si="237"/>
        <v>42255.791909722218</v>
      </c>
      <c r="S2955" s="17">
        <f t="shared" si="238"/>
        <v>42285.791909722218</v>
      </c>
      <c r="T2955" s="16" t="str">
        <f t="shared" si="239"/>
        <v>2015</v>
      </c>
    </row>
    <row r="2956" spans="1:20" ht="49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>
        <f t="shared" si="235"/>
        <v>0</v>
      </c>
      <c r="O2956" s="10">
        <f t="shared" si="236"/>
        <v>0</v>
      </c>
      <c r="P2956" s="12" t="s">
        <v>8273</v>
      </c>
      <c r="Q2956" t="s">
        <v>8313</v>
      </c>
      <c r="R2956" s="17">
        <f t="shared" si="237"/>
        <v>42790.583368055552</v>
      </c>
      <c r="S2956" s="17">
        <f t="shared" si="238"/>
        <v>42810.541701388895</v>
      </c>
      <c r="T2956" s="16" t="str">
        <f t="shared" si="239"/>
        <v>2017</v>
      </c>
    </row>
    <row r="2957" spans="1:20" ht="33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>
        <f t="shared" si="235"/>
        <v>60</v>
      </c>
      <c r="O2957" s="10">
        <f t="shared" si="236"/>
        <v>65</v>
      </c>
      <c r="P2957" s="12" t="s">
        <v>8273</v>
      </c>
      <c r="Q2957" t="s">
        <v>8313</v>
      </c>
      <c r="R2957" s="17">
        <f t="shared" si="237"/>
        <v>42141.741307870368</v>
      </c>
      <c r="S2957" s="17">
        <f t="shared" si="238"/>
        <v>42171.741307870368</v>
      </c>
      <c r="T2957" s="16" t="str">
        <f t="shared" si="239"/>
        <v>2015</v>
      </c>
    </row>
    <row r="2958" spans="1:20" ht="49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>
        <f t="shared" si="235"/>
        <v>17</v>
      </c>
      <c r="O2958" s="10">
        <f t="shared" si="236"/>
        <v>66.099999999999994</v>
      </c>
      <c r="P2958" s="12" t="s">
        <v>8273</v>
      </c>
      <c r="Q2958" t="s">
        <v>8313</v>
      </c>
      <c r="R2958" s="17">
        <f t="shared" si="237"/>
        <v>42464.958912037036</v>
      </c>
      <c r="S2958" s="17">
        <f t="shared" si="238"/>
        <v>42494.958912037036</v>
      </c>
      <c r="T2958" s="16" t="str">
        <f t="shared" si="239"/>
        <v>2016</v>
      </c>
    </row>
    <row r="2959" spans="1:20" ht="49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>
        <f t="shared" si="235"/>
        <v>2</v>
      </c>
      <c r="O2959" s="10">
        <f t="shared" si="236"/>
        <v>93.33</v>
      </c>
      <c r="P2959" s="12" t="s">
        <v>8273</v>
      </c>
      <c r="Q2959" t="s">
        <v>8313</v>
      </c>
      <c r="R2959" s="17">
        <f t="shared" si="237"/>
        <v>42031.011249999996</v>
      </c>
      <c r="S2959" s="17">
        <f t="shared" si="238"/>
        <v>42090.969583333332</v>
      </c>
      <c r="T2959" s="16" t="str">
        <f t="shared" si="239"/>
        <v>2015</v>
      </c>
    </row>
    <row r="2960" spans="1:20" ht="49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>
        <f t="shared" si="235"/>
        <v>0</v>
      </c>
      <c r="O2960" s="10">
        <f t="shared" si="236"/>
        <v>0</v>
      </c>
      <c r="P2960" s="12" t="s">
        <v>8273</v>
      </c>
      <c r="Q2960" t="s">
        <v>8313</v>
      </c>
      <c r="R2960" s="17">
        <f t="shared" si="237"/>
        <v>42438.779131944444</v>
      </c>
      <c r="S2960" s="17">
        <f t="shared" si="238"/>
        <v>42498.73746527778</v>
      </c>
      <c r="T2960" s="16" t="str">
        <f t="shared" si="239"/>
        <v>2016</v>
      </c>
    </row>
    <row r="2961" spans="1:20" ht="49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>
        <f t="shared" si="235"/>
        <v>0</v>
      </c>
      <c r="O2961" s="10">
        <f t="shared" si="236"/>
        <v>0</v>
      </c>
      <c r="P2961" s="12" t="s">
        <v>8273</v>
      </c>
      <c r="Q2961" t="s">
        <v>8313</v>
      </c>
      <c r="R2961" s="17">
        <f t="shared" si="237"/>
        <v>42498.008391203708</v>
      </c>
      <c r="S2961" s="17">
        <f t="shared" si="238"/>
        <v>42528.008391203708</v>
      </c>
      <c r="T2961" s="16" t="str">
        <f t="shared" si="239"/>
        <v>2016</v>
      </c>
    </row>
    <row r="2962" spans="1:20" ht="49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>
        <f t="shared" si="235"/>
        <v>0</v>
      </c>
      <c r="O2962" s="10">
        <f t="shared" si="236"/>
        <v>0</v>
      </c>
      <c r="P2962" s="12" t="s">
        <v>8273</v>
      </c>
      <c r="Q2962" t="s">
        <v>8313</v>
      </c>
      <c r="R2962" s="17">
        <f t="shared" si="237"/>
        <v>41863.757210648146</v>
      </c>
      <c r="S2962" s="17">
        <f t="shared" si="238"/>
        <v>41893.757210648146</v>
      </c>
      <c r="T2962" s="16" t="str">
        <f t="shared" si="239"/>
        <v>2014</v>
      </c>
    </row>
    <row r="2963" spans="1:20" ht="49" x14ac:dyDescent="0.25">
      <c r="A2963">
        <v>2961</v>
      </c>
      <c r="B2963" s="9" t="s">
        <v>3294</v>
      </c>
      <c r="C2963" s="3" t="s">
        <v>7404</v>
      </c>
      <c r="D2963" s="5">
        <v>600</v>
      </c>
      <c r="E2963" s="7">
        <v>710</v>
      </c>
      <c r="F2963" t="s">
        <v>8218</v>
      </c>
      <c r="G2963" t="s">
        <v>8224</v>
      </c>
      <c r="H2963" t="s">
        <v>8246</v>
      </c>
      <c r="I2963">
        <v>1434459554</v>
      </c>
      <c r="J2963">
        <v>1431867554</v>
      </c>
      <c r="K2963" t="b">
        <v>0</v>
      </c>
      <c r="L2963">
        <v>24</v>
      </c>
      <c r="M2963" t="b">
        <v>1</v>
      </c>
      <c r="N2963">
        <f t="shared" si="235"/>
        <v>118</v>
      </c>
      <c r="O2963" s="10">
        <f t="shared" si="236"/>
        <v>29.58</v>
      </c>
      <c r="P2963" s="12" t="s">
        <v>8273</v>
      </c>
      <c r="Q2963" t="s">
        <v>8274</v>
      </c>
      <c r="R2963" s="17">
        <f t="shared" si="237"/>
        <v>42141.541134259256</v>
      </c>
      <c r="S2963" s="17">
        <f t="shared" si="238"/>
        <v>42171.541134259256</v>
      </c>
      <c r="T2963" s="16" t="str">
        <f t="shared" si="239"/>
        <v>2015</v>
      </c>
    </row>
    <row r="2964" spans="1:20" ht="49" x14ac:dyDescent="0.25">
      <c r="A2964">
        <v>2962</v>
      </c>
      <c r="B2964" s="9" t="s">
        <v>3538</v>
      </c>
      <c r="C2964" s="3" t="s">
        <v>7649</v>
      </c>
      <c r="D2964" s="5">
        <v>600</v>
      </c>
      <c r="E2964" s="7">
        <v>718</v>
      </c>
      <c r="F2964" t="s">
        <v>8218</v>
      </c>
      <c r="G2964" t="s">
        <v>8223</v>
      </c>
      <c r="H2964" t="s">
        <v>8245</v>
      </c>
      <c r="I2964">
        <v>1473358122</v>
      </c>
      <c r="J2964">
        <v>1471543722</v>
      </c>
      <c r="K2964" t="b">
        <v>0</v>
      </c>
      <c r="L2964">
        <v>13</v>
      </c>
      <c r="M2964" t="b">
        <v>1</v>
      </c>
      <c r="N2964">
        <f t="shared" si="235"/>
        <v>120</v>
      </c>
      <c r="O2964" s="10">
        <f t="shared" si="236"/>
        <v>55.23</v>
      </c>
      <c r="P2964" s="12" t="s">
        <v>8273</v>
      </c>
      <c r="Q2964" t="s">
        <v>8274</v>
      </c>
      <c r="R2964" s="17">
        <f t="shared" si="237"/>
        <v>42600.756041666667</v>
      </c>
      <c r="S2964" s="17">
        <f t="shared" si="238"/>
        <v>42621.756041666667</v>
      </c>
      <c r="T2964" s="16" t="str">
        <f t="shared" si="239"/>
        <v>2016</v>
      </c>
    </row>
    <row r="2965" spans="1:20" ht="49" x14ac:dyDescent="0.25">
      <c r="A2965">
        <v>2963</v>
      </c>
      <c r="B2965" s="9" t="s">
        <v>3576</v>
      </c>
      <c r="C2965" s="3" t="s">
        <v>7687</v>
      </c>
      <c r="D2965" s="5">
        <v>600</v>
      </c>
      <c r="E2965" s="7">
        <v>780</v>
      </c>
      <c r="F2965" t="s">
        <v>8218</v>
      </c>
      <c r="G2965" t="s">
        <v>8223</v>
      </c>
      <c r="H2965" t="s">
        <v>8245</v>
      </c>
      <c r="I2965">
        <v>1430029680</v>
      </c>
      <c r="J2965">
        <v>1427741583</v>
      </c>
      <c r="K2965" t="b">
        <v>0</v>
      </c>
      <c r="L2965">
        <v>27</v>
      </c>
      <c r="M2965" t="b">
        <v>1</v>
      </c>
      <c r="N2965">
        <f t="shared" si="235"/>
        <v>130</v>
      </c>
      <c r="O2965" s="10">
        <f t="shared" si="236"/>
        <v>28.89</v>
      </c>
      <c r="P2965" s="12" t="s">
        <v>8273</v>
      </c>
      <c r="Q2965" t="s">
        <v>8274</v>
      </c>
      <c r="R2965" s="17">
        <f t="shared" si="237"/>
        <v>42093.786840277782</v>
      </c>
      <c r="S2965" s="17">
        <f t="shared" si="238"/>
        <v>42120.26944444445</v>
      </c>
      <c r="T2965" s="16" t="str">
        <f t="shared" si="239"/>
        <v>2015</v>
      </c>
    </row>
    <row r="2966" spans="1:20" ht="33" x14ac:dyDescent="0.25">
      <c r="A2966">
        <v>2964</v>
      </c>
      <c r="B2966" s="9" t="s">
        <v>3823</v>
      </c>
      <c r="C2966" s="3" t="s">
        <v>7935</v>
      </c>
      <c r="D2966" s="5">
        <v>600</v>
      </c>
      <c r="E2966" s="7">
        <v>715</v>
      </c>
      <c r="F2966" t="s">
        <v>8218</v>
      </c>
      <c r="G2966" t="s">
        <v>8224</v>
      </c>
      <c r="H2966" t="s">
        <v>8246</v>
      </c>
      <c r="I2966">
        <v>1430993394</v>
      </c>
      <c r="J2966">
        <v>1428401394</v>
      </c>
      <c r="K2966" t="b">
        <v>0</v>
      </c>
      <c r="L2966">
        <v>26</v>
      </c>
      <c r="M2966" t="b">
        <v>1</v>
      </c>
      <c r="N2966">
        <f t="shared" si="235"/>
        <v>119</v>
      </c>
      <c r="O2966" s="10">
        <f t="shared" si="236"/>
        <v>27.5</v>
      </c>
      <c r="P2966" s="12" t="s">
        <v>8273</v>
      </c>
      <c r="Q2966" t="s">
        <v>8274</v>
      </c>
      <c r="R2966" s="17">
        <f t="shared" si="237"/>
        <v>42101.423541666663</v>
      </c>
      <c r="S2966" s="17">
        <f t="shared" si="238"/>
        <v>42131.423541666663</v>
      </c>
      <c r="T2966" s="16" t="str">
        <f t="shared" si="239"/>
        <v>2015</v>
      </c>
    </row>
    <row r="2967" spans="1:20" ht="49" x14ac:dyDescent="0.25">
      <c r="A2967">
        <v>2965</v>
      </c>
      <c r="B2967" s="9" t="s">
        <v>3662</v>
      </c>
      <c r="C2967" s="3" t="s">
        <v>7775</v>
      </c>
      <c r="D2967" s="5">
        <v>620</v>
      </c>
      <c r="E2967" s="7">
        <v>714</v>
      </c>
      <c r="F2967" t="s">
        <v>8218</v>
      </c>
      <c r="G2967" t="s">
        <v>8229</v>
      </c>
      <c r="H2967" t="s">
        <v>8248</v>
      </c>
      <c r="I2967">
        <v>1446062040</v>
      </c>
      <c r="J2967">
        <v>1445109822</v>
      </c>
      <c r="K2967" t="b">
        <v>0</v>
      </c>
      <c r="L2967">
        <v>14</v>
      </c>
      <c r="M2967" t="b">
        <v>1</v>
      </c>
      <c r="N2967">
        <f t="shared" si="235"/>
        <v>115</v>
      </c>
      <c r="O2967" s="10">
        <f t="shared" si="236"/>
        <v>51</v>
      </c>
      <c r="P2967" s="12" t="s">
        <v>8273</v>
      </c>
      <c r="Q2967" t="s">
        <v>8274</v>
      </c>
      <c r="R2967" s="17">
        <f t="shared" si="237"/>
        <v>42294.808124999996</v>
      </c>
      <c r="S2967" s="17">
        <f t="shared" si="238"/>
        <v>42305.829166666663</v>
      </c>
      <c r="T2967" s="16" t="str">
        <f t="shared" si="239"/>
        <v>2015</v>
      </c>
    </row>
    <row r="2968" spans="1:20" ht="33" x14ac:dyDescent="0.25">
      <c r="A2968">
        <v>2966</v>
      </c>
      <c r="B2968" s="9" t="s">
        <v>2824</v>
      </c>
      <c r="C2968" s="3" t="s">
        <v>6934</v>
      </c>
      <c r="D2968" s="5">
        <v>650</v>
      </c>
      <c r="E2968" s="7">
        <v>760</v>
      </c>
      <c r="F2968" t="s">
        <v>8218</v>
      </c>
      <c r="G2968" t="s">
        <v>8223</v>
      </c>
      <c r="H2968" t="s">
        <v>8245</v>
      </c>
      <c r="I2968">
        <v>1434159780</v>
      </c>
      <c r="J2968">
        <v>1431412196</v>
      </c>
      <c r="K2968" t="b">
        <v>0</v>
      </c>
      <c r="L2968">
        <v>15</v>
      </c>
      <c r="M2968" t="b">
        <v>1</v>
      </c>
      <c r="N2968">
        <f t="shared" si="235"/>
        <v>117</v>
      </c>
      <c r="O2968" s="10">
        <f t="shared" si="236"/>
        <v>50.67</v>
      </c>
      <c r="P2968" s="12" t="s">
        <v>8273</v>
      </c>
      <c r="Q2968" t="s">
        <v>8274</v>
      </c>
      <c r="R2968" s="17">
        <f t="shared" si="237"/>
        <v>42136.270787037036</v>
      </c>
      <c r="S2968" s="17">
        <f t="shared" si="238"/>
        <v>42168.071527777778</v>
      </c>
      <c r="T2968" s="16" t="str">
        <f t="shared" si="239"/>
        <v>2015</v>
      </c>
    </row>
    <row r="2969" spans="1:20" ht="49" x14ac:dyDescent="0.25">
      <c r="A2969">
        <v>2967</v>
      </c>
      <c r="B2969" s="9" t="s">
        <v>3450</v>
      </c>
      <c r="C2969" s="3" t="s">
        <v>7561</v>
      </c>
      <c r="D2969" s="5">
        <v>650</v>
      </c>
      <c r="E2969" s="7">
        <v>658</v>
      </c>
      <c r="F2969" t="s">
        <v>8218</v>
      </c>
      <c r="G2969" t="s">
        <v>8223</v>
      </c>
      <c r="H2969" t="s">
        <v>8245</v>
      </c>
      <c r="I2969">
        <v>1429636927</v>
      </c>
      <c r="J2969">
        <v>1427304127</v>
      </c>
      <c r="K2969" t="b">
        <v>0</v>
      </c>
      <c r="L2969">
        <v>16</v>
      </c>
      <c r="M2969" t="b">
        <v>1</v>
      </c>
      <c r="N2969">
        <f t="shared" si="235"/>
        <v>101</v>
      </c>
      <c r="O2969" s="10">
        <f t="shared" si="236"/>
        <v>41.13</v>
      </c>
      <c r="P2969" s="12" t="s">
        <v>8273</v>
      </c>
      <c r="Q2969" t="s">
        <v>8274</v>
      </c>
      <c r="R2969" s="17">
        <f t="shared" si="237"/>
        <v>42088.723692129628</v>
      </c>
      <c r="S2969" s="17">
        <f t="shared" si="238"/>
        <v>42115.723692129628</v>
      </c>
      <c r="T2969" s="16" t="str">
        <f t="shared" si="239"/>
        <v>2015</v>
      </c>
    </row>
    <row r="2970" spans="1:20" ht="49" x14ac:dyDescent="0.25">
      <c r="A2970">
        <v>2968</v>
      </c>
      <c r="B2970" s="9" t="s">
        <v>3536</v>
      </c>
      <c r="C2970" s="3" t="s">
        <v>7647</v>
      </c>
      <c r="D2970" s="5">
        <v>675</v>
      </c>
      <c r="E2970" s="7">
        <v>1218</v>
      </c>
      <c r="F2970" t="s">
        <v>8218</v>
      </c>
      <c r="G2970" t="s">
        <v>8228</v>
      </c>
      <c r="H2970" t="s">
        <v>8250</v>
      </c>
      <c r="I2970">
        <v>1416211140</v>
      </c>
      <c r="J2970">
        <v>1413016216</v>
      </c>
      <c r="K2970" t="b">
        <v>0</v>
      </c>
      <c r="L2970">
        <v>28</v>
      </c>
      <c r="M2970" t="b">
        <v>1</v>
      </c>
      <c r="N2970">
        <f t="shared" si="235"/>
        <v>180</v>
      </c>
      <c r="O2970" s="10">
        <f t="shared" si="236"/>
        <v>43.5</v>
      </c>
      <c r="P2970" s="12" t="s">
        <v>8273</v>
      </c>
      <c r="Q2970" t="s">
        <v>8274</v>
      </c>
      <c r="R2970" s="17">
        <f t="shared" si="237"/>
        <v>41923.354351851849</v>
      </c>
      <c r="S2970" s="17">
        <f t="shared" si="238"/>
        <v>41960.332638888889</v>
      </c>
      <c r="T2970" s="16" t="str">
        <f t="shared" si="239"/>
        <v>2014</v>
      </c>
    </row>
    <row r="2971" spans="1:20" ht="49" x14ac:dyDescent="0.25">
      <c r="A2971">
        <v>2969</v>
      </c>
      <c r="B2971" s="9" t="s">
        <v>2795</v>
      </c>
      <c r="C2971" s="3" t="s">
        <v>6905</v>
      </c>
      <c r="D2971" s="5">
        <v>700</v>
      </c>
      <c r="E2971" s="7">
        <v>730</v>
      </c>
      <c r="F2971" t="s">
        <v>8218</v>
      </c>
      <c r="G2971" t="s">
        <v>8223</v>
      </c>
      <c r="H2971" t="s">
        <v>8245</v>
      </c>
      <c r="I2971">
        <v>1402095600</v>
      </c>
      <c r="J2971">
        <v>1400675841</v>
      </c>
      <c r="K2971" t="b">
        <v>0</v>
      </c>
      <c r="L2971">
        <v>20</v>
      </c>
      <c r="M2971" t="b">
        <v>1</v>
      </c>
      <c r="N2971">
        <f t="shared" si="235"/>
        <v>104</v>
      </c>
      <c r="O2971" s="10">
        <f t="shared" si="236"/>
        <v>36.5</v>
      </c>
      <c r="P2971" s="12" t="s">
        <v>8273</v>
      </c>
      <c r="Q2971" t="s">
        <v>8274</v>
      </c>
      <c r="R2971" s="17">
        <f t="shared" si="237"/>
        <v>41780.525937500002</v>
      </c>
      <c r="S2971" s="17">
        <f t="shared" si="238"/>
        <v>41796.958333333336</v>
      </c>
      <c r="T2971" s="16" t="str">
        <f t="shared" si="239"/>
        <v>2014</v>
      </c>
    </row>
    <row r="2972" spans="1:20" ht="49" x14ac:dyDescent="0.25">
      <c r="A2972">
        <v>2970</v>
      </c>
      <c r="B2972" s="9" t="s">
        <v>3295</v>
      </c>
      <c r="C2972" s="3" t="s">
        <v>7405</v>
      </c>
      <c r="D2972" s="5">
        <v>700</v>
      </c>
      <c r="E2972" s="7">
        <v>720.01</v>
      </c>
      <c r="F2972" t="s">
        <v>8218</v>
      </c>
      <c r="G2972" t="s">
        <v>8224</v>
      </c>
      <c r="H2972" t="s">
        <v>8246</v>
      </c>
      <c r="I2972">
        <v>1474886229</v>
      </c>
      <c r="J2972">
        <v>1472294229</v>
      </c>
      <c r="K2972" t="b">
        <v>0</v>
      </c>
      <c r="L2972">
        <v>27</v>
      </c>
      <c r="M2972" t="b">
        <v>1</v>
      </c>
      <c r="N2972">
        <f t="shared" si="235"/>
        <v>103</v>
      </c>
      <c r="O2972" s="10">
        <f t="shared" si="236"/>
        <v>26.67</v>
      </c>
      <c r="P2972" s="12" t="s">
        <v>8273</v>
      </c>
      <c r="Q2972" t="s">
        <v>8274</v>
      </c>
      <c r="R2972" s="17">
        <f t="shared" si="237"/>
        <v>42609.442465277782</v>
      </c>
      <c r="S2972" s="17">
        <f t="shared" si="238"/>
        <v>42639.442465277782</v>
      </c>
      <c r="T2972" s="16" t="str">
        <f t="shared" si="239"/>
        <v>2016</v>
      </c>
    </row>
    <row r="2973" spans="1:20" ht="49" x14ac:dyDescent="0.25">
      <c r="A2973">
        <v>2971</v>
      </c>
      <c r="B2973" s="9" t="s">
        <v>3343</v>
      </c>
      <c r="C2973" s="3" t="s">
        <v>7453</v>
      </c>
      <c r="D2973" s="5">
        <v>700</v>
      </c>
      <c r="E2973" s="7">
        <v>1200</v>
      </c>
      <c r="F2973" t="s">
        <v>8218</v>
      </c>
      <c r="G2973" t="s">
        <v>8224</v>
      </c>
      <c r="H2973" t="s">
        <v>8246</v>
      </c>
      <c r="I2973">
        <v>1460553480</v>
      </c>
      <c r="J2973">
        <v>1458770384</v>
      </c>
      <c r="K2973" t="b">
        <v>0</v>
      </c>
      <c r="L2973">
        <v>23</v>
      </c>
      <c r="M2973" t="b">
        <v>1</v>
      </c>
      <c r="N2973">
        <f t="shared" si="235"/>
        <v>171</v>
      </c>
      <c r="O2973" s="10">
        <f t="shared" si="236"/>
        <v>52.17</v>
      </c>
      <c r="P2973" s="12" t="s">
        <v>8273</v>
      </c>
      <c r="Q2973" t="s">
        <v>8274</v>
      </c>
      <c r="R2973" s="17">
        <f t="shared" si="237"/>
        <v>42452.916481481487</v>
      </c>
      <c r="S2973" s="17">
        <f t="shared" si="238"/>
        <v>42473.554166666669</v>
      </c>
      <c r="T2973" s="16" t="str">
        <f t="shared" si="239"/>
        <v>2016</v>
      </c>
    </row>
    <row r="2974" spans="1:20" ht="49" x14ac:dyDescent="0.25">
      <c r="A2974">
        <v>2972</v>
      </c>
      <c r="B2974" s="9" t="s">
        <v>3419</v>
      </c>
      <c r="C2974" s="3" t="s">
        <v>7530</v>
      </c>
      <c r="D2974" s="5">
        <v>700</v>
      </c>
      <c r="E2974" s="7">
        <v>966</v>
      </c>
      <c r="F2974" t="s">
        <v>8218</v>
      </c>
      <c r="G2974" t="s">
        <v>8224</v>
      </c>
      <c r="H2974" t="s">
        <v>8246</v>
      </c>
      <c r="I2974">
        <v>1455408000</v>
      </c>
      <c r="J2974">
        <v>1454638202</v>
      </c>
      <c r="K2974" t="b">
        <v>0</v>
      </c>
      <c r="L2974">
        <v>34</v>
      </c>
      <c r="M2974" t="b">
        <v>1</v>
      </c>
      <c r="N2974">
        <f t="shared" si="235"/>
        <v>138</v>
      </c>
      <c r="O2974" s="10">
        <f t="shared" si="236"/>
        <v>28.41</v>
      </c>
      <c r="P2974" s="12" t="s">
        <v>8273</v>
      </c>
      <c r="Q2974" t="s">
        <v>8274</v>
      </c>
      <c r="R2974" s="17">
        <f t="shared" si="237"/>
        <v>42405.090300925927</v>
      </c>
      <c r="S2974" s="17">
        <f t="shared" si="238"/>
        <v>42414</v>
      </c>
      <c r="T2974" s="16" t="str">
        <f t="shared" si="239"/>
        <v>2016</v>
      </c>
    </row>
    <row r="2975" spans="1:20" ht="49" x14ac:dyDescent="0.25">
      <c r="A2975">
        <v>2973</v>
      </c>
      <c r="B2975" s="9" t="s">
        <v>3453</v>
      </c>
      <c r="C2975" s="3" t="s">
        <v>7564</v>
      </c>
      <c r="D2975" s="5">
        <v>700</v>
      </c>
      <c r="E2975" s="7">
        <v>705</v>
      </c>
      <c r="F2975" t="s">
        <v>8218</v>
      </c>
      <c r="G2975" t="s">
        <v>8224</v>
      </c>
      <c r="H2975" t="s">
        <v>8246</v>
      </c>
      <c r="I2975">
        <v>1406825159</v>
      </c>
      <c r="J2975">
        <v>1404233159</v>
      </c>
      <c r="K2975" t="b">
        <v>0</v>
      </c>
      <c r="L2975">
        <v>21</v>
      </c>
      <c r="M2975" t="b">
        <v>1</v>
      </c>
      <c r="N2975">
        <f t="shared" si="235"/>
        <v>101</v>
      </c>
      <c r="O2975" s="10">
        <f t="shared" si="236"/>
        <v>33.57</v>
      </c>
      <c r="P2975" s="12" t="s">
        <v>8273</v>
      </c>
      <c r="Q2975" t="s">
        <v>8274</v>
      </c>
      <c r="R2975" s="17">
        <f t="shared" si="237"/>
        <v>41821.698599537034</v>
      </c>
      <c r="S2975" s="17">
        <f t="shared" si="238"/>
        <v>41851.698599537034</v>
      </c>
      <c r="T2975" s="16" t="str">
        <f t="shared" si="239"/>
        <v>2014</v>
      </c>
    </row>
    <row r="2976" spans="1:20" ht="49" x14ac:dyDescent="0.25">
      <c r="A2976">
        <v>2974</v>
      </c>
      <c r="B2976" s="9" t="s">
        <v>3590</v>
      </c>
      <c r="C2976" s="3" t="s">
        <v>7701</v>
      </c>
      <c r="D2976" s="5">
        <v>700</v>
      </c>
      <c r="E2976" s="7">
        <v>1225</v>
      </c>
      <c r="F2976" t="s">
        <v>8218</v>
      </c>
      <c r="G2976" t="s">
        <v>8223</v>
      </c>
      <c r="H2976" t="s">
        <v>8245</v>
      </c>
      <c r="I2976">
        <v>1422075540</v>
      </c>
      <c r="J2976">
        <v>1419979544</v>
      </c>
      <c r="K2976" t="b">
        <v>0</v>
      </c>
      <c r="L2976">
        <v>18</v>
      </c>
      <c r="M2976" t="b">
        <v>1</v>
      </c>
      <c r="N2976">
        <f t="shared" si="235"/>
        <v>175</v>
      </c>
      <c r="O2976" s="10">
        <f t="shared" si="236"/>
        <v>68.06</v>
      </c>
      <c r="P2976" s="12" t="s">
        <v>8273</v>
      </c>
      <c r="Q2976" t="s">
        <v>8274</v>
      </c>
      <c r="R2976" s="17">
        <f t="shared" si="237"/>
        <v>42003.948425925926</v>
      </c>
      <c r="S2976" s="17">
        <f t="shared" si="238"/>
        <v>42028.207638888889</v>
      </c>
      <c r="T2976" s="16" t="str">
        <f t="shared" si="239"/>
        <v>2014</v>
      </c>
    </row>
    <row r="2977" spans="1:20" ht="49" x14ac:dyDescent="0.25">
      <c r="A2977">
        <v>2975</v>
      </c>
      <c r="B2977" s="9" t="s">
        <v>3705</v>
      </c>
      <c r="C2977" s="3" t="s">
        <v>7818</v>
      </c>
      <c r="D2977" s="5">
        <v>700</v>
      </c>
      <c r="E2977" s="7">
        <v>2100</v>
      </c>
      <c r="F2977" t="s">
        <v>8218</v>
      </c>
      <c r="G2977" t="s">
        <v>8223</v>
      </c>
      <c r="H2977" t="s">
        <v>8245</v>
      </c>
      <c r="I2977">
        <v>1404444286</v>
      </c>
      <c r="J2977">
        <v>1403234686</v>
      </c>
      <c r="K2977" t="b">
        <v>0</v>
      </c>
      <c r="L2977">
        <v>39</v>
      </c>
      <c r="M2977" t="b">
        <v>1</v>
      </c>
      <c r="N2977">
        <f t="shared" si="235"/>
        <v>300</v>
      </c>
      <c r="O2977" s="10">
        <f t="shared" si="236"/>
        <v>53.85</v>
      </c>
      <c r="P2977" s="12" t="s">
        <v>8273</v>
      </c>
      <c r="Q2977" t="s">
        <v>8274</v>
      </c>
      <c r="R2977" s="17">
        <f t="shared" si="237"/>
        <v>41810.142199074071</v>
      </c>
      <c r="S2977" s="17">
        <f t="shared" si="238"/>
        <v>41824.142199074071</v>
      </c>
      <c r="T2977" s="16" t="str">
        <f t="shared" si="239"/>
        <v>2014</v>
      </c>
    </row>
    <row r="2978" spans="1:20" ht="49" x14ac:dyDescent="0.25">
      <c r="A2978">
        <v>2976</v>
      </c>
      <c r="B2978" s="9" t="s">
        <v>3615</v>
      </c>
      <c r="C2978" s="3" t="s">
        <v>7727</v>
      </c>
      <c r="D2978" s="5">
        <v>740</v>
      </c>
      <c r="E2978" s="7">
        <v>880</v>
      </c>
      <c r="F2978" t="s">
        <v>8218</v>
      </c>
      <c r="G2978" t="s">
        <v>8224</v>
      </c>
      <c r="H2978" t="s">
        <v>8246</v>
      </c>
      <c r="I2978">
        <v>1488240000</v>
      </c>
      <c r="J2978">
        <v>1486996729</v>
      </c>
      <c r="K2978" t="b">
        <v>0</v>
      </c>
      <c r="L2978">
        <v>51</v>
      </c>
      <c r="M2978" t="b">
        <v>1</v>
      </c>
      <c r="N2978">
        <f t="shared" si="235"/>
        <v>119</v>
      </c>
      <c r="O2978" s="10">
        <f t="shared" si="236"/>
        <v>17.25</v>
      </c>
      <c r="P2978" s="12" t="s">
        <v>8273</v>
      </c>
      <c r="Q2978" t="s">
        <v>8274</v>
      </c>
      <c r="R2978" s="17">
        <f t="shared" si="237"/>
        <v>42779.610289351855</v>
      </c>
      <c r="S2978" s="17">
        <f t="shared" si="238"/>
        <v>42794</v>
      </c>
      <c r="T2978" s="16" t="str">
        <f t="shared" si="239"/>
        <v>2017</v>
      </c>
    </row>
    <row r="2979" spans="1:20" ht="49" x14ac:dyDescent="0.25">
      <c r="A2979">
        <v>2977</v>
      </c>
      <c r="B2979" s="9" t="s">
        <v>2978</v>
      </c>
      <c r="C2979" s="3" t="s">
        <v>7088</v>
      </c>
      <c r="D2979" s="5">
        <v>750</v>
      </c>
      <c r="E2979" s="7">
        <v>971</v>
      </c>
      <c r="F2979" t="s">
        <v>8218</v>
      </c>
      <c r="G2979" t="s">
        <v>8223</v>
      </c>
      <c r="H2979" t="s">
        <v>8245</v>
      </c>
      <c r="I2979">
        <v>1413784740</v>
      </c>
      <c r="J2979">
        <v>1412954547</v>
      </c>
      <c r="K2979" t="b">
        <v>0</v>
      </c>
      <c r="L2979">
        <v>16</v>
      </c>
      <c r="M2979" t="b">
        <v>1</v>
      </c>
      <c r="N2979">
        <f t="shared" si="235"/>
        <v>129</v>
      </c>
      <c r="O2979" s="10">
        <f t="shared" si="236"/>
        <v>60.69</v>
      </c>
      <c r="P2979" s="12" t="s">
        <v>8273</v>
      </c>
      <c r="Q2979" t="s">
        <v>8274</v>
      </c>
      <c r="R2979" s="17">
        <f t="shared" si="237"/>
        <v>41922.640590277777</v>
      </c>
      <c r="S2979" s="17">
        <f t="shared" si="238"/>
        <v>41932.249305555553</v>
      </c>
      <c r="T2979" s="16" t="str">
        <f t="shared" si="239"/>
        <v>2014</v>
      </c>
    </row>
    <row r="2980" spans="1:20" ht="49" x14ac:dyDescent="0.25">
      <c r="A2980">
        <v>2978</v>
      </c>
      <c r="B2980" s="9" t="s">
        <v>3165</v>
      </c>
      <c r="C2980" s="3" t="s">
        <v>7275</v>
      </c>
      <c r="D2980" s="5">
        <v>750</v>
      </c>
      <c r="E2980" s="7">
        <v>1220</v>
      </c>
      <c r="F2980" t="s">
        <v>8218</v>
      </c>
      <c r="G2980" t="s">
        <v>8223</v>
      </c>
      <c r="H2980" t="s">
        <v>8245</v>
      </c>
      <c r="I2980">
        <v>1304395140</v>
      </c>
      <c r="J2980">
        <v>1302493760</v>
      </c>
      <c r="K2980" t="b">
        <v>1</v>
      </c>
      <c r="L2980">
        <v>21</v>
      </c>
      <c r="M2980" t="b">
        <v>1</v>
      </c>
      <c r="N2980">
        <f t="shared" si="235"/>
        <v>163</v>
      </c>
      <c r="O2980" s="10">
        <f t="shared" si="236"/>
        <v>58.1</v>
      </c>
      <c r="P2980" s="12" t="s">
        <v>8273</v>
      </c>
      <c r="Q2980" t="s">
        <v>8274</v>
      </c>
      <c r="R2980" s="17">
        <f t="shared" si="237"/>
        <v>40644.159259259257</v>
      </c>
      <c r="S2980" s="17">
        <f t="shared" si="238"/>
        <v>40666.165972222225</v>
      </c>
      <c r="T2980" s="16" t="str">
        <f t="shared" si="239"/>
        <v>2011</v>
      </c>
    </row>
    <row r="2981" spans="1:20" ht="49" x14ac:dyDescent="0.25">
      <c r="A2981">
        <v>2979</v>
      </c>
      <c r="B2981" s="9" t="s">
        <v>3366</v>
      </c>
      <c r="C2981" s="3" t="s">
        <v>7477</v>
      </c>
      <c r="D2981" s="5">
        <v>750</v>
      </c>
      <c r="E2981" s="7">
        <v>890</v>
      </c>
      <c r="F2981" t="s">
        <v>8218</v>
      </c>
      <c r="G2981" t="s">
        <v>8224</v>
      </c>
      <c r="H2981" t="s">
        <v>8246</v>
      </c>
      <c r="I2981">
        <v>1438467894</v>
      </c>
      <c r="J2981">
        <v>1436307894</v>
      </c>
      <c r="K2981" t="b">
        <v>0</v>
      </c>
      <c r="L2981">
        <v>30</v>
      </c>
      <c r="M2981" t="b">
        <v>1</v>
      </c>
      <c r="N2981">
        <f t="shared" si="235"/>
        <v>119</v>
      </c>
      <c r="O2981" s="10">
        <f t="shared" si="236"/>
        <v>29.67</v>
      </c>
      <c r="P2981" s="12" t="s">
        <v>8273</v>
      </c>
      <c r="Q2981" t="s">
        <v>8274</v>
      </c>
      <c r="R2981" s="17">
        <f t="shared" si="237"/>
        <v>42192.933958333335</v>
      </c>
      <c r="S2981" s="17">
        <f t="shared" si="238"/>
        <v>42217.933958333335</v>
      </c>
      <c r="T2981" s="16" t="str">
        <f t="shared" si="239"/>
        <v>2015</v>
      </c>
    </row>
    <row r="2982" spans="1:20" ht="49" x14ac:dyDescent="0.25">
      <c r="A2982">
        <v>2980</v>
      </c>
      <c r="B2982" s="9" t="s">
        <v>3647</v>
      </c>
      <c r="C2982" s="3" t="s">
        <v>7759</v>
      </c>
      <c r="D2982" s="5">
        <v>750</v>
      </c>
      <c r="E2982" s="7">
        <v>780</v>
      </c>
      <c r="F2982" t="s">
        <v>8218</v>
      </c>
      <c r="G2982" t="s">
        <v>8228</v>
      </c>
      <c r="H2982" t="s">
        <v>8250</v>
      </c>
      <c r="I2982">
        <v>1402938394</v>
      </c>
      <c r="J2982">
        <v>1400691994</v>
      </c>
      <c r="K2982" t="b">
        <v>0</v>
      </c>
      <c r="L2982">
        <v>8</v>
      </c>
      <c r="M2982" t="b">
        <v>1</v>
      </c>
      <c r="N2982">
        <f t="shared" si="235"/>
        <v>104</v>
      </c>
      <c r="O2982" s="10">
        <f t="shared" si="236"/>
        <v>97.5</v>
      </c>
      <c r="P2982" s="12" t="s">
        <v>8273</v>
      </c>
      <c r="Q2982" t="s">
        <v>8274</v>
      </c>
      <c r="R2982" s="17">
        <f t="shared" si="237"/>
        <v>41780.712893518517</v>
      </c>
      <c r="S2982" s="17">
        <f t="shared" si="238"/>
        <v>41806.712893518517</v>
      </c>
      <c r="T2982" s="16" t="str">
        <f t="shared" si="239"/>
        <v>2014</v>
      </c>
    </row>
    <row r="2983" spans="1:20" ht="49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>
        <f t="shared" si="235"/>
        <v>129</v>
      </c>
      <c r="O2983" s="10">
        <f t="shared" si="236"/>
        <v>53.16</v>
      </c>
      <c r="P2983" s="12" t="s">
        <v>8273</v>
      </c>
      <c r="Q2983" t="s">
        <v>8313</v>
      </c>
      <c r="R2983" s="17">
        <f t="shared" si="237"/>
        <v>42225.559675925921</v>
      </c>
      <c r="S2983" s="17">
        <f t="shared" si="238"/>
        <v>42270.559675925921</v>
      </c>
      <c r="T2983" s="16" t="str">
        <f t="shared" si="239"/>
        <v>2015</v>
      </c>
    </row>
    <row r="2984" spans="1:20" ht="33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>
        <f t="shared" si="235"/>
        <v>102</v>
      </c>
      <c r="O2984" s="10">
        <f t="shared" si="236"/>
        <v>86.49</v>
      </c>
      <c r="P2984" s="12" t="s">
        <v>8273</v>
      </c>
      <c r="Q2984" t="s">
        <v>8313</v>
      </c>
      <c r="R2984" s="17">
        <f t="shared" si="237"/>
        <v>42381.686840277776</v>
      </c>
      <c r="S2984" s="17">
        <f t="shared" si="238"/>
        <v>42411.686840277776</v>
      </c>
      <c r="T2984" s="16" t="str">
        <f t="shared" si="239"/>
        <v>2016</v>
      </c>
    </row>
    <row r="2985" spans="1:20" ht="49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>
        <f t="shared" si="235"/>
        <v>147</v>
      </c>
      <c r="O2985" s="10">
        <f t="shared" si="236"/>
        <v>155.24</v>
      </c>
      <c r="P2985" s="12" t="s">
        <v>8273</v>
      </c>
      <c r="Q2985" t="s">
        <v>8313</v>
      </c>
      <c r="R2985" s="17">
        <f t="shared" si="237"/>
        <v>41894.632361111115</v>
      </c>
      <c r="S2985" s="17">
        <f t="shared" si="238"/>
        <v>41954.674027777779</v>
      </c>
      <c r="T2985" s="16" t="str">
        <f t="shared" si="239"/>
        <v>2014</v>
      </c>
    </row>
    <row r="2986" spans="1:20" ht="49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>
        <f t="shared" si="235"/>
        <v>100</v>
      </c>
      <c r="O2986" s="10">
        <f t="shared" si="236"/>
        <v>115.08</v>
      </c>
      <c r="P2986" s="12" t="s">
        <v>8273</v>
      </c>
      <c r="Q2986" t="s">
        <v>8313</v>
      </c>
      <c r="R2986" s="17">
        <f t="shared" si="237"/>
        <v>42576.278715277775</v>
      </c>
      <c r="S2986" s="17">
        <f t="shared" si="238"/>
        <v>42606.278715277775</v>
      </c>
      <c r="T2986" s="16" t="str">
        <f t="shared" si="239"/>
        <v>2016</v>
      </c>
    </row>
    <row r="2987" spans="1:20" ht="49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>
        <f t="shared" si="235"/>
        <v>122</v>
      </c>
      <c r="O2987" s="10">
        <f t="shared" si="236"/>
        <v>109.59</v>
      </c>
      <c r="P2987" s="12" t="s">
        <v>8273</v>
      </c>
      <c r="Q2987" t="s">
        <v>8313</v>
      </c>
      <c r="R2987" s="17">
        <f t="shared" si="237"/>
        <v>42654.973703703698</v>
      </c>
      <c r="S2987" s="17">
        <f t="shared" si="238"/>
        <v>42674.166666666672</v>
      </c>
      <c r="T2987" s="16" t="str">
        <f t="shared" si="239"/>
        <v>2016</v>
      </c>
    </row>
    <row r="2988" spans="1:20" ht="49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>
        <f t="shared" si="235"/>
        <v>106</v>
      </c>
      <c r="O2988" s="10">
        <f t="shared" si="236"/>
        <v>45.21</v>
      </c>
      <c r="P2988" s="12" t="s">
        <v>8273</v>
      </c>
      <c r="Q2988" t="s">
        <v>8313</v>
      </c>
      <c r="R2988" s="17">
        <f t="shared" si="237"/>
        <v>42431.500069444446</v>
      </c>
      <c r="S2988" s="17">
        <f t="shared" si="238"/>
        <v>42491.458402777775</v>
      </c>
      <c r="T2988" s="16" t="str">
        <f t="shared" si="239"/>
        <v>2016</v>
      </c>
    </row>
    <row r="2989" spans="1:20" ht="49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>
        <f t="shared" si="235"/>
        <v>110</v>
      </c>
      <c r="O2989" s="10">
        <f t="shared" si="236"/>
        <v>104.15</v>
      </c>
      <c r="P2989" s="12" t="s">
        <v>8273</v>
      </c>
      <c r="Q2989" t="s">
        <v>8313</v>
      </c>
      <c r="R2989" s="17">
        <f t="shared" si="237"/>
        <v>42627.307303240741</v>
      </c>
      <c r="S2989" s="17">
        <f t="shared" si="238"/>
        <v>42656</v>
      </c>
      <c r="T2989" s="16" t="str">
        <f t="shared" si="239"/>
        <v>2016</v>
      </c>
    </row>
    <row r="2990" spans="1:20" ht="49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>
        <f t="shared" si="235"/>
        <v>100</v>
      </c>
      <c r="O2990" s="10">
        <f t="shared" si="236"/>
        <v>35.71</v>
      </c>
      <c r="P2990" s="12" t="s">
        <v>8273</v>
      </c>
      <c r="Q2990" t="s">
        <v>8313</v>
      </c>
      <c r="R2990" s="17">
        <f t="shared" si="237"/>
        <v>42511.362048611118</v>
      </c>
      <c r="S2990" s="17">
        <f t="shared" si="238"/>
        <v>42541.362048611118</v>
      </c>
      <c r="T2990" s="16" t="str">
        <f t="shared" si="239"/>
        <v>2016</v>
      </c>
    </row>
    <row r="2991" spans="1:20" ht="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>
        <f t="shared" si="235"/>
        <v>177</v>
      </c>
      <c r="O2991" s="10">
        <f t="shared" si="236"/>
        <v>97</v>
      </c>
      <c r="P2991" s="12" t="s">
        <v>8273</v>
      </c>
      <c r="Q2991" t="s">
        <v>8313</v>
      </c>
      <c r="R2991" s="17">
        <f t="shared" si="237"/>
        <v>42337.02039351852</v>
      </c>
      <c r="S2991" s="17">
        <f t="shared" si="238"/>
        <v>42359.207638888889</v>
      </c>
      <c r="T2991" s="16" t="str">
        <f t="shared" si="239"/>
        <v>2015</v>
      </c>
    </row>
    <row r="2992" spans="1:20" ht="49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>
        <f t="shared" si="235"/>
        <v>100</v>
      </c>
      <c r="O2992" s="10">
        <f t="shared" si="236"/>
        <v>370.37</v>
      </c>
      <c r="P2992" s="12" t="s">
        <v>8273</v>
      </c>
      <c r="Q2992" t="s">
        <v>8313</v>
      </c>
      <c r="R2992" s="17">
        <f t="shared" si="237"/>
        <v>42341.57430555555</v>
      </c>
      <c r="S2992" s="17">
        <f t="shared" si="238"/>
        <v>42376.57430555555</v>
      </c>
      <c r="T2992" s="16" t="str">
        <f t="shared" si="239"/>
        <v>2015</v>
      </c>
    </row>
    <row r="2993" spans="1:20" ht="49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>
        <f t="shared" si="235"/>
        <v>103</v>
      </c>
      <c r="O2993" s="10">
        <f t="shared" si="236"/>
        <v>94.41</v>
      </c>
      <c r="P2993" s="12" t="s">
        <v>8273</v>
      </c>
      <c r="Q2993" t="s">
        <v>8313</v>
      </c>
      <c r="R2993" s="17">
        <f t="shared" si="237"/>
        <v>42740.837152777778</v>
      </c>
      <c r="S2993" s="17">
        <f t="shared" si="238"/>
        <v>42762.837152777778</v>
      </c>
      <c r="T2993" s="16" t="str">
        <f t="shared" si="239"/>
        <v>2017</v>
      </c>
    </row>
    <row r="2994" spans="1:20" ht="49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>
        <f t="shared" si="235"/>
        <v>105</v>
      </c>
      <c r="O2994" s="10">
        <f t="shared" si="236"/>
        <v>48.98</v>
      </c>
      <c r="P2994" s="12" t="s">
        <v>8273</v>
      </c>
      <c r="Q2994" t="s">
        <v>8313</v>
      </c>
      <c r="R2994" s="17">
        <f t="shared" si="237"/>
        <v>42622.767476851848</v>
      </c>
      <c r="S2994" s="17">
        <f t="shared" si="238"/>
        <v>42652.767476851848</v>
      </c>
      <c r="T2994" s="16" t="str">
        <f t="shared" si="239"/>
        <v>2016</v>
      </c>
    </row>
    <row r="2995" spans="1:20" ht="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>
        <f t="shared" si="235"/>
        <v>100</v>
      </c>
      <c r="O2995" s="10">
        <f t="shared" si="236"/>
        <v>45.59</v>
      </c>
      <c r="P2995" s="12" t="s">
        <v>8273</v>
      </c>
      <c r="Q2995" t="s">
        <v>8313</v>
      </c>
      <c r="R2995" s="17">
        <f t="shared" si="237"/>
        <v>42390.838738425926</v>
      </c>
      <c r="S2995" s="17">
        <f t="shared" si="238"/>
        <v>42420.838738425926</v>
      </c>
      <c r="T2995" s="16" t="str">
        <f t="shared" si="239"/>
        <v>2016</v>
      </c>
    </row>
    <row r="2996" spans="1:20" ht="49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>
        <f t="shared" si="235"/>
        <v>458</v>
      </c>
      <c r="O2996" s="10">
        <f t="shared" si="236"/>
        <v>23.28</v>
      </c>
      <c r="P2996" s="12" t="s">
        <v>8273</v>
      </c>
      <c r="Q2996" t="s">
        <v>8313</v>
      </c>
      <c r="R2996" s="17">
        <f t="shared" si="237"/>
        <v>41885.478842592594</v>
      </c>
      <c r="S2996" s="17">
        <f t="shared" si="238"/>
        <v>41915.478842592594</v>
      </c>
      <c r="T2996" s="16" t="str">
        <f t="shared" si="239"/>
        <v>2014</v>
      </c>
    </row>
    <row r="2997" spans="1:20" ht="49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>
        <f t="shared" si="235"/>
        <v>105</v>
      </c>
      <c r="O2997" s="10">
        <f t="shared" si="236"/>
        <v>63.23</v>
      </c>
      <c r="P2997" s="12" t="s">
        <v>8273</v>
      </c>
      <c r="Q2997" t="s">
        <v>8313</v>
      </c>
      <c r="R2997" s="17">
        <f t="shared" si="237"/>
        <v>42724.665173611109</v>
      </c>
      <c r="S2997" s="17">
        <f t="shared" si="238"/>
        <v>42754.665173611109</v>
      </c>
      <c r="T2997" s="16" t="str">
        <f t="shared" si="239"/>
        <v>2016</v>
      </c>
    </row>
    <row r="2998" spans="1:20" ht="33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>
        <f t="shared" si="235"/>
        <v>172</v>
      </c>
      <c r="O2998" s="10">
        <f t="shared" si="236"/>
        <v>153.52000000000001</v>
      </c>
      <c r="P2998" s="12" t="s">
        <v>8273</v>
      </c>
      <c r="Q2998" t="s">
        <v>8313</v>
      </c>
      <c r="R2998" s="17">
        <f t="shared" si="237"/>
        <v>42090.912500000006</v>
      </c>
      <c r="S2998" s="17">
        <f t="shared" si="238"/>
        <v>42150.912500000006</v>
      </c>
      <c r="T2998" s="16" t="str">
        <f t="shared" si="239"/>
        <v>2015</v>
      </c>
    </row>
    <row r="2999" spans="1:20" ht="49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>
        <f t="shared" si="235"/>
        <v>104</v>
      </c>
      <c r="O2999" s="10">
        <f t="shared" si="236"/>
        <v>90.2</v>
      </c>
      <c r="P2999" s="12" t="s">
        <v>8273</v>
      </c>
      <c r="Q2999" t="s">
        <v>8313</v>
      </c>
      <c r="R2999" s="17">
        <f t="shared" si="237"/>
        <v>42775.733715277776</v>
      </c>
      <c r="S2999" s="17">
        <f t="shared" si="238"/>
        <v>42793.207638888889</v>
      </c>
      <c r="T2999" s="16" t="str">
        <f t="shared" si="239"/>
        <v>2017</v>
      </c>
    </row>
    <row r="3000" spans="1:20" ht="49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>
        <f t="shared" si="235"/>
        <v>103</v>
      </c>
      <c r="O3000" s="10">
        <f t="shared" si="236"/>
        <v>118.97</v>
      </c>
      <c r="P3000" s="12" t="s">
        <v>8273</v>
      </c>
      <c r="Q3000" t="s">
        <v>8313</v>
      </c>
      <c r="R3000" s="17">
        <f t="shared" si="237"/>
        <v>41778.193622685183</v>
      </c>
      <c r="S3000" s="17">
        <f t="shared" si="238"/>
        <v>41806.184027777781</v>
      </c>
      <c r="T3000" s="16" t="str">
        <f t="shared" si="239"/>
        <v>2014</v>
      </c>
    </row>
    <row r="3001" spans="1:20" ht="49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>
        <f t="shared" si="235"/>
        <v>119</v>
      </c>
      <c r="O3001" s="10">
        <f t="shared" si="236"/>
        <v>80.25</v>
      </c>
      <c r="P3001" s="12" t="s">
        <v>8273</v>
      </c>
      <c r="Q3001" t="s">
        <v>8313</v>
      </c>
      <c r="R3001" s="17">
        <f t="shared" si="237"/>
        <v>42780.740277777775</v>
      </c>
      <c r="S3001" s="17">
        <f t="shared" si="238"/>
        <v>42795.083333333328</v>
      </c>
      <c r="T3001" s="16" t="str">
        <f t="shared" si="239"/>
        <v>2017</v>
      </c>
    </row>
    <row r="3002" spans="1:20" ht="49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>
        <f t="shared" si="235"/>
        <v>100</v>
      </c>
      <c r="O3002" s="10">
        <f t="shared" si="236"/>
        <v>62.5</v>
      </c>
      <c r="P3002" s="12" t="s">
        <v>8273</v>
      </c>
      <c r="Q3002" t="s">
        <v>8313</v>
      </c>
      <c r="R3002" s="17">
        <f t="shared" si="237"/>
        <v>42752.827199074076</v>
      </c>
      <c r="S3002" s="17">
        <f t="shared" si="238"/>
        <v>42766.75</v>
      </c>
      <c r="T3002" s="16" t="str">
        <f t="shared" si="239"/>
        <v>2017</v>
      </c>
    </row>
    <row r="3003" spans="1:20" ht="49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>
        <f t="shared" si="235"/>
        <v>319</v>
      </c>
      <c r="O3003" s="10">
        <f t="shared" si="236"/>
        <v>131.38</v>
      </c>
      <c r="P3003" s="12" t="s">
        <v>8273</v>
      </c>
      <c r="Q3003" t="s">
        <v>8313</v>
      </c>
      <c r="R3003" s="17">
        <f t="shared" si="237"/>
        <v>42534.895625000005</v>
      </c>
      <c r="S3003" s="17">
        <f t="shared" si="238"/>
        <v>42564.895625000005</v>
      </c>
      <c r="T3003" s="16" t="str">
        <f t="shared" si="239"/>
        <v>2016</v>
      </c>
    </row>
    <row r="3004" spans="1:20" ht="33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>
        <f t="shared" si="235"/>
        <v>109</v>
      </c>
      <c r="O3004" s="10">
        <f t="shared" si="236"/>
        <v>73.03</v>
      </c>
      <c r="P3004" s="12" t="s">
        <v>8273</v>
      </c>
      <c r="Q3004" t="s">
        <v>8313</v>
      </c>
      <c r="R3004" s="17">
        <f t="shared" si="237"/>
        <v>41239.83625</v>
      </c>
      <c r="S3004" s="17">
        <f t="shared" si="238"/>
        <v>41269.83625</v>
      </c>
      <c r="T3004" s="16" t="str">
        <f t="shared" si="239"/>
        <v>2012</v>
      </c>
    </row>
    <row r="3005" spans="1:20" ht="49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>
        <f t="shared" si="235"/>
        <v>101</v>
      </c>
      <c r="O3005" s="10">
        <f t="shared" si="236"/>
        <v>178.53</v>
      </c>
      <c r="P3005" s="12" t="s">
        <v>8273</v>
      </c>
      <c r="Q3005" t="s">
        <v>8313</v>
      </c>
      <c r="R3005" s="17">
        <f t="shared" si="237"/>
        <v>42398.849259259259</v>
      </c>
      <c r="S3005" s="17">
        <f t="shared" si="238"/>
        <v>42430.249305555553</v>
      </c>
      <c r="T3005" s="16" t="str">
        <f t="shared" si="239"/>
        <v>2016</v>
      </c>
    </row>
    <row r="3006" spans="1:20" ht="49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>
        <f t="shared" si="235"/>
        <v>113</v>
      </c>
      <c r="O3006" s="10">
        <f t="shared" si="236"/>
        <v>162.91</v>
      </c>
      <c r="P3006" s="12" t="s">
        <v>8273</v>
      </c>
      <c r="Q3006" t="s">
        <v>8313</v>
      </c>
      <c r="R3006" s="17">
        <f t="shared" si="237"/>
        <v>41928.881064814814</v>
      </c>
      <c r="S3006" s="17">
        <f t="shared" si="238"/>
        <v>41958.922731481478</v>
      </c>
      <c r="T3006" s="16" t="str">
        <f t="shared" si="239"/>
        <v>2014</v>
      </c>
    </row>
    <row r="3007" spans="1:20" ht="49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>
        <f t="shared" si="235"/>
        <v>120</v>
      </c>
      <c r="O3007" s="10">
        <f t="shared" si="236"/>
        <v>108.24</v>
      </c>
      <c r="P3007" s="12" t="s">
        <v>8273</v>
      </c>
      <c r="Q3007" t="s">
        <v>8313</v>
      </c>
      <c r="R3007" s="17">
        <f t="shared" si="237"/>
        <v>41888.674826388888</v>
      </c>
      <c r="S3007" s="17">
        <f t="shared" si="238"/>
        <v>41918.674826388888</v>
      </c>
      <c r="T3007" s="16" t="str">
        <f t="shared" si="239"/>
        <v>2014</v>
      </c>
    </row>
    <row r="3008" spans="1:20" ht="33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>
        <f t="shared" si="235"/>
        <v>108</v>
      </c>
      <c r="O3008" s="10">
        <f t="shared" si="236"/>
        <v>88.87</v>
      </c>
      <c r="P3008" s="12" t="s">
        <v>8273</v>
      </c>
      <c r="Q3008" t="s">
        <v>8313</v>
      </c>
      <c r="R3008" s="17">
        <f t="shared" si="237"/>
        <v>41957.756840277783</v>
      </c>
      <c r="S3008" s="17">
        <f t="shared" si="238"/>
        <v>41987.756840277783</v>
      </c>
      <c r="T3008" s="16" t="str">
        <f t="shared" si="239"/>
        <v>2014</v>
      </c>
    </row>
    <row r="3009" spans="1:20" ht="33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>
        <f t="shared" si="235"/>
        <v>180</v>
      </c>
      <c r="O3009" s="10">
        <f t="shared" si="236"/>
        <v>54</v>
      </c>
      <c r="P3009" s="12" t="s">
        <v>8273</v>
      </c>
      <c r="Q3009" t="s">
        <v>8313</v>
      </c>
      <c r="R3009" s="17">
        <f t="shared" si="237"/>
        <v>42098.216238425928</v>
      </c>
      <c r="S3009" s="17">
        <f t="shared" si="238"/>
        <v>42119.216238425928</v>
      </c>
      <c r="T3009" s="16" t="str">
        <f t="shared" si="239"/>
        <v>2015</v>
      </c>
    </row>
    <row r="3010" spans="1:20" ht="49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>
        <f t="shared" si="235"/>
        <v>101</v>
      </c>
      <c r="O3010" s="10">
        <f t="shared" si="236"/>
        <v>116.73</v>
      </c>
      <c r="P3010" s="12" t="s">
        <v>8273</v>
      </c>
      <c r="Q3010" t="s">
        <v>8313</v>
      </c>
      <c r="R3010" s="17">
        <f t="shared" si="237"/>
        <v>42360.212025462963</v>
      </c>
      <c r="S3010" s="17">
        <f t="shared" si="238"/>
        <v>42390.212025462963</v>
      </c>
      <c r="T3010" s="16" t="str">
        <f t="shared" si="239"/>
        <v>2015</v>
      </c>
    </row>
    <row r="3011" spans="1:20" ht="49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>
        <f t="shared" si="235"/>
        <v>120</v>
      </c>
      <c r="O3011" s="10">
        <f t="shared" si="236"/>
        <v>233.9</v>
      </c>
      <c r="P3011" s="12" t="s">
        <v>8273</v>
      </c>
      <c r="Q3011" t="s">
        <v>8313</v>
      </c>
      <c r="R3011" s="17">
        <f t="shared" si="237"/>
        <v>41939.569907407407</v>
      </c>
      <c r="S3011" s="17">
        <f t="shared" si="238"/>
        <v>41969.611574074079</v>
      </c>
      <c r="T3011" s="16" t="str">
        <f t="shared" si="239"/>
        <v>2014</v>
      </c>
    </row>
    <row r="3012" spans="1:20" ht="49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>
        <f t="shared" si="235"/>
        <v>158</v>
      </c>
      <c r="O3012" s="10">
        <f t="shared" si="236"/>
        <v>158</v>
      </c>
      <c r="P3012" s="12" t="s">
        <v>8273</v>
      </c>
      <c r="Q3012" t="s">
        <v>8313</v>
      </c>
      <c r="R3012" s="17">
        <f t="shared" si="237"/>
        <v>41996.832395833335</v>
      </c>
      <c r="S3012" s="17">
        <f t="shared" si="238"/>
        <v>42056.832395833335</v>
      </c>
      <c r="T3012" s="16" t="str">
        <f t="shared" si="239"/>
        <v>2014</v>
      </c>
    </row>
    <row r="3013" spans="1:20" ht="49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>
        <f t="shared" si="235"/>
        <v>124</v>
      </c>
      <c r="O3013" s="10">
        <f t="shared" si="236"/>
        <v>14.84</v>
      </c>
      <c r="P3013" s="12" t="s">
        <v>8273</v>
      </c>
      <c r="Q3013" t="s">
        <v>8313</v>
      </c>
      <c r="R3013" s="17">
        <f t="shared" si="237"/>
        <v>42334.468935185185</v>
      </c>
      <c r="S3013" s="17">
        <f t="shared" si="238"/>
        <v>42361.957638888889</v>
      </c>
      <c r="T3013" s="16" t="str">
        <f t="shared" si="239"/>
        <v>2015</v>
      </c>
    </row>
    <row r="3014" spans="1:20" ht="49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>
        <f t="shared" si="235"/>
        <v>117</v>
      </c>
      <c r="O3014" s="10">
        <f t="shared" si="236"/>
        <v>85.18</v>
      </c>
      <c r="P3014" s="12" t="s">
        <v>8273</v>
      </c>
      <c r="Q3014" t="s">
        <v>8313</v>
      </c>
      <c r="R3014" s="17">
        <f t="shared" si="237"/>
        <v>42024.702893518523</v>
      </c>
      <c r="S3014" s="17">
        <f t="shared" si="238"/>
        <v>42045.702893518523</v>
      </c>
      <c r="T3014" s="16" t="str">
        <f t="shared" si="239"/>
        <v>2015</v>
      </c>
    </row>
    <row r="3015" spans="1:20" ht="49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>
        <f t="shared" si="235"/>
        <v>157</v>
      </c>
      <c r="O3015" s="10">
        <f t="shared" si="236"/>
        <v>146.69</v>
      </c>
      <c r="P3015" s="12" t="s">
        <v>8273</v>
      </c>
      <c r="Q3015" t="s">
        <v>8313</v>
      </c>
      <c r="R3015" s="17">
        <f t="shared" si="237"/>
        <v>42146.836215277777</v>
      </c>
      <c r="S3015" s="17">
        <f t="shared" si="238"/>
        <v>42176.836215277777</v>
      </c>
      <c r="T3015" s="16" t="str">
        <f t="shared" si="239"/>
        <v>2015</v>
      </c>
    </row>
    <row r="3016" spans="1:20" ht="49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>
        <f t="shared" si="235"/>
        <v>113</v>
      </c>
      <c r="O3016" s="10">
        <f t="shared" si="236"/>
        <v>50.76</v>
      </c>
      <c r="P3016" s="12" t="s">
        <v>8273</v>
      </c>
      <c r="Q3016" t="s">
        <v>8313</v>
      </c>
      <c r="R3016" s="17">
        <f t="shared" si="237"/>
        <v>41920.123611111114</v>
      </c>
      <c r="S3016" s="17">
        <f t="shared" si="238"/>
        <v>41948.208333333336</v>
      </c>
      <c r="T3016" s="16" t="str">
        <f t="shared" si="239"/>
        <v>2014</v>
      </c>
    </row>
    <row r="3017" spans="1:20" ht="49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>
        <f t="shared" si="235"/>
        <v>103</v>
      </c>
      <c r="O3017" s="10">
        <f t="shared" si="236"/>
        <v>87.7</v>
      </c>
      <c r="P3017" s="12" t="s">
        <v>8273</v>
      </c>
      <c r="Q3017" t="s">
        <v>8313</v>
      </c>
      <c r="R3017" s="17">
        <f t="shared" si="237"/>
        <v>41785.72729166667</v>
      </c>
      <c r="S3017" s="17">
        <f t="shared" si="238"/>
        <v>41801.166666666664</v>
      </c>
      <c r="T3017" s="16" t="str">
        <f t="shared" si="239"/>
        <v>2014</v>
      </c>
    </row>
    <row r="3018" spans="1:20" ht="49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>
        <f t="shared" ref="N3018:N3081" si="240">ROUND(E3018/D3018*100,0)</f>
        <v>103</v>
      </c>
      <c r="O3018" s="10">
        <f t="shared" ref="O3018:O3081" si="241">IFERROR(ROUND(E3018/L3018,2),0)</f>
        <v>242.28</v>
      </c>
      <c r="P3018" s="12" t="s">
        <v>8273</v>
      </c>
      <c r="Q3018" t="s">
        <v>8313</v>
      </c>
      <c r="R3018" s="17">
        <f t="shared" ref="R3018:R3081" si="242">(((J3018/60)/60)/24)+DATE(1970,1,1)</f>
        <v>41778.548055555555</v>
      </c>
      <c r="S3018" s="17">
        <f t="shared" ref="S3018:S3081" si="243">(((I3018/60)/60)/24)+DATE(1970,1,1)</f>
        <v>41838.548055555555</v>
      </c>
      <c r="T3018" s="16" t="str">
        <f t="shared" ref="T3018:T3081" si="244">TEXT(R3018, "yyyy")</f>
        <v>2014</v>
      </c>
    </row>
    <row r="3019" spans="1:20" ht="49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>
        <f t="shared" si="240"/>
        <v>106</v>
      </c>
      <c r="O3019" s="10">
        <f t="shared" si="241"/>
        <v>146.44999999999999</v>
      </c>
      <c r="P3019" s="12" t="s">
        <v>8273</v>
      </c>
      <c r="Q3019" t="s">
        <v>8313</v>
      </c>
      <c r="R3019" s="17">
        <f t="shared" si="242"/>
        <v>41841.850034722222</v>
      </c>
      <c r="S3019" s="17">
        <f t="shared" si="243"/>
        <v>41871.850034722222</v>
      </c>
      <c r="T3019" s="16" t="str">
        <f t="shared" si="244"/>
        <v>2014</v>
      </c>
    </row>
    <row r="3020" spans="1:20" ht="49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>
        <f t="shared" si="240"/>
        <v>101</v>
      </c>
      <c r="O3020" s="10">
        <f t="shared" si="241"/>
        <v>103.17</v>
      </c>
      <c r="P3020" s="12" t="s">
        <v>8273</v>
      </c>
      <c r="Q3020" t="s">
        <v>8313</v>
      </c>
      <c r="R3020" s="17">
        <f t="shared" si="242"/>
        <v>42163.29833333334</v>
      </c>
      <c r="S3020" s="17">
        <f t="shared" si="243"/>
        <v>42205.916666666672</v>
      </c>
      <c r="T3020" s="16" t="str">
        <f t="shared" si="244"/>
        <v>2015</v>
      </c>
    </row>
    <row r="3021" spans="1:20" ht="49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>
        <f t="shared" si="240"/>
        <v>121</v>
      </c>
      <c r="O3021" s="10">
        <f t="shared" si="241"/>
        <v>80.459999999999994</v>
      </c>
      <c r="P3021" s="12" t="s">
        <v>8273</v>
      </c>
      <c r="Q3021" t="s">
        <v>8313</v>
      </c>
      <c r="R3021" s="17">
        <f t="shared" si="242"/>
        <v>41758.833564814813</v>
      </c>
      <c r="S3021" s="17">
        <f t="shared" si="243"/>
        <v>41786.125</v>
      </c>
      <c r="T3021" s="16" t="str">
        <f t="shared" si="244"/>
        <v>2014</v>
      </c>
    </row>
    <row r="3022" spans="1:20" ht="49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>
        <f t="shared" si="240"/>
        <v>101</v>
      </c>
      <c r="O3022" s="10">
        <f t="shared" si="241"/>
        <v>234.67</v>
      </c>
      <c r="P3022" s="12" t="s">
        <v>8273</v>
      </c>
      <c r="Q3022" t="s">
        <v>8313</v>
      </c>
      <c r="R3022" s="17">
        <f t="shared" si="242"/>
        <v>42170.846446759257</v>
      </c>
      <c r="S3022" s="17">
        <f t="shared" si="243"/>
        <v>42230.846446759257</v>
      </c>
      <c r="T3022" s="16" t="str">
        <f t="shared" si="244"/>
        <v>2015</v>
      </c>
    </row>
    <row r="3023" spans="1:20" ht="49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>
        <f t="shared" si="240"/>
        <v>116</v>
      </c>
      <c r="O3023" s="10">
        <f t="shared" si="241"/>
        <v>50.69</v>
      </c>
      <c r="P3023" s="12" t="s">
        <v>8273</v>
      </c>
      <c r="Q3023" t="s">
        <v>8313</v>
      </c>
      <c r="R3023" s="17">
        <f t="shared" si="242"/>
        <v>42660.618854166663</v>
      </c>
      <c r="S3023" s="17">
        <f t="shared" si="243"/>
        <v>42696.249305555553</v>
      </c>
      <c r="T3023" s="16" t="str">
        <f t="shared" si="244"/>
        <v>2016</v>
      </c>
    </row>
    <row r="3024" spans="1:20" ht="49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>
        <f t="shared" si="240"/>
        <v>101</v>
      </c>
      <c r="O3024" s="10">
        <f t="shared" si="241"/>
        <v>162.71</v>
      </c>
      <c r="P3024" s="12" t="s">
        <v>8273</v>
      </c>
      <c r="Q3024" t="s">
        <v>8313</v>
      </c>
      <c r="R3024" s="17">
        <f t="shared" si="242"/>
        <v>42564.95380787037</v>
      </c>
      <c r="S3024" s="17">
        <f t="shared" si="243"/>
        <v>42609.95380787037</v>
      </c>
      <c r="T3024" s="16" t="str">
        <f t="shared" si="244"/>
        <v>2016</v>
      </c>
    </row>
    <row r="3025" spans="1:20" ht="49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>
        <f t="shared" si="240"/>
        <v>103</v>
      </c>
      <c r="O3025" s="10">
        <f t="shared" si="241"/>
        <v>120.17</v>
      </c>
      <c r="P3025" s="12" t="s">
        <v>8273</v>
      </c>
      <c r="Q3025" t="s">
        <v>8313</v>
      </c>
      <c r="R3025" s="17">
        <f t="shared" si="242"/>
        <v>42121.675763888896</v>
      </c>
      <c r="S3025" s="17">
        <f t="shared" si="243"/>
        <v>42166.675763888896</v>
      </c>
      <c r="T3025" s="16" t="str">
        <f t="shared" si="244"/>
        <v>2015</v>
      </c>
    </row>
    <row r="3026" spans="1:20" ht="49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>
        <f t="shared" si="240"/>
        <v>246</v>
      </c>
      <c r="O3026" s="10">
        <f t="shared" si="241"/>
        <v>67.7</v>
      </c>
      <c r="P3026" s="12" t="s">
        <v>8273</v>
      </c>
      <c r="Q3026" t="s">
        <v>8313</v>
      </c>
      <c r="R3026" s="17">
        <f t="shared" si="242"/>
        <v>41158.993923611109</v>
      </c>
      <c r="S3026" s="17">
        <f t="shared" si="243"/>
        <v>41188.993923611109</v>
      </c>
      <c r="T3026" s="16" t="str">
        <f t="shared" si="244"/>
        <v>2012</v>
      </c>
    </row>
    <row r="3027" spans="1:20" ht="33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>
        <f t="shared" si="240"/>
        <v>302</v>
      </c>
      <c r="O3027" s="10">
        <f t="shared" si="241"/>
        <v>52.1</v>
      </c>
      <c r="P3027" s="12" t="s">
        <v>8273</v>
      </c>
      <c r="Q3027" t="s">
        <v>8313</v>
      </c>
      <c r="R3027" s="17">
        <f t="shared" si="242"/>
        <v>41761.509409722225</v>
      </c>
      <c r="S3027" s="17">
        <f t="shared" si="243"/>
        <v>41789.666666666664</v>
      </c>
      <c r="T3027" s="16" t="str">
        <f t="shared" si="244"/>
        <v>2014</v>
      </c>
    </row>
    <row r="3028" spans="1:20" ht="49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>
        <f t="shared" si="240"/>
        <v>143</v>
      </c>
      <c r="O3028" s="10">
        <f t="shared" si="241"/>
        <v>51.6</v>
      </c>
      <c r="P3028" s="12" t="s">
        <v>8273</v>
      </c>
      <c r="Q3028" t="s">
        <v>8313</v>
      </c>
      <c r="R3028" s="17">
        <f t="shared" si="242"/>
        <v>42783.459398148145</v>
      </c>
      <c r="S3028" s="17">
        <f t="shared" si="243"/>
        <v>42797.459398148145</v>
      </c>
      <c r="T3028" s="16" t="str">
        <f t="shared" si="244"/>
        <v>2017</v>
      </c>
    </row>
    <row r="3029" spans="1:20" ht="33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>
        <f t="shared" si="240"/>
        <v>131</v>
      </c>
      <c r="O3029" s="10">
        <f t="shared" si="241"/>
        <v>164.3</v>
      </c>
      <c r="P3029" s="12" t="s">
        <v>8273</v>
      </c>
      <c r="Q3029" t="s">
        <v>8313</v>
      </c>
      <c r="R3029" s="17">
        <f t="shared" si="242"/>
        <v>42053.704293981486</v>
      </c>
      <c r="S3029" s="17">
        <f t="shared" si="243"/>
        <v>42083.662627314814</v>
      </c>
      <c r="T3029" s="16" t="str">
        <f t="shared" si="244"/>
        <v>2015</v>
      </c>
    </row>
    <row r="3030" spans="1:20" ht="33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>
        <f t="shared" si="240"/>
        <v>168</v>
      </c>
      <c r="O3030" s="10">
        <f t="shared" si="241"/>
        <v>84.86</v>
      </c>
      <c r="P3030" s="12" t="s">
        <v>8273</v>
      </c>
      <c r="Q3030" t="s">
        <v>8313</v>
      </c>
      <c r="R3030" s="17">
        <f t="shared" si="242"/>
        <v>42567.264178240745</v>
      </c>
      <c r="S3030" s="17">
        <f t="shared" si="243"/>
        <v>42597.264178240745</v>
      </c>
      <c r="T3030" s="16" t="str">
        <f t="shared" si="244"/>
        <v>2016</v>
      </c>
    </row>
    <row r="3031" spans="1:20" ht="49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>
        <f t="shared" si="240"/>
        <v>110</v>
      </c>
      <c r="O3031" s="10">
        <f t="shared" si="241"/>
        <v>94.55</v>
      </c>
      <c r="P3031" s="12" t="s">
        <v>8273</v>
      </c>
      <c r="Q3031" t="s">
        <v>8313</v>
      </c>
      <c r="R3031" s="17">
        <f t="shared" si="242"/>
        <v>41932.708877314813</v>
      </c>
      <c r="S3031" s="17">
        <f t="shared" si="243"/>
        <v>41961.190972222219</v>
      </c>
      <c r="T3031" s="16" t="str">
        <f t="shared" si="244"/>
        <v>2014</v>
      </c>
    </row>
    <row r="3032" spans="1:20" ht="49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>
        <f t="shared" si="240"/>
        <v>107</v>
      </c>
      <c r="O3032" s="10">
        <f t="shared" si="241"/>
        <v>45.54</v>
      </c>
      <c r="P3032" s="12" t="s">
        <v>8273</v>
      </c>
      <c r="Q3032" t="s">
        <v>8313</v>
      </c>
      <c r="R3032" s="17">
        <f t="shared" si="242"/>
        <v>42233.747349537036</v>
      </c>
      <c r="S3032" s="17">
        <f t="shared" si="243"/>
        <v>42263.747349537036</v>
      </c>
      <c r="T3032" s="16" t="str">
        <f t="shared" si="244"/>
        <v>2015</v>
      </c>
    </row>
    <row r="3033" spans="1:20" ht="6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>
        <f t="shared" si="240"/>
        <v>100</v>
      </c>
      <c r="O3033" s="10">
        <f t="shared" si="241"/>
        <v>51.72</v>
      </c>
      <c r="P3033" s="12" t="s">
        <v>8273</v>
      </c>
      <c r="Q3033" t="s">
        <v>8313</v>
      </c>
      <c r="R3033" s="17">
        <f t="shared" si="242"/>
        <v>42597.882488425923</v>
      </c>
      <c r="S3033" s="17">
        <f t="shared" si="243"/>
        <v>42657.882488425923</v>
      </c>
      <c r="T3033" s="16" t="str">
        <f t="shared" si="244"/>
        <v>2016</v>
      </c>
    </row>
    <row r="3034" spans="1:20" ht="49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>
        <f t="shared" si="240"/>
        <v>127</v>
      </c>
      <c r="O3034" s="10">
        <f t="shared" si="241"/>
        <v>50.88</v>
      </c>
      <c r="P3034" s="12" t="s">
        <v>8273</v>
      </c>
      <c r="Q3034" t="s">
        <v>8313</v>
      </c>
      <c r="R3034" s="17">
        <f t="shared" si="242"/>
        <v>42228.044664351852</v>
      </c>
      <c r="S3034" s="17">
        <f t="shared" si="243"/>
        <v>42258.044664351852</v>
      </c>
      <c r="T3034" s="16" t="str">
        <f t="shared" si="244"/>
        <v>2015</v>
      </c>
    </row>
    <row r="3035" spans="1:20" ht="49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>
        <f t="shared" si="240"/>
        <v>147</v>
      </c>
      <c r="O3035" s="10">
        <f t="shared" si="241"/>
        <v>191.13</v>
      </c>
      <c r="P3035" s="12" t="s">
        <v>8273</v>
      </c>
      <c r="Q3035" t="s">
        <v>8313</v>
      </c>
      <c r="R3035" s="17">
        <f t="shared" si="242"/>
        <v>42570.110243055555</v>
      </c>
      <c r="S3035" s="17">
        <f t="shared" si="243"/>
        <v>42600.110243055555</v>
      </c>
      <c r="T3035" s="16" t="str">
        <f t="shared" si="244"/>
        <v>2016</v>
      </c>
    </row>
    <row r="3036" spans="1:20" ht="6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>
        <f t="shared" si="240"/>
        <v>113</v>
      </c>
      <c r="O3036" s="10">
        <f t="shared" si="241"/>
        <v>89.31</v>
      </c>
      <c r="P3036" s="12" t="s">
        <v>8273</v>
      </c>
      <c r="Q3036" t="s">
        <v>8313</v>
      </c>
      <c r="R3036" s="17">
        <f t="shared" si="242"/>
        <v>42644.535358796296</v>
      </c>
      <c r="S3036" s="17">
        <f t="shared" si="243"/>
        <v>42675.165972222225</v>
      </c>
      <c r="T3036" s="16" t="str">
        <f t="shared" si="244"/>
        <v>2016</v>
      </c>
    </row>
    <row r="3037" spans="1:20" ht="33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>
        <f t="shared" si="240"/>
        <v>109</v>
      </c>
      <c r="O3037" s="10">
        <f t="shared" si="241"/>
        <v>88.59</v>
      </c>
      <c r="P3037" s="12" t="s">
        <v>8273</v>
      </c>
      <c r="Q3037" t="s">
        <v>8313</v>
      </c>
      <c r="R3037" s="17">
        <f t="shared" si="242"/>
        <v>41368.560289351852</v>
      </c>
      <c r="S3037" s="17">
        <f t="shared" si="243"/>
        <v>41398.560289351852</v>
      </c>
      <c r="T3037" s="16" t="str">
        <f t="shared" si="244"/>
        <v>2013</v>
      </c>
    </row>
    <row r="3038" spans="1:20" ht="49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>
        <f t="shared" si="240"/>
        <v>127</v>
      </c>
      <c r="O3038" s="10">
        <f t="shared" si="241"/>
        <v>96.3</v>
      </c>
      <c r="P3038" s="12" t="s">
        <v>8273</v>
      </c>
      <c r="Q3038" t="s">
        <v>8313</v>
      </c>
      <c r="R3038" s="17">
        <f t="shared" si="242"/>
        <v>41466.785231481481</v>
      </c>
      <c r="S3038" s="17">
        <f t="shared" si="243"/>
        <v>41502.499305555553</v>
      </c>
      <c r="T3038" s="16" t="str">
        <f t="shared" si="244"/>
        <v>2013</v>
      </c>
    </row>
    <row r="3039" spans="1:20" ht="65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>
        <f t="shared" si="240"/>
        <v>213</v>
      </c>
      <c r="O3039" s="10">
        <f t="shared" si="241"/>
        <v>33.31</v>
      </c>
      <c r="P3039" s="12" t="s">
        <v>8273</v>
      </c>
      <c r="Q3039" t="s">
        <v>8313</v>
      </c>
      <c r="R3039" s="17">
        <f t="shared" si="242"/>
        <v>40378.893206018518</v>
      </c>
      <c r="S3039" s="17">
        <f t="shared" si="243"/>
        <v>40453.207638888889</v>
      </c>
      <c r="T3039" s="16" t="str">
        <f t="shared" si="244"/>
        <v>2010</v>
      </c>
    </row>
    <row r="3040" spans="1:20" ht="49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>
        <f t="shared" si="240"/>
        <v>101</v>
      </c>
      <c r="O3040" s="10">
        <f t="shared" si="241"/>
        <v>37.22</v>
      </c>
      <c r="P3040" s="12" t="s">
        <v>8273</v>
      </c>
      <c r="Q3040" t="s">
        <v>8313</v>
      </c>
      <c r="R3040" s="17">
        <f t="shared" si="242"/>
        <v>42373.252280092594</v>
      </c>
      <c r="S3040" s="17">
        <f t="shared" si="243"/>
        <v>42433.252280092594</v>
      </c>
      <c r="T3040" s="16" t="str">
        <f t="shared" si="244"/>
        <v>2016</v>
      </c>
    </row>
    <row r="3041" spans="1:20" ht="49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>
        <f t="shared" si="240"/>
        <v>109</v>
      </c>
      <c r="O3041" s="10">
        <f t="shared" si="241"/>
        <v>92.13</v>
      </c>
      <c r="P3041" s="12" t="s">
        <v>8273</v>
      </c>
      <c r="Q3041" t="s">
        <v>8313</v>
      </c>
      <c r="R3041" s="17">
        <f t="shared" si="242"/>
        <v>41610.794421296298</v>
      </c>
      <c r="S3041" s="17">
        <f t="shared" si="243"/>
        <v>41637.332638888889</v>
      </c>
      <c r="T3041" s="16" t="str">
        <f t="shared" si="244"/>
        <v>2013</v>
      </c>
    </row>
    <row r="3042" spans="1:20" ht="49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>
        <f t="shared" si="240"/>
        <v>108</v>
      </c>
      <c r="O3042" s="10">
        <f t="shared" si="241"/>
        <v>76.790000000000006</v>
      </c>
      <c r="P3042" s="12" t="s">
        <v>8273</v>
      </c>
      <c r="Q3042" t="s">
        <v>8313</v>
      </c>
      <c r="R3042" s="17">
        <f t="shared" si="242"/>
        <v>42177.791909722218</v>
      </c>
      <c r="S3042" s="17">
        <f t="shared" si="243"/>
        <v>42181.958333333328</v>
      </c>
      <c r="T3042" s="16" t="str">
        <f t="shared" si="244"/>
        <v>2015</v>
      </c>
    </row>
    <row r="3043" spans="1:20" ht="33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>
        <f t="shared" si="240"/>
        <v>110</v>
      </c>
      <c r="O3043" s="10">
        <f t="shared" si="241"/>
        <v>96.53</v>
      </c>
      <c r="P3043" s="12" t="s">
        <v>8273</v>
      </c>
      <c r="Q3043" t="s">
        <v>8313</v>
      </c>
      <c r="R3043" s="17">
        <f t="shared" si="242"/>
        <v>42359.868611111116</v>
      </c>
      <c r="S3043" s="17">
        <f t="shared" si="243"/>
        <v>42389.868611111116</v>
      </c>
      <c r="T3043" s="16" t="str">
        <f t="shared" si="244"/>
        <v>2015</v>
      </c>
    </row>
    <row r="3044" spans="1:20" ht="49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>
        <f t="shared" si="240"/>
        <v>128</v>
      </c>
      <c r="O3044" s="10">
        <f t="shared" si="241"/>
        <v>51.89</v>
      </c>
      <c r="P3044" s="12" t="s">
        <v>8273</v>
      </c>
      <c r="Q3044" t="s">
        <v>8313</v>
      </c>
      <c r="R3044" s="17">
        <f t="shared" si="242"/>
        <v>42253.688043981485</v>
      </c>
      <c r="S3044" s="17">
        <f t="shared" si="243"/>
        <v>42283.688043981485</v>
      </c>
      <c r="T3044" s="16" t="str">
        <f t="shared" si="244"/>
        <v>2015</v>
      </c>
    </row>
    <row r="3045" spans="1:20" ht="49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>
        <f t="shared" si="240"/>
        <v>110</v>
      </c>
      <c r="O3045" s="10">
        <f t="shared" si="241"/>
        <v>128.91</v>
      </c>
      <c r="P3045" s="12" t="s">
        <v>8273</v>
      </c>
      <c r="Q3045" t="s">
        <v>8313</v>
      </c>
      <c r="R3045" s="17">
        <f t="shared" si="242"/>
        <v>42083.070590277777</v>
      </c>
      <c r="S3045" s="17">
        <f t="shared" si="243"/>
        <v>42110.118055555555</v>
      </c>
      <c r="T3045" s="16" t="str">
        <f t="shared" si="244"/>
        <v>2015</v>
      </c>
    </row>
    <row r="3046" spans="1:20" ht="49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>
        <f t="shared" si="240"/>
        <v>109</v>
      </c>
      <c r="O3046" s="10">
        <f t="shared" si="241"/>
        <v>84.11</v>
      </c>
      <c r="P3046" s="12" t="s">
        <v>8273</v>
      </c>
      <c r="Q3046" t="s">
        <v>8313</v>
      </c>
      <c r="R3046" s="17">
        <f t="shared" si="242"/>
        <v>42387.7268287037</v>
      </c>
      <c r="S3046" s="17">
        <f t="shared" si="243"/>
        <v>42402.7268287037</v>
      </c>
      <c r="T3046" s="16" t="str">
        <f t="shared" si="244"/>
        <v>2016</v>
      </c>
    </row>
    <row r="3047" spans="1:20" ht="49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>
        <f t="shared" si="240"/>
        <v>133</v>
      </c>
      <c r="O3047" s="10">
        <f t="shared" si="241"/>
        <v>82.94</v>
      </c>
      <c r="P3047" s="12" t="s">
        <v>8273</v>
      </c>
      <c r="Q3047" t="s">
        <v>8313</v>
      </c>
      <c r="R3047" s="17">
        <f t="shared" si="242"/>
        <v>41843.155729166669</v>
      </c>
      <c r="S3047" s="17">
        <f t="shared" si="243"/>
        <v>41873.155729166669</v>
      </c>
      <c r="T3047" s="16" t="str">
        <f t="shared" si="244"/>
        <v>2014</v>
      </c>
    </row>
    <row r="3048" spans="1:20" ht="49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>
        <f t="shared" si="240"/>
        <v>191</v>
      </c>
      <c r="O3048" s="10">
        <f t="shared" si="241"/>
        <v>259.95</v>
      </c>
      <c r="P3048" s="12" t="s">
        <v>8273</v>
      </c>
      <c r="Q3048" t="s">
        <v>8313</v>
      </c>
      <c r="R3048" s="17">
        <f t="shared" si="242"/>
        <v>41862.803078703706</v>
      </c>
      <c r="S3048" s="17">
        <f t="shared" si="243"/>
        <v>41892.202777777777</v>
      </c>
      <c r="T3048" s="16" t="str">
        <f t="shared" si="244"/>
        <v>2014</v>
      </c>
    </row>
    <row r="3049" spans="1:20" ht="49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>
        <f t="shared" si="240"/>
        <v>149</v>
      </c>
      <c r="O3049" s="10">
        <f t="shared" si="241"/>
        <v>37.25</v>
      </c>
      <c r="P3049" s="12" t="s">
        <v>8273</v>
      </c>
      <c r="Q3049" t="s">
        <v>8313</v>
      </c>
      <c r="R3049" s="17">
        <f t="shared" si="242"/>
        <v>42443.989050925928</v>
      </c>
      <c r="S3049" s="17">
        <f t="shared" si="243"/>
        <v>42487.552777777775</v>
      </c>
      <c r="T3049" s="16" t="str">
        <f t="shared" si="244"/>
        <v>2016</v>
      </c>
    </row>
    <row r="3050" spans="1:20" ht="49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>
        <f t="shared" si="240"/>
        <v>166</v>
      </c>
      <c r="O3050" s="10">
        <f t="shared" si="241"/>
        <v>177.02</v>
      </c>
      <c r="P3050" s="12" t="s">
        <v>8273</v>
      </c>
      <c r="Q3050" t="s">
        <v>8313</v>
      </c>
      <c r="R3050" s="17">
        <f t="shared" si="242"/>
        <v>41975.901180555549</v>
      </c>
      <c r="S3050" s="17">
        <f t="shared" si="243"/>
        <v>42004.890277777777</v>
      </c>
      <c r="T3050" s="16" t="str">
        <f t="shared" si="244"/>
        <v>2014</v>
      </c>
    </row>
    <row r="3051" spans="1:20" ht="49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>
        <f t="shared" si="240"/>
        <v>107</v>
      </c>
      <c r="O3051" s="10">
        <f t="shared" si="241"/>
        <v>74.069999999999993</v>
      </c>
      <c r="P3051" s="12" t="s">
        <v>8273</v>
      </c>
      <c r="Q3051" t="s">
        <v>8313</v>
      </c>
      <c r="R3051" s="17">
        <f t="shared" si="242"/>
        <v>42139.014525462961</v>
      </c>
      <c r="S3051" s="17">
        <f t="shared" si="243"/>
        <v>42169.014525462961</v>
      </c>
      <c r="T3051" s="16" t="str">
        <f t="shared" si="244"/>
        <v>2015</v>
      </c>
    </row>
    <row r="3052" spans="1:20" ht="33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>
        <f t="shared" si="240"/>
        <v>106</v>
      </c>
      <c r="O3052" s="10">
        <f t="shared" si="241"/>
        <v>70.67</v>
      </c>
      <c r="P3052" s="12" t="s">
        <v>8273</v>
      </c>
      <c r="Q3052" t="s">
        <v>8313</v>
      </c>
      <c r="R3052" s="17">
        <f t="shared" si="242"/>
        <v>42465.16851851852</v>
      </c>
      <c r="S3052" s="17">
        <f t="shared" si="243"/>
        <v>42495.16851851852</v>
      </c>
      <c r="T3052" s="16" t="str">
        <f t="shared" si="244"/>
        <v>2016</v>
      </c>
    </row>
    <row r="3053" spans="1:20" ht="49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>
        <f t="shared" si="240"/>
        <v>24</v>
      </c>
      <c r="O3053" s="10">
        <f t="shared" si="241"/>
        <v>23.63</v>
      </c>
      <c r="P3053" s="12" t="s">
        <v>8273</v>
      </c>
      <c r="Q3053" t="s">
        <v>8313</v>
      </c>
      <c r="R3053" s="17">
        <f t="shared" si="242"/>
        <v>42744.416030092587</v>
      </c>
      <c r="S3053" s="17">
        <f t="shared" si="243"/>
        <v>42774.416030092587</v>
      </c>
      <c r="T3053" s="16" t="str">
        <f t="shared" si="244"/>
        <v>2017</v>
      </c>
    </row>
    <row r="3054" spans="1:20" ht="33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>
        <f t="shared" si="240"/>
        <v>0</v>
      </c>
      <c r="O3054" s="10">
        <f t="shared" si="241"/>
        <v>37.5</v>
      </c>
      <c r="P3054" s="12" t="s">
        <v>8273</v>
      </c>
      <c r="Q3054" t="s">
        <v>8313</v>
      </c>
      <c r="R3054" s="17">
        <f t="shared" si="242"/>
        <v>42122.670069444444</v>
      </c>
      <c r="S3054" s="17">
        <f t="shared" si="243"/>
        <v>42152.665972222225</v>
      </c>
      <c r="T3054" s="16" t="str">
        <f t="shared" si="244"/>
        <v>2015</v>
      </c>
    </row>
    <row r="3055" spans="1:20" ht="49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>
        <f t="shared" si="240"/>
        <v>0</v>
      </c>
      <c r="O3055" s="10">
        <f t="shared" si="241"/>
        <v>13.33</v>
      </c>
      <c r="P3055" s="12" t="s">
        <v>8273</v>
      </c>
      <c r="Q3055" t="s">
        <v>8313</v>
      </c>
      <c r="R3055" s="17">
        <f t="shared" si="242"/>
        <v>41862.761724537035</v>
      </c>
      <c r="S3055" s="17">
        <f t="shared" si="243"/>
        <v>41914.165972222225</v>
      </c>
      <c r="T3055" s="16" t="str">
        <f t="shared" si="244"/>
        <v>2014</v>
      </c>
    </row>
    <row r="3056" spans="1:20" ht="49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>
        <f t="shared" si="240"/>
        <v>0</v>
      </c>
      <c r="O3056" s="10">
        <f t="shared" si="241"/>
        <v>0</v>
      </c>
      <c r="P3056" s="12" t="s">
        <v>8273</v>
      </c>
      <c r="Q3056" t="s">
        <v>8313</v>
      </c>
      <c r="R3056" s="17">
        <f t="shared" si="242"/>
        <v>42027.832800925928</v>
      </c>
      <c r="S3056" s="17">
        <f t="shared" si="243"/>
        <v>42065.044444444444</v>
      </c>
      <c r="T3056" s="16" t="str">
        <f t="shared" si="244"/>
        <v>2015</v>
      </c>
    </row>
    <row r="3057" spans="1:20" ht="49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>
        <f t="shared" si="240"/>
        <v>0</v>
      </c>
      <c r="O3057" s="10">
        <f t="shared" si="241"/>
        <v>1</v>
      </c>
      <c r="P3057" s="12" t="s">
        <v>8273</v>
      </c>
      <c r="Q3057" t="s">
        <v>8313</v>
      </c>
      <c r="R3057" s="17">
        <f t="shared" si="242"/>
        <v>41953.95821759259</v>
      </c>
      <c r="S3057" s="17">
        <f t="shared" si="243"/>
        <v>42013.95821759259</v>
      </c>
      <c r="T3057" s="16" t="str">
        <f t="shared" si="244"/>
        <v>2014</v>
      </c>
    </row>
    <row r="3058" spans="1:20" ht="49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>
        <f t="shared" si="240"/>
        <v>0</v>
      </c>
      <c r="O3058" s="10">
        <f t="shared" si="241"/>
        <v>0</v>
      </c>
      <c r="P3058" s="12" t="s">
        <v>8273</v>
      </c>
      <c r="Q3058" t="s">
        <v>8313</v>
      </c>
      <c r="R3058" s="17">
        <f t="shared" si="242"/>
        <v>41851.636388888888</v>
      </c>
      <c r="S3058" s="17">
        <f t="shared" si="243"/>
        <v>41911.636388888888</v>
      </c>
      <c r="T3058" s="16" t="str">
        <f t="shared" si="244"/>
        <v>2014</v>
      </c>
    </row>
    <row r="3059" spans="1:20" ht="49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>
        <f t="shared" si="240"/>
        <v>0</v>
      </c>
      <c r="O3059" s="10">
        <f t="shared" si="241"/>
        <v>0</v>
      </c>
      <c r="P3059" s="12" t="s">
        <v>8273</v>
      </c>
      <c r="Q3059" t="s">
        <v>8313</v>
      </c>
      <c r="R3059" s="17">
        <f t="shared" si="242"/>
        <v>42433.650590277779</v>
      </c>
      <c r="S3059" s="17">
        <f t="shared" si="243"/>
        <v>42463.608923611115</v>
      </c>
      <c r="T3059" s="16" t="str">
        <f t="shared" si="244"/>
        <v>2016</v>
      </c>
    </row>
    <row r="3060" spans="1:20" ht="49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>
        <f t="shared" si="240"/>
        <v>0</v>
      </c>
      <c r="O3060" s="10">
        <f t="shared" si="241"/>
        <v>1</v>
      </c>
      <c r="P3060" s="12" t="s">
        <v>8273</v>
      </c>
      <c r="Q3060" t="s">
        <v>8313</v>
      </c>
      <c r="R3060" s="17">
        <f t="shared" si="242"/>
        <v>42460.374305555553</v>
      </c>
      <c r="S3060" s="17">
        <f t="shared" si="243"/>
        <v>42510.374305555553</v>
      </c>
      <c r="T3060" s="16" t="str">
        <f t="shared" si="244"/>
        <v>2016</v>
      </c>
    </row>
    <row r="3061" spans="1:20" ht="49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>
        <f t="shared" si="240"/>
        <v>3</v>
      </c>
      <c r="O3061" s="10">
        <f t="shared" si="241"/>
        <v>41</v>
      </c>
      <c r="P3061" s="12" t="s">
        <v>8273</v>
      </c>
      <c r="Q3061" t="s">
        <v>8313</v>
      </c>
      <c r="R3061" s="17">
        <f t="shared" si="242"/>
        <v>41829.935717592591</v>
      </c>
      <c r="S3061" s="17">
        <f t="shared" si="243"/>
        <v>41859.935717592591</v>
      </c>
      <c r="T3061" s="16" t="str">
        <f t="shared" si="244"/>
        <v>2014</v>
      </c>
    </row>
    <row r="3062" spans="1:20" ht="33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>
        <f t="shared" si="240"/>
        <v>0</v>
      </c>
      <c r="O3062" s="10">
        <f t="shared" si="241"/>
        <v>55.83</v>
      </c>
      <c r="P3062" s="12" t="s">
        <v>8273</v>
      </c>
      <c r="Q3062" t="s">
        <v>8313</v>
      </c>
      <c r="R3062" s="17">
        <f t="shared" si="242"/>
        <v>42245.274699074071</v>
      </c>
      <c r="S3062" s="17">
        <f t="shared" si="243"/>
        <v>42275.274699074071</v>
      </c>
      <c r="T3062" s="16" t="str">
        <f t="shared" si="244"/>
        <v>2015</v>
      </c>
    </row>
    <row r="3063" spans="1:20" ht="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>
        <f t="shared" si="240"/>
        <v>0</v>
      </c>
      <c r="O3063" s="10">
        <f t="shared" si="241"/>
        <v>0</v>
      </c>
      <c r="P3063" s="12" t="s">
        <v>8273</v>
      </c>
      <c r="Q3063" t="s">
        <v>8313</v>
      </c>
      <c r="R3063" s="17">
        <f t="shared" si="242"/>
        <v>41834.784120370372</v>
      </c>
      <c r="S3063" s="17">
        <f t="shared" si="243"/>
        <v>41864.784120370372</v>
      </c>
      <c r="T3063" s="16" t="str">
        <f t="shared" si="244"/>
        <v>2014</v>
      </c>
    </row>
    <row r="3064" spans="1:20" ht="49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>
        <f t="shared" si="240"/>
        <v>67</v>
      </c>
      <c r="O3064" s="10">
        <f t="shared" si="241"/>
        <v>99.76</v>
      </c>
      <c r="P3064" s="12" t="s">
        <v>8273</v>
      </c>
      <c r="Q3064" t="s">
        <v>8313</v>
      </c>
      <c r="R3064" s="17">
        <f t="shared" si="242"/>
        <v>42248.535787037035</v>
      </c>
      <c r="S3064" s="17">
        <f t="shared" si="243"/>
        <v>42277.75</v>
      </c>
      <c r="T3064" s="16" t="str">
        <f t="shared" si="244"/>
        <v>2015</v>
      </c>
    </row>
    <row r="3065" spans="1:20" ht="33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>
        <f t="shared" si="240"/>
        <v>20</v>
      </c>
      <c r="O3065" s="10">
        <f t="shared" si="241"/>
        <v>25.52</v>
      </c>
      <c r="P3065" s="12" t="s">
        <v>8273</v>
      </c>
      <c r="Q3065" t="s">
        <v>8313</v>
      </c>
      <c r="R3065" s="17">
        <f t="shared" si="242"/>
        <v>42630.922893518517</v>
      </c>
      <c r="S3065" s="17">
        <f t="shared" si="243"/>
        <v>42665.922893518517</v>
      </c>
      <c r="T3065" s="16" t="str">
        <f t="shared" si="244"/>
        <v>2016</v>
      </c>
    </row>
    <row r="3066" spans="1:20" ht="33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>
        <f t="shared" si="240"/>
        <v>11</v>
      </c>
      <c r="O3066" s="10">
        <f t="shared" si="241"/>
        <v>117.65</v>
      </c>
      <c r="P3066" s="12" t="s">
        <v>8273</v>
      </c>
      <c r="Q3066" t="s">
        <v>8313</v>
      </c>
      <c r="R3066" s="17">
        <f t="shared" si="242"/>
        <v>42299.130162037036</v>
      </c>
      <c r="S3066" s="17">
        <f t="shared" si="243"/>
        <v>42330.290972222225</v>
      </c>
      <c r="T3066" s="16" t="str">
        <f t="shared" si="244"/>
        <v>2015</v>
      </c>
    </row>
    <row r="3067" spans="1:20" ht="49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>
        <f t="shared" si="240"/>
        <v>0</v>
      </c>
      <c r="O3067" s="10">
        <f t="shared" si="241"/>
        <v>5</v>
      </c>
      <c r="P3067" s="12" t="s">
        <v>8273</v>
      </c>
      <c r="Q3067" t="s">
        <v>8313</v>
      </c>
      <c r="R3067" s="17">
        <f t="shared" si="242"/>
        <v>41825.055231481485</v>
      </c>
      <c r="S3067" s="17">
        <f t="shared" si="243"/>
        <v>41850.055231481485</v>
      </c>
      <c r="T3067" s="16" t="str">
        <f t="shared" si="244"/>
        <v>2014</v>
      </c>
    </row>
    <row r="3068" spans="1:20" ht="49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>
        <f t="shared" si="240"/>
        <v>12</v>
      </c>
      <c r="O3068" s="10">
        <f t="shared" si="241"/>
        <v>2796.67</v>
      </c>
      <c r="P3068" s="12" t="s">
        <v>8273</v>
      </c>
      <c r="Q3068" t="s">
        <v>8313</v>
      </c>
      <c r="R3068" s="17">
        <f t="shared" si="242"/>
        <v>42531.228437500002</v>
      </c>
      <c r="S3068" s="17">
        <f t="shared" si="243"/>
        <v>42561.228437500002</v>
      </c>
      <c r="T3068" s="16" t="str">
        <f t="shared" si="244"/>
        <v>2016</v>
      </c>
    </row>
    <row r="3069" spans="1:20" ht="49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>
        <f t="shared" si="240"/>
        <v>3</v>
      </c>
      <c r="O3069" s="10">
        <f t="shared" si="241"/>
        <v>200</v>
      </c>
      <c r="P3069" s="12" t="s">
        <v>8273</v>
      </c>
      <c r="Q3069" t="s">
        <v>8313</v>
      </c>
      <c r="R3069" s="17">
        <f t="shared" si="242"/>
        <v>42226.938414351855</v>
      </c>
      <c r="S3069" s="17">
        <f t="shared" si="243"/>
        <v>42256.938414351855</v>
      </c>
      <c r="T3069" s="16" t="str">
        <f t="shared" si="244"/>
        <v>2015</v>
      </c>
    </row>
    <row r="3070" spans="1:20" ht="49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>
        <f t="shared" si="240"/>
        <v>0</v>
      </c>
      <c r="O3070" s="10">
        <f t="shared" si="241"/>
        <v>87.5</v>
      </c>
      <c r="P3070" s="12" t="s">
        <v>8273</v>
      </c>
      <c r="Q3070" t="s">
        <v>8313</v>
      </c>
      <c r="R3070" s="17">
        <f t="shared" si="242"/>
        <v>42263.691574074073</v>
      </c>
      <c r="S3070" s="17">
        <f t="shared" si="243"/>
        <v>42293.691574074073</v>
      </c>
      <c r="T3070" s="16" t="str">
        <f t="shared" si="244"/>
        <v>2015</v>
      </c>
    </row>
    <row r="3071" spans="1:20" ht="49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>
        <f t="shared" si="240"/>
        <v>14</v>
      </c>
      <c r="O3071" s="10">
        <f t="shared" si="241"/>
        <v>20.14</v>
      </c>
      <c r="P3071" s="12" t="s">
        <v>8273</v>
      </c>
      <c r="Q3071" t="s">
        <v>8313</v>
      </c>
      <c r="R3071" s="17">
        <f t="shared" si="242"/>
        <v>41957.833726851852</v>
      </c>
      <c r="S3071" s="17">
        <f t="shared" si="243"/>
        <v>41987.833726851852</v>
      </c>
      <c r="T3071" s="16" t="str">
        <f t="shared" si="244"/>
        <v>2014</v>
      </c>
    </row>
    <row r="3072" spans="1:20" ht="33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>
        <f t="shared" si="240"/>
        <v>3</v>
      </c>
      <c r="O3072" s="10">
        <f t="shared" si="241"/>
        <v>20.88</v>
      </c>
      <c r="P3072" s="12" t="s">
        <v>8273</v>
      </c>
      <c r="Q3072" t="s">
        <v>8313</v>
      </c>
      <c r="R3072" s="17">
        <f t="shared" si="242"/>
        <v>42690.733437499999</v>
      </c>
      <c r="S3072" s="17">
        <f t="shared" si="243"/>
        <v>42711.733437499999</v>
      </c>
      <c r="T3072" s="16" t="str">
        <f t="shared" si="244"/>
        <v>2016</v>
      </c>
    </row>
    <row r="3073" spans="1:20" ht="49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>
        <f t="shared" si="240"/>
        <v>60</v>
      </c>
      <c r="O3073" s="10">
        <f t="shared" si="241"/>
        <v>61.31</v>
      </c>
      <c r="P3073" s="12" t="s">
        <v>8273</v>
      </c>
      <c r="Q3073" t="s">
        <v>8313</v>
      </c>
      <c r="R3073" s="17">
        <f t="shared" si="242"/>
        <v>42097.732418981483</v>
      </c>
      <c r="S3073" s="17">
        <f t="shared" si="243"/>
        <v>42115.249305555553</v>
      </c>
      <c r="T3073" s="16" t="str">
        <f t="shared" si="244"/>
        <v>2015</v>
      </c>
    </row>
    <row r="3074" spans="1:20" ht="49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>
        <f t="shared" si="240"/>
        <v>0</v>
      </c>
      <c r="O3074" s="10">
        <f t="shared" si="241"/>
        <v>1</v>
      </c>
      <c r="P3074" s="12" t="s">
        <v>8273</v>
      </c>
      <c r="Q3074" t="s">
        <v>8313</v>
      </c>
      <c r="R3074" s="17">
        <f t="shared" si="242"/>
        <v>42658.690532407403</v>
      </c>
      <c r="S3074" s="17">
        <f t="shared" si="243"/>
        <v>42673.073611111111</v>
      </c>
      <c r="T3074" s="16" t="str">
        <f t="shared" si="244"/>
        <v>2016</v>
      </c>
    </row>
    <row r="3075" spans="1:20" ht="49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>
        <f t="shared" si="240"/>
        <v>0</v>
      </c>
      <c r="O3075" s="10">
        <f t="shared" si="241"/>
        <v>92.14</v>
      </c>
      <c r="P3075" s="12" t="s">
        <v>8273</v>
      </c>
      <c r="Q3075" t="s">
        <v>8313</v>
      </c>
      <c r="R3075" s="17">
        <f t="shared" si="242"/>
        <v>42111.684027777781</v>
      </c>
      <c r="S3075" s="17">
        <f t="shared" si="243"/>
        <v>42169.804861111115</v>
      </c>
      <c r="T3075" s="16" t="str">
        <f t="shared" si="244"/>
        <v>2015</v>
      </c>
    </row>
    <row r="3076" spans="1:20" ht="6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>
        <f t="shared" si="240"/>
        <v>0</v>
      </c>
      <c r="O3076" s="10">
        <f t="shared" si="241"/>
        <v>7.33</v>
      </c>
      <c r="P3076" s="12" t="s">
        <v>8273</v>
      </c>
      <c r="Q3076" t="s">
        <v>8313</v>
      </c>
      <c r="R3076" s="17">
        <f t="shared" si="242"/>
        <v>42409.571284722217</v>
      </c>
      <c r="S3076" s="17">
        <f t="shared" si="243"/>
        <v>42439.571284722217</v>
      </c>
      <c r="T3076" s="16" t="str">
        <f t="shared" si="244"/>
        <v>2016</v>
      </c>
    </row>
    <row r="3077" spans="1:20" ht="49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>
        <f t="shared" si="240"/>
        <v>9</v>
      </c>
      <c r="O3077" s="10">
        <f t="shared" si="241"/>
        <v>64.8</v>
      </c>
      <c r="P3077" s="12" t="s">
        <v>8273</v>
      </c>
      <c r="Q3077" t="s">
        <v>8313</v>
      </c>
      <c r="R3077" s="17">
        <f t="shared" si="242"/>
        <v>42551.102314814809</v>
      </c>
      <c r="S3077" s="17">
        <f t="shared" si="243"/>
        <v>42601.102314814809</v>
      </c>
      <c r="T3077" s="16" t="str">
        <f t="shared" si="244"/>
        <v>2016</v>
      </c>
    </row>
    <row r="3078" spans="1:20" ht="33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>
        <f t="shared" si="240"/>
        <v>15</v>
      </c>
      <c r="O3078" s="10">
        <f t="shared" si="241"/>
        <v>30.12</v>
      </c>
      <c r="P3078" s="12" t="s">
        <v>8273</v>
      </c>
      <c r="Q3078" t="s">
        <v>8313</v>
      </c>
      <c r="R3078" s="17">
        <f t="shared" si="242"/>
        <v>42226.651886574073</v>
      </c>
      <c r="S3078" s="17">
        <f t="shared" si="243"/>
        <v>42286.651886574073</v>
      </c>
      <c r="T3078" s="16" t="str">
        <f t="shared" si="244"/>
        <v>2015</v>
      </c>
    </row>
    <row r="3079" spans="1:20" ht="49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>
        <f t="shared" si="240"/>
        <v>0</v>
      </c>
      <c r="O3079" s="10">
        <f t="shared" si="241"/>
        <v>52.5</v>
      </c>
      <c r="P3079" s="12" t="s">
        <v>8273</v>
      </c>
      <c r="Q3079" t="s">
        <v>8313</v>
      </c>
      <c r="R3079" s="17">
        <f t="shared" si="242"/>
        <v>42766.956921296296</v>
      </c>
      <c r="S3079" s="17">
        <f t="shared" si="243"/>
        <v>42796.956921296296</v>
      </c>
      <c r="T3079" s="16" t="str">
        <f t="shared" si="244"/>
        <v>2017</v>
      </c>
    </row>
    <row r="3080" spans="1:20" ht="49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>
        <f t="shared" si="240"/>
        <v>0</v>
      </c>
      <c r="O3080" s="10">
        <f t="shared" si="241"/>
        <v>23.67</v>
      </c>
      <c r="P3080" s="12" t="s">
        <v>8273</v>
      </c>
      <c r="Q3080" t="s">
        <v>8313</v>
      </c>
      <c r="R3080" s="17">
        <f t="shared" si="242"/>
        <v>42031.138831018514</v>
      </c>
      <c r="S3080" s="17">
        <f t="shared" si="243"/>
        <v>42061.138831018514</v>
      </c>
      <c r="T3080" s="16" t="str">
        <f t="shared" si="244"/>
        <v>2015</v>
      </c>
    </row>
    <row r="3081" spans="1:20" ht="49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>
        <f t="shared" si="240"/>
        <v>1</v>
      </c>
      <c r="O3081" s="10">
        <f t="shared" si="241"/>
        <v>415.78</v>
      </c>
      <c r="P3081" s="12" t="s">
        <v>8273</v>
      </c>
      <c r="Q3081" t="s">
        <v>8313</v>
      </c>
      <c r="R3081" s="17">
        <f t="shared" si="242"/>
        <v>42055.713368055556</v>
      </c>
      <c r="S3081" s="17">
        <f t="shared" si="243"/>
        <v>42085.671701388885</v>
      </c>
      <c r="T3081" s="16" t="str">
        <f t="shared" si="244"/>
        <v>2015</v>
      </c>
    </row>
    <row r="3082" spans="1:20" ht="49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>
        <f t="shared" ref="N3082:N3145" si="245">ROUND(E3082/D3082*100,0)</f>
        <v>0</v>
      </c>
      <c r="O3082" s="10">
        <f t="shared" ref="O3082:O3145" si="246">IFERROR(ROUND(E3082/L3082,2),0)</f>
        <v>53.71</v>
      </c>
      <c r="P3082" s="12" t="s">
        <v>8273</v>
      </c>
      <c r="Q3082" t="s">
        <v>8313</v>
      </c>
      <c r="R3082" s="17">
        <f t="shared" ref="R3082:R3145" si="247">(((J3082/60)/60)/24)+DATE(1970,1,1)</f>
        <v>41940.028287037036</v>
      </c>
      <c r="S3082" s="17">
        <f t="shared" ref="S3082:S3145" si="248">(((I3082/60)/60)/24)+DATE(1970,1,1)</f>
        <v>42000.0699537037</v>
      </c>
      <c r="T3082" s="16" t="str">
        <f t="shared" ref="T3082:T3145" si="249">TEXT(R3082, "yyyy")</f>
        <v>2014</v>
      </c>
    </row>
    <row r="3083" spans="1:20" ht="49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>
        <f t="shared" si="245"/>
        <v>0</v>
      </c>
      <c r="O3083" s="10">
        <f t="shared" si="246"/>
        <v>420.6</v>
      </c>
      <c r="P3083" s="12" t="s">
        <v>8273</v>
      </c>
      <c r="Q3083" t="s">
        <v>8313</v>
      </c>
      <c r="R3083" s="17">
        <f t="shared" si="247"/>
        <v>42237.181608796294</v>
      </c>
      <c r="S3083" s="17">
        <f t="shared" si="248"/>
        <v>42267.181608796294</v>
      </c>
      <c r="T3083" s="16" t="str">
        <f t="shared" si="249"/>
        <v>2015</v>
      </c>
    </row>
    <row r="3084" spans="1:20" ht="49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>
        <f t="shared" si="245"/>
        <v>0</v>
      </c>
      <c r="O3084" s="10">
        <f t="shared" si="246"/>
        <v>0</v>
      </c>
      <c r="P3084" s="12" t="s">
        <v>8273</v>
      </c>
      <c r="Q3084" t="s">
        <v>8313</v>
      </c>
      <c r="R3084" s="17">
        <f t="shared" si="247"/>
        <v>42293.922986111109</v>
      </c>
      <c r="S3084" s="17">
        <f t="shared" si="248"/>
        <v>42323.96465277778</v>
      </c>
      <c r="T3084" s="16" t="str">
        <f t="shared" si="249"/>
        <v>2015</v>
      </c>
    </row>
    <row r="3085" spans="1:20" ht="6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>
        <f t="shared" si="245"/>
        <v>0</v>
      </c>
      <c r="O3085" s="10">
        <f t="shared" si="246"/>
        <v>18.670000000000002</v>
      </c>
      <c r="P3085" s="12" t="s">
        <v>8273</v>
      </c>
      <c r="Q3085" t="s">
        <v>8313</v>
      </c>
      <c r="R3085" s="17">
        <f t="shared" si="247"/>
        <v>41853.563402777778</v>
      </c>
      <c r="S3085" s="17">
        <f t="shared" si="248"/>
        <v>41883.208333333336</v>
      </c>
      <c r="T3085" s="16" t="str">
        <f t="shared" si="249"/>
        <v>2014</v>
      </c>
    </row>
    <row r="3086" spans="1:20" ht="49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>
        <f t="shared" si="245"/>
        <v>12</v>
      </c>
      <c r="O3086" s="10">
        <f t="shared" si="246"/>
        <v>78.33</v>
      </c>
      <c r="P3086" s="12" t="s">
        <v>8273</v>
      </c>
      <c r="Q3086" t="s">
        <v>8313</v>
      </c>
      <c r="R3086" s="17">
        <f t="shared" si="247"/>
        <v>42100.723738425921</v>
      </c>
      <c r="S3086" s="17">
        <f t="shared" si="248"/>
        <v>42129.783333333333</v>
      </c>
      <c r="T3086" s="16" t="str">
        <f t="shared" si="249"/>
        <v>2015</v>
      </c>
    </row>
    <row r="3087" spans="1:20" ht="49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>
        <f t="shared" si="245"/>
        <v>2</v>
      </c>
      <c r="O3087" s="10">
        <f t="shared" si="246"/>
        <v>67.78</v>
      </c>
      <c r="P3087" s="12" t="s">
        <v>8273</v>
      </c>
      <c r="Q3087" t="s">
        <v>8313</v>
      </c>
      <c r="R3087" s="17">
        <f t="shared" si="247"/>
        <v>42246.883784722217</v>
      </c>
      <c r="S3087" s="17">
        <f t="shared" si="248"/>
        <v>42276.883784722217</v>
      </c>
      <c r="T3087" s="16" t="str">
        <f t="shared" si="249"/>
        <v>2015</v>
      </c>
    </row>
    <row r="3088" spans="1:20" ht="49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>
        <f t="shared" si="245"/>
        <v>0</v>
      </c>
      <c r="O3088" s="10">
        <f t="shared" si="246"/>
        <v>16.670000000000002</v>
      </c>
      <c r="P3088" s="12" t="s">
        <v>8273</v>
      </c>
      <c r="Q3088" t="s">
        <v>8313</v>
      </c>
      <c r="R3088" s="17">
        <f t="shared" si="247"/>
        <v>42173.67082175926</v>
      </c>
      <c r="S3088" s="17">
        <f t="shared" si="248"/>
        <v>42233.67082175926</v>
      </c>
      <c r="T3088" s="16" t="str">
        <f t="shared" si="249"/>
        <v>2015</v>
      </c>
    </row>
    <row r="3089" spans="1:20" ht="49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>
        <f t="shared" si="245"/>
        <v>1</v>
      </c>
      <c r="O3089" s="10">
        <f t="shared" si="246"/>
        <v>62.5</v>
      </c>
      <c r="P3089" s="12" t="s">
        <v>8273</v>
      </c>
      <c r="Q3089" t="s">
        <v>8313</v>
      </c>
      <c r="R3089" s="17">
        <f t="shared" si="247"/>
        <v>42665.150347222225</v>
      </c>
      <c r="S3089" s="17">
        <f t="shared" si="248"/>
        <v>42725.192013888889</v>
      </c>
      <c r="T3089" s="16" t="str">
        <f t="shared" si="249"/>
        <v>2016</v>
      </c>
    </row>
    <row r="3090" spans="1:20" ht="33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>
        <f t="shared" si="245"/>
        <v>0</v>
      </c>
      <c r="O3090" s="10">
        <f t="shared" si="246"/>
        <v>42</v>
      </c>
      <c r="P3090" s="12" t="s">
        <v>8273</v>
      </c>
      <c r="Q3090" t="s">
        <v>8313</v>
      </c>
      <c r="R3090" s="17">
        <f t="shared" si="247"/>
        <v>41981.57230324074</v>
      </c>
      <c r="S3090" s="17">
        <f t="shared" si="248"/>
        <v>42012.570138888885</v>
      </c>
      <c r="T3090" s="16" t="str">
        <f t="shared" si="249"/>
        <v>2014</v>
      </c>
    </row>
    <row r="3091" spans="1:20" ht="33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>
        <f t="shared" si="245"/>
        <v>23</v>
      </c>
      <c r="O3091" s="10">
        <f t="shared" si="246"/>
        <v>130.09</v>
      </c>
      <c r="P3091" s="12" t="s">
        <v>8273</v>
      </c>
      <c r="Q3091" t="s">
        <v>8313</v>
      </c>
      <c r="R3091" s="17">
        <f t="shared" si="247"/>
        <v>42528.542627314819</v>
      </c>
      <c r="S3091" s="17">
        <f t="shared" si="248"/>
        <v>42560.082638888889</v>
      </c>
      <c r="T3091" s="16" t="str">
        <f t="shared" si="249"/>
        <v>2016</v>
      </c>
    </row>
    <row r="3092" spans="1:20" ht="49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>
        <f t="shared" si="245"/>
        <v>5</v>
      </c>
      <c r="O3092" s="10">
        <f t="shared" si="246"/>
        <v>1270.22</v>
      </c>
      <c r="P3092" s="12" t="s">
        <v>8273</v>
      </c>
      <c r="Q3092" t="s">
        <v>8313</v>
      </c>
      <c r="R3092" s="17">
        <f t="shared" si="247"/>
        <v>42065.818807870368</v>
      </c>
      <c r="S3092" s="17">
        <f t="shared" si="248"/>
        <v>42125.777141203704</v>
      </c>
      <c r="T3092" s="16" t="str">
        <f t="shared" si="249"/>
        <v>2015</v>
      </c>
    </row>
    <row r="3093" spans="1:20" ht="49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>
        <f t="shared" si="245"/>
        <v>16</v>
      </c>
      <c r="O3093" s="10">
        <f t="shared" si="246"/>
        <v>88.44</v>
      </c>
      <c r="P3093" s="12" t="s">
        <v>8273</v>
      </c>
      <c r="Q3093" t="s">
        <v>8313</v>
      </c>
      <c r="R3093" s="17">
        <f t="shared" si="247"/>
        <v>42566.948414351849</v>
      </c>
      <c r="S3093" s="17">
        <f t="shared" si="248"/>
        <v>42596.948414351849</v>
      </c>
      <c r="T3093" s="16" t="str">
        <f t="shared" si="249"/>
        <v>2016</v>
      </c>
    </row>
    <row r="3094" spans="1:20" ht="49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>
        <f t="shared" si="245"/>
        <v>1</v>
      </c>
      <c r="O3094" s="10">
        <f t="shared" si="246"/>
        <v>56.34</v>
      </c>
      <c r="P3094" s="12" t="s">
        <v>8273</v>
      </c>
      <c r="Q3094" t="s">
        <v>8313</v>
      </c>
      <c r="R3094" s="17">
        <f t="shared" si="247"/>
        <v>42255.619351851856</v>
      </c>
      <c r="S3094" s="17">
        <f t="shared" si="248"/>
        <v>42292.916666666672</v>
      </c>
      <c r="T3094" s="16" t="str">
        <f t="shared" si="249"/>
        <v>2015</v>
      </c>
    </row>
    <row r="3095" spans="1:20" ht="49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>
        <f t="shared" si="245"/>
        <v>23</v>
      </c>
      <c r="O3095" s="10">
        <f t="shared" si="246"/>
        <v>53.53</v>
      </c>
      <c r="P3095" s="12" t="s">
        <v>8273</v>
      </c>
      <c r="Q3095" t="s">
        <v>8313</v>
      </c>
      <c r="R3095" s="17">
        <f t="shared" si="247"/>
        <v>41760.909039351849</v>
      </c>
      <c r="S3095" s="17">
        <f t="shared" si="248"/>
        <v>41791.165972222225</v>
      </c>
      <c r="T3095" s="16" t="str">
        <f t="shared" si="249"/>
        <v>2014</v>
      </c>
    </row>
    <row r="3096" spans="1:20" ht="33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>
        <f t="shared" si="245"/>
        <v>0</v>
      </c>
      <c r="O3096" s="10">
        <f t="shared" si="246"/>
        <v>25</v>
      </c>
      <c r="P3096" s="12" t="s">
        <v>8273</v>
      </c>
      <c r="Q3096" t="s">
        <v>8313</v>
      </c>
      <c r="R3096" s="17">
        <f t="shared" si="247"/>
        <v>42207.795787037037</v>
      </c>
      <c r="S3096" s="17">
        <f t="shared" si="248"/>
        <v>42267.795787037037</v>
      </c>
      <c r="T3096" s="16" t="str">
        <f t="shared" si="249"/>
        <v>2015</v>
      </c>
    </row>
    <row r="3097" spans="1:20" ht="49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>
        <f t="shared" si="245"/>
        <v>0</v>
      </c>
      <c r="O3097" s="10">
        <f t="shared" si="246"/>
        <v>50</v>
      </c>
      <c r="P3097" s="12" t="s">
        <v>8273</v>
      </c>
      <c r="Q3097" t="s">
        <v>8313</v>
      </c>
      <c r="R3097" s="17">
        <f t="shared" si="247"/>
        <v>42523.025231481486</v>
      </c>
      <c r="S3097" s="17">
        <f t="shared" si="248"/>
        <v>42583.025231481486</v>
      </c>
      <c r="T3097" s="16" t="str">
        <f t="shared" si="249"/>
        <v>2016</v>
      </c>
    </row>
    <row r="3098" spans="1:20" ht="49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>
        <f t="shared" si="245"/>
        <v>4</v>
      </c>
      <c r="O3098" s="10">
        <f t="shared" si="246"/>
        <v>56.79</v>
      </c>
      <c r="P3098" s="12" t="s">
        <v>8273</v>
      </c>
      <c r="Q3098" t="s">
        <v>8313</v>
      </c>
      <c r="R3098" s="17">
        <f t="shared" si="247"/>
        <v>42114.825532407413</v>
      </c>
      <c r="S3098" s="17">
        <f t="shared" si="248"/>
        <v>42144.825532407413</v>
      </c>
      <c r="T3098" s="16" t="str">
        <f t="shared" si="249"/>
        <v>2015</v>
      </c>
    </row>
    <row r="3099" spans="1:20" ht="49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>
        <f t="shared" si="245"/>
        <v>17</v>
      </c>
      <c r="O3099" s="10">
        <f t="shared" si="246"/>
        <v>40.83</v>
      </c>
      <c r="P3099" s="12" t="s">
        <v>8273</v>
      </c>
      <c r="Q3099" t="s">
        <v>8313</v>
      </c>
      <c r="R3099" s="17">
        <f t="shared" si="247"/>
        <v>42629.503483796296</v>
      </c>
      <c r="S3099" s="17">
        <f t="shared" si="248"/>
        <v>42650.583333333328</v>
      </c>
      <c r="T3099" s="16" t="str">
        <f t="shared" si="249"/>
        <v>2016</v>
      </c>
    </row>
    <row r="3100" spans="1:20" ht="49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>
        <f t="shared" si="245"/>
        <v>4</v>
      </c>
      <c r="O3100" s="10">
        <f t="shared" si="246"/>
        <v>65.11</v>
      </c>
      <c r="P3100" s="12" t="s">
        <v>8273</v>
      </c>
      <c r="Q3100" t="s">
        <v>8313</v>
      </c>
      <c r="R3100" s="17">
        <f t="shared" si="247"/>
        <v>42359.792233796295</v>
      </c>
      <c r="S3100" s="17">
        <f t="shared" si="248"/>
        <v>42408.01180555555</v>
      </c>
      <c r="T3100" s="16" t="str">
        <f t="shared" si="249"/>
        <v>2015</v>
      </c>
    </row>
    <row r="3101" spans="1:20" ht="49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>
        <f t="shared" si="245"/>
        <v>14</v>
      </c>
      <c r="O3101" s="10">
        <f t="shared" si="246"/>
        <v>55.6</v>
      </c>
      <c r="P3101" s="12" t="s">
        <v>8273</v>
      </c>
      <c r="Q3101" t="s">
        <v>8313</v>
      </c>
      <c r="R3101" s="17">
        <f t="shared" si="247"/>
        <v>42382.189710648148</v>
      </c>
      <c r="S3101" s="17">
        <f t="shared" si="248"/>
        <v>42412.189710648148</v>
      </c>
      <c r="T3101" s="16" t="str">
        <f t="shared" si="249"/>
        <v>2016</v>
      </c>
    </row>
    <row r="3102" spans="1:20" ht="49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>
        <f t="shared" si="245"/>
        <v>15</v>
      </c>
      <c r="O3102" s="10">
        <f t="shared" si="246"/>
        <v>140.54</v>
      </c>
      <c r="P3102" s="12" t="s">
        <v>8273</v>
      </c>
      <c r="Q3102" t="s">
        <v>8313</v>
      </c>
      <c r="R3102" s="17">
        <f t="shared" si="247"/>
        <v>41902.622395833336</v>
      </c>
      <c r="S3102" s="17">
        <f t="shared" si="248"/>
        <v>41932.622395833336</v>
      </c>
      <c r="T3102" s="16" t="str">
        <f t="shared" si="249"/>
        <v>2014</v>
      </c>
    </row>
    <row r="3103" spans="1:20" ht="49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>
        <f t="shared" si="245"/>
        <v>12</v>
      </c>
      <c r="O3103" s="10">
        <f t="shared" si="246"/>
        <v>25</v>
      </c>
      <c r="P3103" s="12" t="s">
        <v>8273</v>
      </c>
      <c r="Q3103" t="s">
        <v>8313</v>
      </c>
      <c r="R3103" s="17">
        <f t="shared" si="247"/>
        <v>42171.383530092593</v>
      </c>
      <c r="S3103" s="17">
        <f t="shared" si="248"/>
        <v>42201.330555555556</v>
      </c>
      <c r="T3103" s="16" t="str">
        <f t="shared" si="249"/>
        <v>2015</v>
      </c>
    </row>
    <row r="3104" spans="1:20" ht="49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>
        <f t="shared" si="245"/>
        <v>39</v>
      </c>
      <c r="O3104" s="10">
        <f t="shared" si="246"/>
        <v>69.53</v>
      </c>
      <c r="P3104" s="12" t="s">
        <v>8273</v>
      </c>
      <c r="Q3104" t="s">
        <v>8313</v>
      </c>
      <c r="R3104" s="17">
        <f t="shared" si="247"/>
        <v>42555.340486111112</v>
      </c>
      <c r="S3104" s="17">
        <f t="shared" si="248"/>
        <v>42605.340486111112</v>
      </c>
      <c r="T3104" s="16" t="str">
        <f t="shared" si="249"/>
        <v>2016</v>
      </c>
    </row>
    <row r="3105" spans="1:20" ht="33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>
        <f t="shared" si="245"/>
        <v>0</v>
      </c>
      <c r="O3105" s="10">
        <f t="shared" si="246"/>
        <v>5.5</v>
      </c>
      <c r="P3105" s="12" t="s">
        <v>8273</v>
      </c>
      <c r="Q3105" t="s">
        <v>8313</v>
      </c>
      <c r="R3105" s="17">
        <f t="shared" si="247"/>
        <v>42107.156319444446</v>
      </c>
      <c r="S3105" s="17">
        <f t="shared" si="248"/>
        <v>42167.156319444446</v>
      </c>
      <c r="T3105" s="16" t="str">
        <f t="shared" si="249"/>
        <v>2015</v>
      </c>
    </row>
    <row r="3106" spans="1:20" ht="49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>
        <f t="shared" si="245"/>
        <v>30</v>
      </c>
      <c r="O3106" s="10">
        <f t="shared" si="246"/>
        <v>237</v>
      </c>
      <c r="P3106" s="12" t="s">
        <v>8273</v>
      </c>
      <c r="Q3106" t="s">
        <v>8313</v>
      </c>
      <c r="R3106" s="17">
        <f t="shared" si="247"/>
        <v>42006.908692129626</v>
      </c>
      <c r="S3106" s="17">
        <f t="shared" si="248"/>
        <v>42038.083333333328</v>
      </c>
      <c r="T3106" s="16" t="str">
        <f t="shared" si="249"/>
        <v>2015</v>
      </c>
    </row>
    <row r="3107" spans="1:20" ht="49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>
        <f t="shared" si="245"/>
        <v>42</v>
      </c>
      <c r="O3107" s="10">
        <f t="shared" si="246"/>
        <v>79.87</v>
      </c>
      <c r="P3107" s="12" t="s">
        <v>8273</v>
      </c>
      <c r="Q3107" t="s">
        <v>8313</v>
      </c>
      <c r="R3107" s="17">
        <f t="shared" si="247"/>
        <v>41876.718935185185</v>
      </c>
      <c r="S3107" s="17">
        <f t="shared" si="248"/>
        <v>41931.208333333336</v>
      </c>
      <c r="T3107" s="16" t="str">
        <f t="shared" si="249"/>
        <v>2014</v>
      </c>
    </row>
    <row r="3108" spans="1:20" ht="49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>
        <f t="shared" si="245"/>
        <v>4</v>
      </c>
      <c r="O3108" s="10">
        <f t="shared" si="246"/>
        <v>10.25</v>
      </c>
      <c r="P3108" s="12" t="s">
        <v>8273</v>
      </c>
      <c r="Q3108" t="s">
        <v>8313</v>
      </c>
      <c r="R3108" s="17">
        <f t="shared" si="247"/>
        <v>42241.429120370376</v>
      </c>
      <c r="S3108" s="17">
        <f t="shared" si="248"/>
        <v>42263.916666666672</v>
      </c>
      <c r="T3108" s="16" t="str">
        <f t="shared" si="249"/>
        <v>2015</v>
      </c>
    </row>
    <row r="3109" spans="1:20" ht="49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>
        <f t="shared" si="245"/>
        <v>20</v>
      </c>
      <c r="O3109" s="10">
        <f t="shared" si="246"/>
        <v>272.58999999999997</v>
      </c>
      <c r="P3109" s="12" t="s">
        <v>8273</v>
      </c>
      <c r="Q3109" t="s">
        <v>8313</v>
      </c>
      <c r="R3109" s="17">
        <f t="shared" si="247"/>
        <v>42128.814247685179</v>
      </c>
      <c r="S3109" s="17">
        <f t="shared" si="248"/>
        <v>42135.814247685179</v>
      </c>
      <c r="T3109" s="16" t="str">
        <f t="shared" si="249"/>
        <v>2015</v>
      </c>
    </row>
    <row r="3110" spans="1:20" ht="2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>
        <f t="shared" si="245"/>
        <v>0</v>
      </c>
      <c r="O3110" s="10">
        <f t="shared" si="246"/>
        <v>13</v>
      </c>
      <c r="P3110" s="12" t="s">
        <v>8273</v>
      </c>
      <c r="Q3110" t="s">
        <v>8313</v>
      </c>
      <c r="R3110" s="17">
        <f t="shared" si="247"/>
        <v>42062.680486111116</v>
      </c>
      <c r="S3110" s="17">
        <f t="shared" si="248"/>
        <v>42122.638819444444</v>
      </c>
      <c r="T3110" s="16" t="str">
        <f t="shared" si="249"/>
        <v>2015</v>
      </c>
    </row>
    <row r="3111" spans="1:20" ht="49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>
        <f t="shared" si="245"/>
        <v>25</v>
      </c>
      <c r="O3111" s="10">
        <f t="shared" si="246"/>
        <v>58.18</v>
      </c>
      <c r="P3111" s="12" t="s">
        <v>8273</v>
      </c>
      <c r="Q3111" t="s">
        <v>8313</v>
      </c>
      <c r="R3111" s="17">
        <f t="shared" si="247"/>
        <v>41844.125115740739</v>
      </c>
      <c r="S3111" s="17">
        <f t="shared" si="248"/>
        <v>41879.125115740739</v>
      </c>
      <c r="T3111" s="16" t="str">
        <f t="shared" si="249"/>
        <v>2014</v>
      </c>
    </row>
    <row r="3112" spans="1:20" ht="33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>
        <f t="shared" si="245"/>
        <v>0</v>
      </c>
      <c r="O3112" s="10">
        <f t="shared" si="246"/>
        <v>10</v>
      </c>
      <c r="P3112" s="12" t="s">
        <v>8273</v>
      </c>
      <c r="Q3112" t="s">
        <v>8313</v>
      </c>
      <c r="R3112" s="17">
        <f t="shared" si="247"/>
        <v>42745.031469907408</v>
      </c>
      <c r="S3112" s="17">
        <f t="shared" si="248"/>
        <v>42785.031469907408</v>
      </c>
      <c r="T3112" s="16" t="str">
        <f t="shared" si="249"/>
        <v>2017</v>
      </c>
    </row>
    <row r="3113" spans="1:20" ht="33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>
        <f t="shared" si="245"/>
        <v>27</v>
      </c>
      <c r="O3113" s="10">
        <f t="shared" si="246"/>
        <v>70.11</v>
      </c>
      <c r="P3113" s="12" t="s">
        <v>8273</v>
      </c>
      <c r="Q3113" t="s">
        <v>8313</v>
      </c>
      <c r="R3113" s="17">
        <f t="shared" si="247"/>
        <v>41885.595138888886</v>
      </c>
      <c r="S3113" s="17">
        <f t="shared" si="248"/>
        <v>41916.595138888886</v>
      </c>
      <c r="T3113" s="16" t="str">
        <f t="shared" si="249"/>
        <v>2014</v>
      </c>
    </row>
    <row r="3114" spans="1:20" ht="49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>
        <f t="shared" si="245"/>
        <v>5</v>
      </c>
      <c r="O3114" s="10">
        <f t="shared" si="246"/>
        <v>57.89</v>
      </c>
      <c r="P3114" s="12" t="s">
        <v>8273</v>
      </c>
      <c r="Q3114" t="s">
        <v>8313</v>
      </c>
      <c r="R3114" s="17">
        <f t="shared" si="247"/>
        <v>42615.121921296297</v>
      </c>
      <c r="S3114" s="17">
        <f t="shared" si="248"/>
        <v>42675.121921296297</v>
      </c>
      <c r="T3114" s="16" t="str">
        <f t="shared" si="249"/>
        <v>2016</v>
      </c>
    </row>
    <row r="3115" spans="1:20" ht="49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>
        <f t="shared" si="245"/>
        <v>4</v>
      </c>
      <c r="O3115" s="10">
        <f t="shared" si="246"/>
        <v>125.27</v>
      </c>
      <c r="P3115" s="12" t="s">
        <v>8273</v>
      </c>
      <c r="Q3115" t="s">
        <v>8313</v>
      </c>
      <c r="R3115" s="17">
        <f t="shared" si="247"/>
        <v>42081.731273148151</v>
      </c>
      <c r="S3115" s="17">
        <f t="shared" si="248"/>
        <v>42111.731273148151</v>
      </c>
      <c r="T3115" s="16" t="str">
        <f t="shared" si="249"/>
        <v>2015</v>
      </c>
    </row>
    <row r="3116" spans="1:20" ht="49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>
        <f t="shared" si="245"/>
        <v>0</v>
      </c>
      <c r="O3116" s="10">
        <f t="shared" si="246"/>
        <v>0</v>
      </c>
      <c r="P3116" s="12" t="s">
        <v>8273</v>
      </c>
      <c r="Q3116" t="s">
        <v>8313</v>
      </c>
      <c r="R3116" s="17">
        <f t="shared" si="247"/>
        <v>41843.632523148146</v>
      </c>
      <c r="S3116" s="17">
        <f t="shared" si="248"/>
        <v>41903.632523148146</v>
      </c>
      <c r="T3116" s="16" t="str">
        <f t="shared" si="249"/>
        <v>2014</v>
      </c>
    </row>
    <row r="3117" spans="1:20" ht="49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>
        <f t="shared" si="245"/>
        <v>3</v>
      </c>
      <c r="O3117" s="10">
        <f t="shared" si="246"/>
        <v>300</v>
      </c>
      <c r="P3117" s="12" t="s">
        <v>8273</v>
      </c>
      <c r="Q3117" t="s">
        <v>8313</v>
      </c>
      <c r="R3117" s="17">
        <f t="shared" si="247"/>
        <v>42496.447071759263</v>
      </c>
      <c r="S3117" s="17">
        <f t="shared" si="248"/>
        <v>42526.447071759263</v>
      </c>
      <c r="T3117" s="16" t="str">
        <f t="shared" si="249"/>
        <v>2016</v>
      </c>
    </row>
    <row r="3118" spans="1:20" ht="49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>
        <f t="shared" si="245"/>
        <v>57</v>
      </c>
      <c r="O3118" s="10">
        <f t="shared" si="246"/>
        <v>43</v>
      </c>
      <c r="P3118" s="12" t="s">
        <v>8273</v>
      </c>
      <c r="Q3118" t="s">
        <v>8313</v>
      </c>
      <c r="R3118" s="17">
        <f t="shared" si="247"/>
        <v>42081.515335648146</v>
      </c>
      <c r="S3118" s="17">
        <f t="shared" si="248"/>
        <v>42095.515335648146</v>
      </c>
      <c r="T3118" s="16" t="str">
        <f t="shared" si="249"/>
        <v>2015</v>
      </c>
    </row>
    <row r="3119" spans="1:20" ht="49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>
        <f t="shared" si="245"/>
        <v>0</v>
      </c>
      <c r="O3119" s="10">
        <f t="shared" si="246"/>
        <v>1</v>
      </c>
      <c r="P3119" s="12" t="s">
        <v>8273</v>
      </c>
      <c r="Q3119" t="s">
        <v>8313</v>
      </c>
      <c r="R3119" s="17">
        <f t="shared" si="247"/>
        <v>42509.374537037031</v>
      </c>
      <c r="S3119" s="17">
        <f t="shared" si="248"/>
        <v>42517.55</v>
      </c>
      <c r="T3119" s="16" t="str">
        <f t="shared" si="249"/>
        <v>2016</v>
      </c>
    </row>
    <row r="3120" spans="1:20" ht="33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>
        <f t="shared" si="245"/>
        <v>0</v>
      </c>
      <c r="O3120" s="10">
        <f t="shared" si="246"/>
        <v>775</v>
      </c>
      <c r="P3120" s="12" t="s">
        <v>8273</v>
      </c>
      <c r="Q3120" t="s">
        <v>8313</v>
      </c>
      <c r="R3120" s="17">
        <f t="shared" si="247"/>
        <v>42534.649571759262</v>
      </c>
      <c r="S3120" s="17">
        <f t="shared" si="248"/>
        <v>42553.649571759262</v>
      </c>
      <c r="T3120" s="16" t="str">
        <f t="shared" si="249"/>
        <v>2016</v>
      </c>
    </row>
    <row r="3121" spans="1:20" ht="49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>
        <f t="shared" si="245"/>
        <v>0</v>
      </c>
      <c r="O3121" s="10">
        <f t="shared" si="246"/>
        <v>5</v>
      </c>
      <c r="P3121" s="12" t="s">
        <v>8273</v>
      </c>
      <c r="Q3121" t="s">
        <v>8313</v>
      </c>
      <c r="R3121" s="17">
        <f t="shared" si="247"/>
        <v>42060.04550925926</v>
      </c>
      <c r="S3121" s="17">
        <f t="shared" si="248"/>
        <v>42090.003842592589</v>
      </c>
      <c r="T3121" s="16" t="str">
        <f t="shared" si="249"/>
        <v>2015</v>
      </c>
    </row>
    <row r="3122" spans="1:20" ht="33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>
        <f t="shared" si="245"/>
        <v>0</v>
      </c>
      <c r="O3122" s="10">
        <f t="shared" si="246"/>
        <v>12.8</v>
      </c>
      <c r="P3122" s="12" t="s">
        <v>8273</v>
      </c>
      <c r="Q3122" t="s">
        <v>8313</v>
      </c>
      <c r="R3122" s="17">
        <f t="shared" si="247"/>
        <v>42435.942083333335</v>
      </c>
      <c r="S3122" s="17">
        <f t="shared" si="248"/>
        <v>42495.900416666671</v>
      </c>
      <c r="T3122" s="16" t="str">
        <f t="shared" si="249"/>
        <v>2016</v>
      </c>
    </row>
    <row r="3123" spans="1:20" ht="33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>
        <f t="shared" si="245"/>
        <v>1</v>
      </c>
      <c r="O3123" s="10">
        <f t="shared" si="246"/>
        <v>10</v>
      </c>
      <c r="P3123" s="12" t="s">
        <v>8273</v>
      </c>
      <c r="Q3123" t="s">
        <v>8313</v>
      </c>
      <c r="R3123" s="17">
        <f t="shared" si="247"/>
        <v>41848.679803240739</v>
      </c>
      <c r="S3123" s="17">
        <f t="shared" si="248"/>
        <v>41908.679803240739</v>
      </c>
      <c r="T3123" s="16" t="str">
        <f t="shared" si="249"/>
        <v>2014</v>
      </c>
    </row>
    <row r="3124" spans="1:20" ht="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>
        <f t="shared" si="245"/>
        <v>58</v>
      </c>
      <c r="O3124" s="10">
        <f t="shared" si="246"/>
        <v>58</v>
      </c>
      <c r="P3124" s="12" t="s">
        <v>8273</v>
      </c>
      <c r="Q3124" t="s">
        <v>8313</v>
      </c>
      <c r="R3124" s="17">
        <f t="shared" si="247"/>
        <v>42678.932083333333</v>
      </c>
      <c r="S3124" s="17">
        <f t="shared" si="248"/>
        <v>42683.973750000005</v>
      </c>
      <c r="T3124" s="16" t="str">
        <f t="shared" si="249"/>
        <v>2016</v>
      </c>
    </row>
    <row r="3125" spans="1:20" ht="49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>
        <f t="shared" si="245"/>
        <v>68</v>
      </c>
      <c r="O3125" s="10">
        <f t="shared" si="246"/>
        <v>244.8</v>
      </c>
      <c r="P3125" s="12" t="s">
        <v>8273</v>
      </c>
      <c r="Q3125" t="s">
        <v>8313</v>
      </c>
      <c r="R3125" s="17">
        <f t="shared" si="247"/>
        <v>42530.993032407408</v>
      </c>
      <c r="S3125" s="17">
        <f t="shared" si="248"/>
        <v>42560.993032407408</v>
      </c>
      <c r="T3125" s="16" t="str">
        <f t="shared" si="249"/>
        <v>2016</v>
      </c>
    </row>
    <row r="3126" spans="1:20" ht="33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>
        <f t="shared" si="245"/>
        <v>0</v>
      </c>
      <c r="O3126" s="10">
        <f t="shared" si="246"/>
        <v>6.5</v>
      </c>
      <c r="P3126" s="12" t="s">
        <v>8273</v>
      </c>
      <c r="Q3126" t="s">
        <v>8313</v>
      </c>
      <c r="R3126" s="17">
        <f t="shared" si="247"/>
        <v>41977.780104166668</v>
      </c>
      <c r="S3126" s="17">
        <f t="shared" si="248"/>
        <v>42037.780104166668</v>
      </c>
      <c r="T3126" s="16" t="str">
        <f t="shared" si="249"/>
        <v>2014</v>
      </c>
    </row>
    <row r="3127" spans="1:20" ht="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>
        <f t="shared" si="245"/>
        <v>0</v>
      </c>
      <c r="O3127" s="10">
        <f t="shared" si="246"/>
        <v>0</v>
      </c>
      <c r="P3127" s="12" t="s">
        <v>8273</v>
      </c>
      <c r="Q3127" t="s">
        <v>8313</v>
      </c>
      <c r="R3127" s="17">
        <f t="shared" si="247"/>
        <v>42346.20685185185</v>
      </c>
      <c r="S3127" s="17">
        <f t="shared" si="248"/>
        <v>42376.20685185185</v>
      </c>
      <c r="T3127" s="16" t="str">
        <f t="shared" si="249"/>
        <v>2015</v>
      </c>
    </row>
    <row r="3128" spans="1:20" ht="8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>
        <f t="shared" si="245"/>
        <v>4</v>
      </c>
      <c r="O3128" s="10">
        <f t="shared" si="246"/>
        <v>61.18</v>
      </c>
      <c r="P3128" s="12" t="s">
        <v>8273</v>
      </c>
      <c r="Q3128" t="s">
        <v>8313</v>
      </c>
      <c r="R3128" s="17">
        <f t="shared" si="247"/>
        <v>42427.01807870371</v>
      </c>
      <c r="S3128" s="17">
        <f t="shared" si="248"/>
        <v>42456.976412037038</v>
      </c>
      <c r="T3128" s="16" t="str">
        <f t="shared" si="249"/>
        <v>2016</v>
      </c>
    </row>
    <row r="3129" spans="1:20" ht="49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>
        <f t="shared" si="245"/>
        <v>0</v>
      </c>
      <c r="O3129" s="10">
        <f t="shared" si="246"/>
        <v>0</v>
      </c>
      <c r="P3129" s="12" t="s">
        <v>8273</v>
      </c>
      <c r="Q3129" t="s">
        <v>8313</v>
      </c>
      <c r="R3129" s="17">
        <f t="shared" si="247"/>
        <v>42034.856817129628</v>
      </c>
      <c r="S3129" s="17">
        <f t="shared" si="248"/>
        <v>42064.856817129628</v>
      </c>
      <c r="T3129" s="16" t="str">
        <f t="shared" si="249"/>
        <v>2015</v>
      </c>
    </row>
    <row r="3130" spans="1:20" ht="49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>
        <f t="shared" si="245"/>
        <v>109</v>
      </c>
      <c r="O3130" s="10">
        <f t="shared" si="246"/>
        <v>139.24</v>
      </c>
      <c r="P3130" s="12" t="s">
        <v>8273</v>
      </c>
      <c r="Q3130" t="s">
        <v>8274</v>
      </c>
      <c r="R3130" s="17">
        <f t="shared" si="247"/>
        <v>42780.825706018513</v>
      </c>
      <c r="S3130" s="17">
        <f t="shared" si="248"/>
        <v>42810.784039351856</v>
      </c>
      <c r="T3130" s="16" t="str">
        <f t="shared" si="249"/>
        <v>2017</v>
      </c>
    </row>
    <row r="3131" spans="1:20" ht="49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>
        <f t="shared" si="245"/>
        <v>1</v>
      </c>
      <c r="O3131" s="10">
        <f t="shared" si="246"/>
        <v>10</v>
      </c>
      <c r="P3131" s="12" t="s">
        <v>8273</v>
      </c>
      <c r="Q3131" t="s">
        <v>8274</v>
      </c>
      <c r="R3131" s="17">
        <f t="shared" si="247"/>
        <v>42803.842812499999</v>
      </c>
      <c r="S3131" s="17">
        <f t="shared" si="248"/>
        <v>42843.801145833335</v>
      </c>
      <c r="T3131" s="16" t="str">
        <f t="shared" si="249"/>
        <v>2017</v>
      </c>
    </row>
    <row r="3132" spans="1:20" ht="33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>
        <f t="shared" si="245"/>
        <v>4</v>
      </c>
      <c r="O3132" s="10">
        <f t="shared" si="246"/>
        <v>93.75</v>
      </c>
      <c r="P3132" s="12" t="s">
        <v>8273</v>
      </c>
      <c r="Q3132" t="s">
        <v>8274</v>
      </c>
      <c r="R3132" s="17">
        <f t="shared" si="247"/>
        <v>42808.640231481477</v>
      </c>
      <c r="S3132" s="17">
        <f t="shared" si="248"/>
        <v>42839.207638888889</v>
      </c>
      <c r="T3132" s="16" t="str">
        <f t="shared" si="249"/>
        <v>2017</v>
      </c>
    </row>
    <row r="3133" spans="1:20" ht="33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>
        <f t="shared" si="245"/>
        <v>16</v>
      </c>
      <c r="O3133" s="10">
        <f t="shared" si="246"/>
        <v>53.75</v>
      </c>
      <c r="P3133" s="12" t="s">
        <v>8273</v>
      </c>
      <c r="Q3133" t="s">
        <v>8274</v>
      </c>
      <c r="R3133" s="17">
        <f t="shared" si="247"/>
        <v>42803.579224537039</v>
      </c>
      <c r="S3133" s="17">
        <f t="shared" si="248"/>
        <v>42833.537557870368</v>
      </c>
      <c r="T3133" s="16" t="str">
        <f t="shared" si="249"/>
        <v>2017</v>
      </c>
    </row>
    <row r="3134" spans="1:20" ht="33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>
        <f t="shared" si="245"/>
        <v>0</v>
      </c>
      <c r="O3134" s="10">
        <f t="shared" si="246"/>
        <v>10</v>
      </c>
      <c r="P3134" s="12" t="s">
        <v>8273</v>
      </c>
      <c r="Q3134" t="s">
        <v>8274</v>
      </c>
      <c r="R3134" s="17">
        <f t="shared" si="247"/>
        <v>42786.350231481483</v>
      </c>
      <c r="S3134" s="17">
        <f t="shared" si="248"/>
        <v>42846.308564814812</v>
      </c>
      <c r="T3134" s="16" t="str">
        <f t="shared" si="249"/>
        <v>2017</v>
      </c>
    </row>
    <row r="3135" spans="1:20" ht="49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>
        <f t="shared" si="245"/>
        <v>108</v>
      </c>
      <c r="O3135" s="10">
        <f t="shared" si="246"/>
        <v>33.75</v>
      </c>
      <c r="P3135" s="12" t="s">
        <v>8273</v>
      </c>
      <c r="Q3135" t="s">
        <v>8274</v>
      </c>
      <c r="R3135" s="17">
        <f t="shared" si="247"/>
        <v>42788.565208333333</v>
      </c>
      <c r="S3135" s="17">
        <f t="shared" si="248"/>
        <v>42818.523541666669</v>
      </c>
      <c r="T3135" s="16" t="str">
        <f t="shared" si="249"/>
        <v>2017</v>
      </c>
    </row>
    <row r="3136" spans="1:20" ht="49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>
        <f t="shared" si="245"/>
        <v>23</v>
      </c>
      <c r="O3136" s="10">
        <f t="shared" si="246"/>
        <v>18.75</v>
      </c>
      <c r="P3136" s="12" t="s">
        <v>8273</v>
      </c>
      <c r="Q3136" t="s">
        <v>8274</v>
      </c>
      <c r="R3136" s="17">
        <f t="shared" si="247"/>
        <v>42800.720127314817</v>
      </c>
      <c r="S3136" s="17">
        <f t="shared" si="248"/>
        <v>42821.678460648152</v>
      </c>
      <c r="T3136" s="16" t="str">
        <f t="shared" si="249"/>
        <v>2017</v>
      </c>
    </row>
    <row r="3137" spans="1:20" ht="49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>
        <f t="shared" si="245"/>
        <v>21</v>
      </c>
      <c r="O3137" s="10">
        <f t="shared" si="246"/>
        <v>23.14</v>
      </c>
      <c r="P3137" s="12" t="s">
        <v>8273</v>
      </c>
      <c r="Q3137" t="s">
        <v>8274</v>
      </c>
      <c r="R3137" s="17">
        <f t="shared" si="247"/>
        <v>42807.151863425926</v>
      </c>
      <c r="S3137" s="17">
        <f t="shared" si="248"/>
        <v>42829.151863425926</v>
      </c>
      <c r="T3137" s="16" t="str">
        <f t="shared" si="249"/>
        <v>2017</v>
      </c>
    </row>
    <row r="3138" spans="1:20" ht="49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>
        <f t="shared" si="245"/>
        <v>128</v>
      </c>
      <c r="O3138" s="10">
        <f t="shared" si="246"/>
        <v>29.05</v>
      </c>
      <c r="P3138" s="12" t="s">
        <v>8273</v>
      </c>
      <c r="Q3138" t="s">
        <v>8274</v>
      </c>
      <c r="R3138" s="17">
        <f t="shared" si="247"/>
        <v>42789.462430555555</v>
      </c>
      <c r="S3138" s="17">
        <f t="shared" si="248"/>
        <v>42825.957638888889</v>
      </c>
      <c r="T3138" s="16" t="str">
        <f t="shared" si="249"/>
        <v>2017</v>
      </c>
    </row>
    <row r="3139" spans="1:20" ht="33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>
        <f t="shared" si="245"/>
        <v>3</v>
      </c>
      <c r="O3139" s="10">
        <f t="shared" si="246"/>
        <v>50</v>
      </c>
      <c r="P3139" s="12" t="s">
        <v>8273</v>
      </c>
      <c r="Q3139" t="s">
        <v>8274</v>
      </c>
      <c r="R3139" s="17">
        <f t="shared" si="247"/>
        <v>42807.885057870371</v>
      </c>
      <c r="S3139" s="17">
        <f t="shared" si="248"/>
        <v>42858.8</v>
      </c>
      <c r="T3139" s="16" t="str">
        <f t="shared" si="249"/>
        <v>2017</v>
      </c>
    </row>
    <row r="3140" spans="1:20" ht="49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>
        <f t="shared" si="245"/>
        <v>0</v>
      </c>
      <c r="O3140" s="10">
        <f t="shared" si="246"/>
        <v>0</v>
      </c>
      <c r="P3140" s="12" t="s">
        <v>8273</v>
      </c>
      <c r="Q3140" t="s">
        <v>8274</v>
      </c>
      <c r="R3140" s="17">
        <f t="shared" si="247"/>
        <v>42809.645914351851</v>
      </c>
      <c r="S3140" s="17">
        <f t="shared" si="248"/>
        <v>42828.645914351851</v>
      </c>
      <c r="T3140" s="16" t="str">
        <f t="shared" si="249"/>
        <v>2017</v>
      </c>
    </row>
    <row r="3141" spans="1:20" ht="49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>
        <f t="shared" si="245"/>
        <v>5</v>
      </c>
      <c r="O3141" s="10">
        <f t="shared" si="246"/>
        <v>450</v>
      </c>
      <c r="P3141" s="12" t="s">
        <v>8273</v>
      </c>
      <c r="Q3141" t="s">
        <v>8274</v>
      </c>
      <c r="R3141" s="17">
        <f t="shared" si="247"/>
        <v>42785.270370370374</v>
      </c>
      <c r="S3141" s="17">
        <f t="shared" si="248"/>
        <v>42819.189583333333</v>
      </c>
      <c r="T3141" s="16" t="str">
        <f t="shared" si="249"/>
        <v>2017</v>
      </c>
    </row>
    <row r="3142" spans="1:20" ht="49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>
        <f t="shared" si="245"/>
        <v>1</v>
      </c>
      <c r="O3142" s="10">
        <f t="shared" si="246"/>
        <v>24</v>
      </c>
      <c r="P3142" s="12" t="s">
        <v>8273</v>
      </c>
      <c r="Q3142" t="s">
        <v>8274</v>
      </c>
      <c r="R3142" s="17">
        <f t="shared" si="247"/>
        <v>42802.718784722223</v>
      </c>
      <c r="S3142" s="17">
        <f t="shared" si="248"/>
        <v>42832.677118055552</v>
      </c>
      <c r="T3142" s="16" t="str">
        <f t="shared" si="249"/>
        <v>2017</v>
      </c>
    </row>
    <row r="3143" spans="1:20" ht="65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>
        <f t="shared" si="245"/>
        <v>52</v>
      </c>
      <c r="O3143" s="10">
        <f t="shared" si="246"/>
        <v>32.25</v>
      </c>
      <c r="P3143" s="12" t="s">
        <v>8273</v>
      </c>
      <c r="Q3143" t="s">
        <v>8274</v>
      </c>
      <c r="R3143" s="17">
        <f t="shared" si="247"/>
        <v>42800.753333333334</v>
      </c>
      <c r="S3143" s="17">
        <f t="shared" si="248"/>
        <v>42841.833333333328</v>
      </c>
      <c r="T3143" s="16" t="str">
        <f t="shared" si="249"/>
        <v>2017</v>
      </c>
    </row>
    <row r="3144" spans="1:20" ht="49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>
        <f t="shared" si="245"/>
        <v>2</v>
      </c>
      <c r="O3144" s="10">
        <f t="shared" si="246"/>
        <v>15</v>
      </c>
      <c r="P3144" s="12" t="s">
        <v>8273</v>
      </c>
      <c r="Q3144" t="s">
        <v>8274</v>
      </c>
      <c r="R3144" s="17">
        <f t="shared" si="247"/>
        <v>42783.513182870374</v>
      </c>
      <c r="S3144" s="17">
        <f t="shared" si="248"/>
        <v>42813.471516203703</v>
      </c>
      <c r="T3144" s="16" t="str">
        <f t="shared" si="249"/>
        <v>2017</v>
      </c>
    </row>
    <row r="3145" spans="1:20" ht="65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>
        <f t="shared" si="245"/>
        <v>0</v>
      </c>
      <c r="O3145" s="10">
        <f t="shared" si="246"/>
        <v>0</v>
      </c>
      <c r="P3145" s="12" t="s">
        <v>8273</v>
      </c>
      <c r="Q3145" t="s">
        <v>8274</v>
      </c>
      <c r="R3145" s="17">
        <f t="shared" si="247"/>
        <v>42808.358287037037</v>
      </c>
      <c r="S3145" s="17">
        <f t="shared" si="248"/>
        <v>42834.358287037037</v>
      </c>
      <c r="T3145" s="16" t="str">
        <f t="shared" si="249"/>
        <v>2017</v>
      </c>
    </row>
    <row r="3146" spans="1:20" ht="49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>
        <f t="shared" ref="N3146:N3209" si="250">ROUND(E3146/D3146*100,0)</f>
        <v>75</v>
      </c>
      <c r="O3146" s="10">
        <f t="shared" ref="O3146:O3209" si="251">IFERROR(ROUND(E3146/L3146,2),0)</f>
        <v>251.33</v>
      </c>
      <c r="P3146" s="12" t="s">
        <v>8273</v>
      </c>
      <c r="Q3146" t="s">
        <v>8274</v>
      </c>
      <c r="R3146" s="17">
        <f t="shared" ref="R3146:R3209" si="252">(((J3146/60)/60)/24)+DATE(1970,1,1)</f>
        <v>42796.538275462968</v>
      </c>
      <c r="S3146" s="17">
        <f t="shared" ref="S3146:S3209" si="253">(((I3146/60)/60)/24)+DATE(1970,1,1)</f>
        <v>42813.25</v>
      </c>
      <c r="T3146" s="16" t="str">
        <f t="shared" ref="T3146:T3209" si="254">TEXT(R3146, "yyyy")</f>
        <v>2017</v>
      </c>
    </row>
    <row r="3147" spans="1:20" ht="33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>
        <f t="shared" si="250"/>
        <v>0</v>
      </c>
      <c r="O3147" s="10">
        <f t="shared" si="251"/>
        <v>0</v>
      </c>
      <c r="P3147" s="12" t="s">
        <v>8273</v>
      </c>
      <c r="Q3147" t="s">
        <v>8274</v>
      </c>
      <c r="R3147" s="17">
        <f t="shared" si="252"/>
        <v>42762.040902777779</v>
      </c>
      <c r="S3147" s="17">
        <f t="shared" si="253"/>
        <v>42821.999236111107</v>
      </c>
      <c r="T3147" s="16" t="str">
        <f t="shared" si="254"/>
        <v>2017</v>
      </c>
    </row>
    <row r="3148" spans="1:20" ht="33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>
        <f t="shared" si="250"/>
        <v>11</v>
      </c>
      <c r="O3148" s="10">
        <f t="shared" si="251"/>
        <v>437.5</v>
      </c>
      <c r="P3148" s="12" t="s">
        <v>8273</v>
      </c>
      <c r="Q3148" t="s">
        <v>8274</v>
      </c>
      <c r="R3148" s="17">
        <f t="shared" si="252"/>
        <v>42796.682476851856</v>
      </c>
      <c r="S3148" s="17">
        <f t="shared" si="253"/>
        <v>42841.640810185185</v>
      </c>
      <c r="T3148" s="16" t="str">
        <f t="shared" si="254"/>
        <v>2017</v>
      </c>
    </row>
    <row r="3149" spans="1:20" ht="49" x14ac:dyDescent="0.25">
      <c r="A3149">
        <v>3147</v>
      </c>
      <c r="B3149" s="9" t="s">
        <v>3681</v>
      </c>
      <c r="C3149" s="3" t="s">
        <v>7794</v>
      </c>
      <c r="D3149" s="5">
        <v>750</v>
      </c>
      <c r="E3149" s="7">
        <v>1043</v>
      </c>
      <c r="F3149" t="s">
        <v>8218</v>
      </c>
      <c r="G3149" t="s">
        <v>8223</v>
      </c>
      <c r="H3149" t="s">
        <v>8245</v>
      </c>
      <c r="I3149">
        <v>1441167586</v>
      </c>
      <c r="J3149">
        <v>1438575586</v>
      </c>
      <c r="K3149" t="b">
        <v>0</v>
      </c>
      <c r="L3149">
        <v>23</v>
      </c>
      <c r="M3149" t="b">
        <v>1</v>
      </c>
      <c r="N3149">
        <f t="shared" si="250"/>
        <v>139</v>
      </c>
      <c r="O3149" s="10">
        <f t="shared" si="251"/>
        <v>45.35</v>
      </c>
      <c r="P3149" s="12" t="s">
        <v>8273</v>
      </c>
      <c r="Q3149" t="s">
        <v>8274</v>
      </c>
      <c r="R3149" s="17">
        <f t="shared" si="252"/>
        <v>42219.180393518516</v>
      </c>
      <c r="S3149" s="17">
        <f t="shared" si="253"/>
        <v>42249.180393518516</v>
      </c>
      <c r="T3149" s="16" t="str">
        <f t="shared" si="254"/>
        <v>2015</v>
      </c>
    </row>
    <row r="3150" spans="1:20" ht="49" x14ac:dyDescent="0.25">
      <c r="A3150">
        <v>3148</v>
      </c>
      <c r="B3150" s="9" t="s">
        <v>3551</v>
      </c>
      <c r="C3150" s="3" t="s">
        <v>7662</v>
      </c>
      <c r="D3150" s="5">
        <v>773</v>
      </c>
      <c r="E3150" s="7">
        <v>773</v>
      </c>
      <c r="F3150" t="s">
        <v>8218</v>
      </c>
      <c r="G3150" t="s">
        <v>8224</v>
      </c>
      <c r="H3150" t="s">
        <v>8246</v>
      </c>
      <c r="I3150">
        <v>1403964324</v>
      </c>
      <c r="J3150">
        <v>1401372324</v>
      </c>
      <c r="K3150" t="b">
        <v>0</v>
      </c>
      <c r="L3150">
        <v>20</v>
      </c>
      <c r="M3150" t="b">
        <v>1</v>
      </c>
      <c r="N3150">
        <f t="shared" si="250"/>
        <v>100</v>
      </c>
      <c r="O3150" s="10">
        <f t="shared" si="251"/>
        <v>38.65</v>
      </c>
      <c r="P3150" s="12" t="s">
        <v>8273</v>
      </c>
      <c r="Q3150" t="s">
        <v>8274</v>
      </c>
      <c r="R3150" s="17">
        <f t="shared" si="252"/>
        <v>41788.587083333332</v>
      </c>
      <c r="S3150" s="17">
        <f t="shared" si="253"/>
        <v>41818.587083333332</v>
      </c>
      <c r="T3150" s="16" t="str">
        <f t="shared" si="254"/>
        <v>2014</v>
      </c>
    </row>
    <row r="3151" spans="1:20" ht="49" x14ac:dyDescent="0.25">
      <c r="A3151">
        <v>3149</v>
      </c>
      <c r="B3151" s="9" t="s">
        <v>2796</v>
      </c>
      <c r="C3151" s="3" t="s">
        <v>6906</v>
      </c>
      <c r="D3151" s="5">
        <v>800</v>
      </c>
      <c r="E3151" s="7">
        <v>924</v>
      </c>
      <c r="F3151" t="s">
        <v>8218</v>
      </c>
      <c r="G3151" t="s">
        <v>8224</v>
      </c>
      <c r="H3151" t="s">
        <v>8246</v>
      </c>
      <c r="I3151">
        <v>1404564028</v>
      </c>
      <c r="J3151">
        <v>1401972028</v>
      </c>
      <c r="K3151" t="b">
        <v>0</v>
      </c>
      <c r="L3151">
        <v>21</v>
      </c>
      <c r="M3151" t="b">
        <v>1</v>
      </c>
      <c r="N3151">
        <f t="shared" si="250"/>
        <v>116</v>
      </c>
      <c r="O3151" s="10">
        <f t="shared" si="251"/>
        <v>44</v>
      </c>
      <c r="P3151" s="12" t="s">
        <v>8273</v>
      </c>
      <c r="Q3151" t="s">
        <v>8274</v>
      </c>
      <c r="R3151" s="17">
        <f t="shared" si="252"/>
        <v>41795.528101851851</v>
      </c>
      <c r="S3151" s="17">
        <f t="shared" si="253"/>
        <v>41825.528101851851</v>
      </c>
      <c r="T3151" s="16" t="str">
        <f t="shared" si="254"/>
        <v>2014</v>
      </c>
    </row>
    <row r="3152" spans="1:20" ht="49" x14ac:dyDescent="0.25">
      <c r="A3152">
        <v>3150</v>
      </c>
      <c r="B3152" s="9" t="s">
        <v>2834</v>
      </c>
      <c r="C3152" s="3" t="s">
        <v>6944</v>
      </c>
      <c r="D3152" s="5">
        <v>800</v>
      </c>
      <c r="E3152" s="7">
        <v>1360</v>
      </c>
      <c r="F3152" t="s">
        <v>8218</v>
      </c>
      <c r="G3152" t="s">
        <v>8224</v>
      </c>
      <c r="H3152" t="s">
        <v>8246</v>
      </c>
      <c r="I3152">
        <v>1422658930</v>
      </c>
      <c r="J3152">
        <v>1421362930</v>
      </c>
      <c r="K3152" t="b">
        <v>0</v>
      </c>
      <c r="L3152">
        <v>21</v>
      </c>
      <c r="M3152" t="b">
        <v>1</v>
      </c>
      <c r="N3152">
        <f t="shared" si="250"/>
        <v>170</v>
      </c>
      <c r="O3152" s="10">
        <f t="shared" si="251"/>
        <v>64.760000000000005</v>
      </c>
      <c r="P3152" s="12" t="s">
        <v>8273</v>
      </c>
      <c r="Q3152" t="s">
        <v>8274</v>
      </c>
      <c r="R3152" s="17">
        <f t="shared" si="252"/>
        <v>42019.959837962961</v>
      </c>
      <c r="S3152" s="17">
        <f t="shared" si="253"/>
        <v>42034.959837962961</v>
      </c>
      <c r="T3152" s="16" t="str">
        <f t="shared" si="254"/>
        <v>2015</v>
      </c>
    </row>
    <row r="3153" spans="1:20" ht="49" x14ac:dyDescent="0.25">
      <c r="A3153">
        <v>3151</v>
      </c>
      <c r="B3153" s="9" t="s">
        <v>3283</v>
      </c>
      <c r="C3153" s="3" t="s">
        <v>7393</v>
      </c>
      <c r="D3153" s="5">
        <v>800</v>
      </c>
      <c r="E3153" s="7">
        <v>838</v>
      </c>
      <c r="F3153" t="s">
        <v>8218</v>
      </c>
      <c r="G3153" t="s">
        <v>8224</v>
      </c>
      <c r="H3153" t="s">
        <v>8246</v>
      </c>
      <c r="I3153">
        <v>1455138000</v>
      </c>
      <c r="J3153">
        <v>1452448298</v>
      </c>
      <c r="K3153" t="b">
        <v>0</v>
      </c>
      <c r="L3153">
        <v>47</v>
      </c>
      <c r="M3153" t="b">
        <v>1</v>
      </c>
      <c r="N3153">
        <f t="shared" si="250"/>
        <v>105</v>
      </c>
      <c r="O3153" s="10">
        <f t="shared" si="251"/>
        <v>17.829999999999998</v>
      </c>
      <c r="P3153" s="12" t="s">
        <v>8273</v>
      </c>
      <c r="Q3153" t="s">
        <v>8274</v>
      </c>
      <c r="R3153" s="17">
        <f t="shared" si="252"/>
        <v>42379.74418981481</v>
      </c>
      <c r="S3153" s="17">
        <f t="shared" si="253"/>
        <v>42410.875</v>
      </c>
      <c r="T3153" s="16" t="str">
        <f t="shared" si="254"/>
        <v>2016</v>
      </c>
    </row>
    <row r="3154" spans="1:20" ht="49" x14ac:dyDescent="0.25">
      <c r="A3154">
        <v>3152</v>
      </c>
      <c r="B3154" s="9" t="s">
        <v>3314</v>
      </c>
      <c r="C3154" s="3" t="s">
        <v>7424</v>
      </c>
      <c r="D3154" s="5">
        <v>800</v>
      </c>
      <c r="E3154" s="7">
        <v>1686</v>
      </c>
      <c r="F3154" t="s">
        <v>8218</v>
      </c>
      <c r="G3154" t="s">
        <v>8224</v>
      </c>
      <c r="H3154" t="s">
        <v>8246</v>
      </c>
      <c r="I3154">
        <v>1431115500</v>
      </c>
      <c r="J3154">
        <v>1428733511</v>
      </c>
      <c r="K3154" t="b">
        <v>0</v>
      </c>
      <c r="L3154">
        <v>58</v>
      </c>
      <c r="M3154" t="b">
        <v>1</v>
      </c>
      <c r="N3154">
        <f t="shared" si="250"/>
        <v>211</v>
      </c>
      <c r="O3154" s="10">
        <f t="shared" si="251"/>
        <v>29.07</v>
      </c>
      <c r="P3154" s="12" t="s">
        <v>8273</v>
      </c>
      <c r="Q3154" t="s">
        <v>8274</v>
      </c>
      <c r="R3154" s="17">
        <f t="shared" si="252"/>
        <v>42105.267488425925</v>
      </c>
      <c r="S3154" s="17">
        <f t="shared" si="253"/>
        <v>42132.836805555555</v>
      </c>
      <c r="T3154" s="16" t="str">
        <f t="shared" si="254"/>
        <v>2015</v>
      </c>
    </row>
    <row r="3155" spans="1:20" ht="49" x14ac:dyDescent="0.25">
      <c r="A3155">
        <v>3153</v>
      </c>
      <c r="B3155" s="9" t="s">
        <v>3327</v>
      </c>
      <c r="C3155" s="3" t="s">
        <v>7437</v>
      </c>
      <c r="D3155" s="5">
        <v>800</v>
      </c>
      <c r="E3155" s="7">
        <v>810</v>
      </c>
      <c r="F3155" t="s">
        <v>8218</v>
      </c>
      <c r="G3155" t="s">
        <v>8224</v>
      </c>
      <c r="H3155" t="s">
        <v>8246</v>
      </c>
      <c r="I3155">
        <v>1462697966</v>
      </c>
      <c r="J3155">
        <v>1460105966</v>
      </c>
      <c r="K3155" t="b">
        <v>0</v>
      </c>
      <c r="L3155">
        <v>33</v>
      </c>
      <c r="M3155" t="b">
        <v>1</v>
      </c>
      <c r="N3155">
        <f t="shared" si="250"/>
        <v>101</v>
      </c>
      <c r="O3155" s="10">
        <f t="shared" si="251"/>
        <v>24.55</v>
      </c>
      <c r="P3155" s="12" t="s">
        <v>8273</v>
      </c>
      <c r="Q3155" t="s">
        <v>8274</v>
      </c>
      <c r="R3155" s="17">
        <f t="shared" si="252"/>
        <v>42468.374606481477</v>
      </c>
      <c r="S3155" s="17">
        <f t="shared" si="253"/>
        <v>42498.374606481477</v>
      </c>
      <c r="T3155" s="16" t="str">
        <f t="shared" si="254"/>
        <v>2016</v>
      </c>
    </row>
    <row r="3156" spans="1:20" ht="49" x14ac:dyDescent="0.25">
      <c r="A3156">
        <v>3154</v>
      </c>
      <c r="B3156" s="9" t="s">
        <v>3448</v>
      </c>
      <c r="C3156" s="3" t="s">
        <v>7559</v>
      </c>
      <c r="D3156" s="5">
        <v>800</v>
      </c>
      <c r="E3156" s="7">
        <v>1365</v>
      </c>
      <c r="F3156" t="s">
        <v>8218</v>
      </c>
      <c r="G3156" t="s">
        <v>8223</v>
      </c>
      <c r="H3156" t="s">
        <v>8245</v>
      </c>
      <c r="I3156">
        <v>1468036800</v>
      </c>
      <c r="J3156">
        <v>1465607738</v>
      </c>
      <c r="K3156" t="b">
        <v>0</v>
      </c>
      <c r="L3156">
        <v>20</v>
      </c>
      <c r="M3156" t="b">
        <v>1</v>
      </c>
      <c r="N3156">
        <f t="shared" si="250"/>
        <v>171</v>
      </c>
      <c r="O3156" s="10">
        <f t="shared" si="251"/>
        <v>68.25</v>
      </c>
      <c r="P3156" s="12" t="s">
        <v>8273</v>
      </c>
      <c r="Q3156" t="s">
        <v>8274</v>
      </c>
      <c r="R3156" s="17">
        <f t="shared" si="252"/>
        <v>42532.052523148144</v>
      </c>
      <c r="S3156" s="17">
        <f t="shared" si="253"/>
        <v>42560.166666666672</v>
      </c>
      <c r="T3156" s="16" t="str">
        <f t="shared" si="254"/>
        <v>2016</v>
      </c>
    </row>
    <row r="3157" spans="1:20" ht="49" x14ac:dyDescent="0.25">
      <c r="A3157">
        <v>3155</v>
      </c>
      <c r="B3157" s="9" t="s">
        <v>3607</v>
      </c>
      <c r="C3157" s="3" t="s">
        <v>7718</v>
      </c>
      <c r="D3157" s="5">
        <v>800</v>
      </c>
      <c r="E3157" s="7">
        <v>800</v>
      </c>
      <c r="F3157" t="s">
        <v>8218</v>
      </c>
      <c r="G3157" t="s">
        <v>8224</v>
      </c>
      <c r="H3157" t="s">
        <v>8246</v>
      </c>
      <c r="I3157">
        <v>1466172000</v>
      </c>
      <c r="J3157">
        <v>1463418090</v>
      </c>
      <c r="K3157" t="b">
        <v>0</v>
      </c>
      <c r="L3157">
        <v>27</v>
      </c>
      <c r="M3157" t="b">
        <v>1</v>
      </c>
      <c r="N3157">
        <f t="shared" si="250"/>
        <v>100</v>
      </c>
      <c r="O3157" s="10">
        <f t="shared" si="251"/>
        <v>29.63</v>
      </c>
      <c r="P3157" s="12" t="s">
        <v>8273</v>
      </c>
      <c r="Q3157" t="s">
        <v>8274</v>
      </c>
      <c r="R3157" s="17">
        <f t="shared" si="252"/>
        <v>42506.709375000006</v>
      </c>
      <c r="S3157" s="17">
        <f t="shared" si="253"/>
        <v>42538.583333333328</v>
      </c>
      <c r="T3157" s="16" t="str">
        <f t="shared" si="254"/>
        <v>2016</v>
      </c>
    </row>
    <row r="3158" spans="1:20" ht="49" x14ac:dyDescent="0.25">
      <c r="A3158">
        <v>3156</v>
      </c>
      <c r="B3158" s="9" t="s">
        <v>3661</v>
      </c>
      <c r="C3158" s="3" t="s">
        <v>7774</v>
      </c>
      <c r="D3158" s="5">
        <v>800</v>
      </c>
      <c r="E3158" s="7">
        <v>875</v>
      </c>
      <c r="F3158" t="s">
        <v>8218</v>
      </c>
      <c r="G3158" t="s">
        <v>8223</v>
      </c>
      <c r="H3158" t="s">
        <v>8245</v>
      </c>
      <c r="I3158">
        <v>1466056689</v>
      </c>
      <c r="J3158">
        <v>1464847089</v>
      </c>
      <c r="K3158" t="b">
        <v>0</v>
      </c>
      <c r="L3158">
        <v>19</v>
      </c>
      <c r="M3158" t="b">
        <v>1</v>
      </c>
      <c r="N3158">
        <f t="shared" si="250"/>
        <v>109</v>
      </c>
      <c r="O3158" s="10">
        <f t="shared" si="251"/>
        <v>46.05</v>
      </c>
      <c r="P3158" s="12" t="s">
        <v>8273</v>
      </c>
      <c r="Q3158" t="s">
        <v>8274</v>
      </c>
      <c r="R3158" s="17">
        <f t="shared" si="252"/>
        <v>42523.248715277776</v>
      </c>
      <c r="S3158" s="17">
        <f t="shared" si="253"/>
        <v>42537.248715277776</v>
      </c>
      <c r="T3158" s="16" t="str">
        <f t="shared" si="254"/>
        <v>2016</v>
      </c>
    </row>
    <row r="3159" spans="1:20" ht="49" x14ac:dyDescent="0.25">
      <c r="A3159">
        <v>3157</v>
      </c>
      <c r="B3159" s="9" t="s">
        <v>3673</v>
      </c>
      <c r="C3159" s="3" t="s">
        <v>7786</v>
      </c>
      <c r="D3159" s="5">
        <v>800</v>
      </c>
      <c r="E3159" s="7">
        <v>1030</v>
      </c>
      <c r="F3159" t="s">
        <v>8218</v>
      </c>
      <c r="G3159" t="s">
        <v>8223</v>
      </c>
      <c r="H3159" t="s">
        <v>8245</v>
      </c>
      <c r="I3159">
        <v>1410550484</v>
      </c>
      <c r="J3159">
        <v>1408995284</v>
      </c>
      <c r="K3159" t="b">
        <v>0</v>
      </c>
      <c r="L3159">
        <v>16</v>
      </c>
      <c r="M3159" t="b">
        <v>1</v>
      </c>
      <c r="N3159">
        <f t="shared" si="250"/>
        <v>129</v>
      </c>
      <c r="O3159" s="10">
        <f t="shared" si="251"/>
        <v>64.38</v>
      </c>
      <c r="P3159" s="12" t="s">
        <v>8273</v>
      </c>
      <c r="Q3159" t="s">
        <v>8274</v>
      </c>
      <c r="R3159" s="17">
        <f t="shared" si="252"/>
        <v>41876.815787037034</v>
      </c>
      <c r="S3159" s="17">
        <f t="shared" si="253"/>
        <v>41894.815787037034</v>
      </c>
      <c r="T3159" s="16" t="str">
        <f t="shared" si="254"/>
        <v>2014</v>
      </c>
    </row>
    <row r="3160" spans="1:20" ht="49" x14ac:dyDescent="0.25">
      <c r="A3160">
        <v>3158</v>
      </c>
      <c r="B3160" s="9" t="s">
        <v>3713</v>
      </c>
      <c r="C3160" s="3" t="s">
        <v>7826</v>
      </c>
      <c r="D3160" s="5">
        <v>800</v>
      </c>
      <c r="E3160" s="7">
        <v>1246</v>
      </c>
      <c r="F3160" t="s">
        <v>8218</v>
      </c>
      <c r="G3160" t="s">
        <v>8223</v>
      </c>
      <c r="H3160" t="s">
        <v>8245</v>
      </c>
      <c r="I3160">
        <v>1453411109</v>
      </c>
      <c r="J3160">
        <v>1450819109</v>
      </c>
      <c r="K3160" t="b">
        <v>0</v>
      </c>
      <c r="L3160">
        <v>24</v>
      </c>
      <c r="M3160" t="b">
        <v>1</v>
      </c>
      <c r="N3160">
        <f t="shared" si="250"/>
        <v>156</v>
      </c>
      <c r="O3160" s="10">
        <f t="shared" si="251"/>
        <v>51.92</v>
      </c>
      <c r="P3160" s="12" t="s">
        <v>8273</v>
      </c>
      <c r="Q3160" t="s">
        <v>8274</v>
      </c>
      <c r="R3160" s="17">
        <f t="shared" si="252"/>
        <v>42360.887835648144</v>
      </c>
      <c r="S3160" s="17">
        <f t="shared" si="253"/>
        <v>42390.887835648144</v>
      </c>
      <c r="T3160" s="16" t="str">
        <f t="shared" si="254"/>
        <v>2015</v>
      </c>
    </row>
    <row r="3161" spans="1:20" ht="33" x14ac:dyDescent="0.25">
      <c r="A3161">
        <v>3159</v>
      </c>
      <c r="B3161" s="9" t="s">
        <v>3833</v>
      </c>
      <c r="C3161" s="3" t="s">
        <v>7945</v>
      </c>
      <c r="D3161" s="5">
        <v>800</v>
      </c>
      <c r="E3161" s="7">
        <v>900</v>
      </c>
      <c r="F3161" t="s">
        <v>8218</v>
      </c>
      <c r="G3161" t="s">
        <v>8223</v>
      </c>
      <c r="H3161" t="s">
        <v>8245</v>
      </c>
      <c r="I3161">
        <v>1470197340</v>
      </c>
      <c r="J3161">
        <v>1467497652</v>
      </c>
      <c r="K3161" t="b">
        <v>0</v>
      </c>
      <c r="L3161">
        <v>14</v>
      </c>
      <c r="M3161" t="b">
        <v>1</v>
      </c>
      <c r="N3161">
        <f t="shared" si="250"/>
        <v>113</v>
      </c>
      <c r="O3161" s="10">
        <f t="shared" si="251"/>
        <v>64.290000000000006</v>
      </c>
      <c r="P3161" s="12" t="s">
        <v>8273</v>
      </c>
      <c r="Q3161" t="s">
        <v>8274</v>
      </c>
      <c r="R3161" s="17">
        <f t="shared" si="252"/>
        <v>42553.926527777774</v>
      </c>
      <c r="S3161" s="17">
        <f t="shared" si="253"/>
        <v>42585.172916666663</v>
      </c>
      <c r="T3161" s="16" t="str">
        <f t="shared" si="254"/>
        <v>2016</v>
      </c>
    </row>
    <row r="3162" spans="1:20" ht="49" x14ac:dyDescent="0.25">
      <c r="A3162">
        <v>3160</v>
      </c>
      <c r="B3162" s="9" t="s">
        <v>1297</v>
      </c>
      <c r="C3162" s="3" t="s">
        <v>5406</v>
      </c>
      <c r="D3162" s="5">
        <v>850</v>
      </c>
      <c r="E3162" s="7">
        <v>1200</v>
      </c>
      <c r="F3162" t="s">
        <v>8218</v>
      </c>
      <c r="G3162" t="s">
        <v>8224</v>
      </c>
      <c r="H3162" t="s">
        <v>8246</v>
      </c>
      <c r="I3162">
        <v>1457914373</v>
      </c>
      <c r="J3162">
        <v>1456189973</v>
      </c>
      <c r="K3162" t="b">
        <v>0</v>
      </c>
      <c r="L3162">
        <v>23</v>
      </c>
      <c r="M3162" t="b">
        <v>1</v>
      </c>
      <c r="N3162">
        <f t="shared" si="250"/>
        <v>141</v>
      </c>
      <c r="O3162" s="10">
        <f t="shared" si="251"/>
        <v>52.17</v>
      </c>
      <c r="P3162" s="12" t="s">
        <v>8273</v>
      </c>
      <c r="Q3162" t="s">
        <v>8274</v>
      </c>
      <c r="R3162" s="17">
        <f t="shared" si="252"/>
        <v>42423.050613425927</v>
      </c>
      <c r="S3162" s="17">
        <f t="shared" si="253"/>
        <v>42443.008946759262</v>
      </c>
      <c r="T3162" s="16" t="str">
        <f t="shared" si="254"/>
        <v>2016</v>
      </c>
    </row>
    <row r="3163" spans="1:20" ht="65" x14ac:dyDescent="0.25">
      <c r="A3163">
        <v>3161</v>
      </c>
      <c r="B3163" s="9" t="s">
        <v>2837</v>
      </c>
      <c r="C3163" s="3" t="s">
        <v>6947</v>
      </c>
      <c r="D3163" s="5">
        <v>850</v>
      </c>
      <c r="E3163" s="7">
        <v>850</v>
      </c>
      <c r="F3163" t="s">
        <v>8218</v>
      </c>
      <c r="G3163" t="s">
        <v>8228</v>
      </c>
      <c r="H3163" t="s">
        <v>8250</v>
      </c>
      <c r="I3163">
        <v>1449701284</v>
      </c>
      <c r="J3163">
        <v>1446241684</v>
      </c>
      <c r="K3163" t="b">
        <v>0</v>
      </c>
      <c r="L3163">
        <v>21</v>
      </c>
      <c r="M3163" t="b">
        <v>1</v>
      </c>
      <c r="N3163">
        <f t="shared" si="250"/>
        <v>100</v>
      </c>
      <c r="O3163" s="10">
        <f t="shared" si="251"/>
        <v>40.479999999999997</v>
      </c>
      <c r="P3163" s="12" t="s">
        <v>8273</v>
      </c>
      <c r="Q3163" t="s">
        <v>8274</v>
      </c>
      <c r="R3163" s="17">
        <f t="shared" si="252"/>
        <v>42307.908379629633</v>
      </c>
      <c r="S3163" s="17">
        <f t="shared" si="253"/>
        <v>42347.950046296297</v>
      </c>
      <c r="T3163" s="16" t="str">
        <f t="shared" si="254"/>
        <v>2015</v>
      </c>
    </row>
    <row r="3164" spans="1:20" ht="49" x14ac:dyDescent="0.25">
      <c r="A3164">
        <v>3162</v>
      </c>
      <c r="B3164" s="9" t="s">
        <v>3723</v>
      </c>
      <c r="C3164" s="3" t="s">
        <v>7836</v>
      </c>
      <c r="D3164" s="5">
        <v>850</v>
      </c>
      <c r="E3164" s="7">
        <v>2879</v>
      </c>
      <c r="F3164" t="s">
        <v>8218</v>
      </c>
      <c r="G3164" t="s">
        <v>8223</v>
      </c>
      <c r="H3164" t="s">
        <v>8245</v>
      </c>
      <c r="I3164">
        <v>1461963600</v>
      </c>
      <c r="J3164">
        <v>1459567371</v>
      </c>
      <c r="K3164" t="b">
        <v>0</v>
      </c>
      <c r="L3164">
        <v>46</v>
      </c>
      <c r="M3164" t="b">
        <v>1</v>
      </c>
      <c r="N3164">
        <f t="shared" si="250"/>
        <v>339</v>
      </c>
      <c r="O3164" s="10">
        <f t="shared" si="251"/>
        <v>62.59</v>
      </c>
      <c r="P3164" s="12" t="s">
        <v>8273</v>
      </c>
      <c r="Q3164" t="s">
        <v>8274</v>
      </c>
      <c r="R3164" s="17">
        <f t="shared" si="252"/>
        <v>42462.140868055561</v>
      </c>
      <c r="S3164" s="17">
        <f t="shared" si="253"/>
        <v>42489.875</v>
      </c>
      <c r="T3164" s="16" t="str">
        <f t="shared" si="254"/>
        <v>2016</v>
      </c>
    </row>
    <row r="3165" spans="1:20" ht="49" x14ac:dyDescent="0.25">
      <c r="A3165">
        <v>3163</v>
      </c>
      <c r="B3165" s="9" t="s">
        <v>3509</v>
      </c>
      <c r="C3165" s="3" t="s">
        <v>7620</v>
      </c>
      <c r="D3165" s="5">
        <v>900</v>
      </c>
      <c r="E3165" s="7">
        <v>905</v>
      </c>
      <c r="F3165" t="s">
        <v>8218</v>
      </c>
      <c r="G3165" t="s">
        <v>8223</v>
      </c>
      <c r="H3165" t="s">
        <v>8245</v>
      </c>
      <c r="I3165">
        <v>1404312846</v>
      </c>
      <c r="J3165">
        <v>1402584846</v>
      </c>
      <c r="K3165" t="b">
        <v>0</v>
      </c>
      <c r="L3165">
        <v>15</v>
      </c>
      <c r="M3165" t="b">
        <v>1</v>
      </c>
      <c r="N3165">
        <f t="shared" si="250"/>
        <v>101</v>
      </c>
      <c r="O3165" s="10">
        <f t="shared" si="251"/>
        <v>60.33</v>
      </c>
      <c r="P3165" s="12" t="s">
        <v>8273</v>
      </c>
      <c r="Q3165" t="s">
        <v>8274</v>
      </c>
      <c r="R3165" s="17">
        <f t="shared" si="252"/>
        <v>41802.62090277778</v>
      </c>
      <c r="S3165" s="17">
        <f t="shared" si="253"/>
        <v>41822.62090277778</v>
      </c>
      <c r="T3165" s="16" t="str">
        <f t="shared" si="254"/>
        <v>2014</v>
      </c>
    </row>
    <row r="3166" spans="1:20" ht="49" x14ac:dyDescent="0.25">
      <c r="A3166">
        <v>3164</v>
      </c>
      <c r="B3166" s="9" t="s">
        <v>3564</v>
      </c>
      <c r="C3166" s="3" t="s">
        <v>7675</v>
      </c>
      <c r="D3166" s="5">
        <v>900</v>
      </c>
      <c r="E3166" s="7">
        <v>1175</v>
      </c>
      <c r="F3166" t="s">
        <v>8218</v>
      </c>
      <c r="G3166" t="s">
        <v>8223</v>
      </c>
      <c r="H3166" t="s">
        <v>8245</v>
      </c>
      <c r="I3166">
        <v>1420048208</v>
      </c>
      <c r="J3166">
        <v>1417456208</v>
      </c>
      <c r="K3166" t="b">
        <v>0</v>
      </c>
      <c r="L3166">
        <v>12</v>
      </c>
      <c r="M3166" t="b">
        <v>1</v>
      </c>
      <c r="N3166">
        <f t="shared" si="250"/>
        <v>131</v>
      </c>
      <c r="O3166" s="10">
        <f t="shared" si="251"/>
        <v>97.92</v>
      </c>
      <c r="P3166" s="12" t="s">
        <v>8273</v>
      </c>
      <c r="Q3166" t="s">
        <v>8274</v>
      </c>
      <c r="R3166" s="17">
        <f t="shared" si="252"/>
        <v>41974.743148148147</v>
      </c>
      <c r="S3166" s="17">
        <f t="shared" si="253"/>
        <v>42004.743148148147</v>
      </c>
      <c r="T3166" s="16" t="str">
        <f t="shared" si="254"/>
        <v>2014</v>
      </c>
    </row>
    <row r="3167" spans="1:20" ht="49" x14ac:dyDescent="0.25">
      <c r="A3167">
        <v>3165</v>
      </c>
      <c r="B3167" s="9" t="s">
        <v>3579</v>
      </c>
      <c r="C3167" s="3" t="s">
        <v>7690</v>
      </c>
      <c r="D3167" s="5">
        <v>900</v>
      </c>
      <c r="E3167" s="7">
        <v>1025</v>
      </c>
      <c r="F3167" t="s">
        <v>8218</v>
      </c>
      <c r="G3167" t="s">
        <v>8223</v>
      </c>
      <c r="H3167" t="s">
        <v>8245</v>
      </c>
      <c r="I3167">
        <v>1425185940</v>
      </c>
      <c r="J3167">
        <v>1421900022</v>
      </c>
      <c r="K3167" t="b">
        <v>0</v>
      </c>
      <c r="L3167">
        <v>27</v>
      </c>
      <c r="M3167" t="b">
        <v>1</v>
      </c>
      <c r="N3167">
        <f t="shared" si="250"/>
        <v>114</v>
      </c>
      <c r="O3167" s="10">
        <f t="shared" si="251"/>
        <v>37.96</v>
      </c>
      <c r="P3167" s="12" t="s">
        <v>8273</v>
      </c>
      <c r="Q3167" t="s">
        <v>8274</v>
      </c>
      <c r="R3167" s="17">
        <f t="shared" si="252"/>
        <v>42026.176180555558</v>
      </c>
      <c r="S3167" s="17">
        <f t="shared" si="253"/>
        <v>42064.207638888889</v>
      </c>
      <c r="T3167" s="16" t="str">
        <f t="shared" si="254"/>
        <v>2015</v>
      </c>
    </row>
    <row r="3168" spans="1:20" ht="49" x14ac:dyDescent="0.25">
      <c r="A3168">
        <v>3166</v>
      </c>
      <c r="B3168" s="9" t="s">
        <v>3531</v>
      </c>
      <c r="C3168" s="3" t="s">
        <v>7642</v>
      </c>
      <c r="D3168" s="5">
        <v>960</v>
      </c>
      <c r="E3168" s="7">
        <v>1142</v>
      </c>
      <c r="F3168" t="s">
        <v>8218</v>
      </c>
      <c r="G3168" t="s">
        <v>8223</v>
      </c>
      <c r="H3168" t="s">
        <v>8245</v>
      </c>
      <c r="I3168">
        <v>1411012740</v>
      </c>
      <c r="J3168">
        <v>1409667827</v>
      </c>
      <c r="K3168" t="b">
        <v>0</v>
      </c>
      <c r="L3168">
        <v>27</v>
      </c>
      <c r="M3168" t="b">
        <v>1</v>
      </c>
      <c r="N3168">
        <f t="shared" si="250"/>
        <v>119</v>
      </c>
      <c r="O3168" s="10">
        <f t="shared" si="251"/>
        <v>42.3</v>
      </c>
      <c r="P3168" s="12" t="s">
        <v>8273</v>
      </c>
      <c r="Q3168" t="s">
        <v>8274</v>
      </c>
      <c r="R3168" s="17">
        <f t="shared" si="252"/>
        <v>41884.599849537037</v>
      </c>
      <c r="S3168" s="17">
        <f t="shared" si="253"/>
        <v>41900.165972222225</v>
      </c>
      <c r="T3168" s="16" t="str">
        <f t="shared" si="254"/>
        <v>2014</v>
      </c>
    </row>
    <row r="3169" spans="1:20" ht="49" x14ac:dyDescent="0.25">
      <c r="A3169">
        <v>3167</v>
      </c>
      <c r="B3169" s="9" t="s">
        <v>3457</v>
      </c>
      <c r="C3169" s="3" t="s">
        <v>7568</v>
      </c>
      <c r="D3169" s="5">
        <v>978</v>
      </c>
      <c r="E3169" s="7">
        <v>1216</v>
      </c>
      <c r="F3169" t="s">
        <v>8218</v>
      </c>
      <c r="G3169" t="s">
        <v>8223</v>
      </c>
      <c r="H3169" t="s">
        <v>8245</v>
      </c>
      <c r="I3169">
        <v>1422937620</v>
      </c>
      <c r="J3169">
        <v>1420606303</v>
      </c>
      <c r="K3169" t="b">
        <v>0</v>
      </c>
      <c r="L3169">
        <v>27</v>
      </c>
      <c r="M3169" t="b">
        <v>1</v>
      </c>
      <c r="N3169">
        <f t="shared" si="250"/>
        <v>124</v>
      </c>
      <c r="O3169" s="10">
        <f t="shared" si="251"/>
        <v>45.04</v>
      </c>
      <c r="P3169" s="12" t="s">
        <v>8273</v>
      </c>
      <c r="Q3169" t="s">
        <v>8274</v>
      </c>
      <c r="R3169" s="17">
        <f t="shared" si="252"/>
        <v>42011.202581018515</v>
      </c>
      <c r="S3169" s="17">
        <f t="shared" si="253"/>
        <v>42038.185416666667</v>
      </c>
      <c r="T3169" s="16" t="str">
        <f t="shared" si="254"/>
        <v>2015</v>
      </c>
    </row>
    <row r="3170" spans="1:20" ht="33" x14ac:dyDescent="0.25">
      <c r="A3170">
        <v>3168</v>
      </c>
      <c r="B3170" s="9" t="s">
        <v>2782</v>
      </c>
      <c r="C3170" s="3" t="s">
        <v>6892</v>
      </c>
      <c r="D3170" s="5">
        <v>1000</v>
      </c>
      <c r="E3170" s="7">
        <v>1200</v>
      </c>
      <c r="F3170" t="s">
        <v>8218</v>
      </c>
      <c r="G3170" t="s">
        <v>8223</v>
      </c>
      <c r="H3170" t="s">
        <v>8245</v>
      </c>
      <c r="I3170">
        <v>1424149140</v>
      </c>
      <c r="J3170">
        <v>1421964718</v>
      </c>
      <c r="K3170" t="b">
        <v>0</v>
      </c>
      <c r="L3170">
        <v>18</v>
      </c>
      <c r="M3170" t="b">
        <v>1</v>
      </c>
      <c r="N3170">
        <f t="shared" si="250"/>
        <v>120</v>
      </c>
      <c r="O3170" s="10">
        <f t="shared" si="251"/>
        <v>66.67</v>
      </c>
      <c r="P3170" s="12" t="s">
        <v>8273</v>
      </c>
      <c r="Q3170" t="s">
        <v>8274</v>
      </c>
      <c r="R3170" s="17">
        <f t="shared" si="252"/>
        <v>42026.924976851849</v>
      </c>
      <c r="S3170" s="17">
        <f t="shared" si="253"/>
        <v>42052.207638888889</v>
      </c>
      <c r="T3170" s="16" t="str">
        <f t="shared" si="254"/>
        <v>2015</v>
      </c>
    </row>
    <row r="3171" spans="1:20" ht="49" x14ac:dyDescent="0.25">
      <c r="A3171">
        <v>3169</v>
      </c>
      <c r="B3171" s="9" t="s">
        <v>2783</v>
      </c>
      <c r="C3171" s="3" t="s">
        <v>6893</v>
      </c>
      <c r="D3171" s="5">
        <v>1000</v>
      </c>
      <c r="E3171" s="7">
        <v>1145</v>
      </c>
      <c r="F3171" t="s">
        <v>8218</v>
      </c>
      <c r="G3171" t="s">
        <v>8224</v>
      </c>
      <c r="H3171" t="s">
        <v>8246</v>
      </c>
      <c r="I3171">
        <v>1429793446</v>
      </c>
      <c r="J3171">
        <v>1428583846</v>
      </c>
      <c r="K3171" t="b">
        <v>0</v>
      </c>
      <c r="L3171">
        <v>61</v>
      </c>
      <c r="M3171" t="b">
        <v>1</v>
      </c>
      <c r="N3171">
        <f t="shared" si="250"/>
        <v>115</v>
      </c>
      <c r="O3171" s="10">
        <f t="shared" si="251"/>
        <v>18.77</v>
      </c>
      <c r="P3171" s="12" t="s">
        <v>8273</v>
      </c>
      <c r="Q3171" t="s">
        <v>8274</v>
      </c>
      <c r="R3171" s="17">
        <f t="shared" si="252"/>
        <v>42103.535254629634</v>
      </c>
      <c r="S3171" s="17">
        <f t="shared" si="253"/>
        <v>42117.535254629634</v>
      </c>
      <c r="T3171" s="16" t="str">
        <f t="shared" si="254"/>
        <v>2015</v>
      </c>
    </row>
    <row r="3172" spans="1:20" ht="49" x14ac:dyDescent="0.25">
      <c r="A3172">
        <v>3170</v>
      </c>
      <c r="B3172" s="9" t="s">
        <v>2787</v>
      </c>
      <c r="C3172" s="3" t="s">
        <v>6897</v>
      </c>
      <c r="D3172" s="5">
        <v>1000</v>
      </c>
      <c r="E3172" s="7">
        <v>1197</v>
      </c>
      <c r="F3172" t="s">
        <v>8218</v>
      </c>
      <c r="G3172" t="s">
        <v>8223</v>
      </c>
      <c r="H3172" t="s">
        <v>8245</v>
      </c>
      <c r="I3172">
        <v>1405658752</v>
      </c>
      <c r="J3172">
        <v>1403066752</v>
      </c>
      <c r="K3172" t="b">
        <v>0</v>
      </c>
      <c r="L3172">
        <v>38</v>
      </c>
      <c r="M3172" t="b">
        <v>1</v>
      </c>
      <c r="N3172">
        <f t="shared" si="250"/>
        <v>120</v>
      </c>
      <c r="O3172" s="10">
        <f t="shared" si="251"/>
        <v>31.5</v>
      </c>
      <c r="P3172" s="12" t="s">
        <v>8273</v>
      </c>
      <c r="Q3172" t="s">
        <v>8274</v>
      </c>
      <c r="R3172" s="17">
        <f t="shared" si="252"/>
        <v>41808.198518518519</v>
      </c>
      <c r="S3172" s="17">
        <f t="shared" si="253"/>
        <v>41838.198518518519</v>
      </c>
      <c r="T3172" s="16" t="str">
        <f t="shared" si="254"/>
        <v>2014</v>
      </c>
    </row>
    <row r="3173" spans="1:20" ht="49" x14ac:dyDescent="0.25">
      <c r="A3173">
        <v>3171</v>
      </c>
      <c r="B3173" s="9" t="s">
        <v>2800</v>
      </c>
      <c r="C3173" s="3" t="s">
        <v>6910</v>
      </c>
      <c r="D3173" s="5">
        <v>1000</v>
      </c>
      <c r="E3173" s="7">
        <v>1330</v>
      </c>
      <c r="F3173" t="s">
        <v>8218</v>
      </c>
      <c r="G3173" t="s">
        <v>8224</v>
      </c>
      <c r="H3173" t="s">
        <v>8246</v>
      </c>
      <c r="I3173">
        <v>1420377366</v>
      </c>
      <c r="J3173">
        <v>1415193366</v>
      </c>
      <c r="K3173" t="b">
        <v>0</v>
      </c>
      <c r="L3173">
        <v>31</v>
      </c>
      <c r="M3173" t="b">
        <v>1</v>
      </c>
      <c r="N3173">
        <f t="shared" si="250"/>
        <v>133</v>
      </c>
      <c r="O3173" s="10">
        <f t="shared" si="251"/>
        <v>42.9</v>
      </c>
      <c r="P3173" s="12" t="s">
        <v>8273</v>
      </c>
      <c r="Q3173" t="s">
        <v>8274</v>
      </c>
      <c r="R3173" s="17">
        <f t="shared" si="252"/>
        <v>41948.552847222221</v>
      </c>
      <c r="S3173" s="17">
        <f t="shared" si="253"/>
        <v>42008.552847222221</v>
      </c>
      <c r="T3173" s="16" t="str">
        <f t="shared" si="254"/>
        <v>2014</v>
      </c>
    </row>
    <row r="3174" spans="1:20" ht="49" x14ac:dyDescent="0.25">
      <c r="A3174">
        <v>3172</v>
      </c>
      <c r="B3174" s="9" t="s">
        <v>2804</v>
      </c>
      <c r="C3174" s="3" t="s">
        <v>6914</v>
      </c>
      <c r="D3174" s="5">
        <v>1000</v>
      </c>
      <c r="E3174" s="7">
        <v>1150</v>
      </c>
      <c r="F3174" t="s">
        <v>8218</v>
      </c>
      <c r="G3174" t="s">
        <v>8224</v>
      </c>
      <c r="H3174" t="s">
        <v>8246</v>
      </c>
      <c r="I3174">
        <v>1411987990</v>
      </c>
      <c r="J3174">
        <v>1409395990</v>
      </c>
      <c r="K3174" t="b">
        <v>0</v>
      </c>
      <c r="L3174">
        <v>23</v>
      </c>
      <c r="M3174" t="b">
        <v>1</v>
      </c>
      <c r="N3174">
        <f t="shared" si="250"/>
        <v>115</v>
      </c>
      <c r="O3174" s="10">
        <f t="shared" si="251"/>
        <v>50</v>
      </c>
      <c r="P3174" s="12" t="s">
        <v>8273</v>
      </c>
      <c r="Q3174" t="s">
        <v>8274</v>
      </c>
      <c r="R3174" s="17">
        <f t="shared" si="252"/>
        <v>41881.453587962962</v>
      </c>
      <c r="S3174" s="17">
        <f t="shared" si="253"/>
        <v>41911.453587962962</v>
      </c>
      <c r="T3174" s="16" t="str">
        <f t="shared" si="254"/>
        <v>2014</v>
      </c>
    </row>
    <row r="3175" spans="1:20" ht="49" x14ac:dyDescent="0.25">
      <c r="A3175">
        <v>3173</v>
      </c>
      <c r="B3175" s="9" t="s">
        <v>2821</v>
      </c>
      <c r="C3175" s="3" t="s">
        <v>6931</v>
      </c>
      <c r="D3175" s="5">
        <v>1000</v>
      </c>
      <c r="E3175" s="7">
        <v>1000</v>
      </c>
      <c r="F3175" t="s">
        <v>8218</v>
      </c>
      <c r="G3175" t="s">
        <v>8224</v>
      </c>
      <c r="H3175" t="s">
        <v>8246</v>
      </c>
      <c r="I3175">
        <v>1411510135</v>
      </c>
      <c r="J3175">
        <v>1408918135</v>
      </c>
      <c r="K3175" t="b">
        <v>0</v>
      </c>
      <c r="L3175">
        <v>35</v>
      </c>
      <c r="M3175" t="b">
        <v>1</v>
      </c>
      <c r="N3175">
        <f t="shared" si="250"/>
        <v>100</v>
      </c>
      <c r="O3175" s="10">
        <f t="shared" si="251"/>
        <v>28.57</v>
      </c>
      <c r="P3175" s="12" t="s">
        <v>8273</v>
      </c>
      <c r="Q3175" t="s">
        <v>8274</v>
      </c>
      <c r="R3175" s="17">
        <f t="shared" si="252"/>
        <v>41875.922858796301</v>
      </c>
      <c r="S3175" s="17">
        <f t="shared" si="253"/>
        <v>41905.922858796301</v>
      </c>
      <c r="T3175" s="16" t="str">
        <f t="shared" si="254"/>
        <v>2014</v>
      </c>
    </row>
    <row r="3176" spans="1:20" ht="49" x14ac:dyDescent="0.25">
      <c r="A3176">
        <v>3174</v>
      </c>
      <c r="B3176" s="9" t="s">
        <v>2835</v>
      </c>
      <c r="C3176" s="3" t="s">
        <v>6945</v>
      </c>
      <c r="D3176" s="5">
        <v>1000</v>
      </c>
      <c r="E3176" s="7">
        <v>1870.99</v>
      </c>
      <c r="F3176" t="s">
        <v>8218</v>
      </c>
      <c r="G3176" t="s">
        <v>8224</v>
      </c>
      <c r="H3176" t="s">
        <v>8246</v>
      </c>
      <c r="I3176">
        <v>1449273600</v>
      </c>
      <c r="J3176">
        <v>1446742417</v>
      </c>
      <c r="K3176" t="b">
        <v>0</v>
      </c>
      <c r="L3176">
        <v>93</v>
      </c>
      <c r="M3176" t="b">
        <v>1</v>
      </c>
      <c r="N3176">
        <f t="shared" si="250"/>
        <v>187</v>
      </c>
      <c r="O3176" s="10">
        <f t="shared" si="251"/>
        <v>20.12</v>
      </c>
      <c r="P3176" s="12" t="s">
        <v>8273</v>
      </c>
      <c r="Q3176" t="s">
        <v>8274</v>
      </c>
      <c r="R3176" s="17">
        <f t="shared" si="252"/>
        <v>42313.703900462962</v>
      </c>
      <c r="S3176" s="17">
        <f t="shared" si="253"/>
        <v>42343</v>
      </c>
      <c r="T3176" s="16" t="str">
        <f t="shared" si="254"/>
        <v>2015</v>
      </c>
    </row>
    <row r="3177" spans="1:20" ht="49" x14ac:dyDescent="0.25">
      <c r="A3177">
        <v>3175</v>
      </c>
      <c r="B3177" s="9" t="s">
        <v>2962</v>
      </c>
      <c r="C3177" s="3" t="s">
        <v>7072</v>
      </c>
      <c r="D3177" s="5">
        <v>1000</v>
      </c>
      <c r="E3177" s="7">
        <v>1218</v>
      </c>
      <c r="F3177" t="s">
        <v>8218</v>
      </c>
      <c r="G3177" t="s">
        <v>8223</v>
      </c>
      <c r="H3177" t="s">
        <v>8245</v>
      </c>
      <c r="I3177">
        <v>1425193140</v>
      </c>
      <c r="J3177">
        <v>1422769906</v>
      </c>
      <c r="K3177" t="b">
        <v>0</v>
      </c>
      <c r="L3177">
        <v>20</v>
      </c>
      <c r="M3177" t="b">
        <v>1</v>
      </c>
      <c r="N3177">
        <f t="shared" si="250"/>
        <v>122</v>
      </c>
      <c r="O3177" s="10">
        <f t="shared" si="251"/>
        <v>60.9</v>
      </c>
      <c r="P3177" s="12" t="s">
        <v>8273</v>
      </c>
      <c r="Q3177" t="s">
        <v>8274</v>
      </c>
      <c r="R3177" s="17">
        <f t="shared" si="252"/>
        <v>42036.24428240741</v>
      </c>
      <c r="S3177" s="17">
        <f t="shared" si="253"/>
        <v>42064.290972222225</v>
      </c>
      <c r="T3177" s="16" t="str">
        <f t="shared" si="254"/>
        <v>2015</v>
      </c>
    </row>
    <row r="3178" spans="1:20" ht="49" x14ac:dyDescent="0.25">
      <c r="A3178">
        <v>3176</v>
      </c>
      <c r="B3178" s="9" t="s">
        <v>2969</v>
      </c>
      <c r="C3178" s="3" t="s">
        <v>7079</v>
      </c>
      <c r="D3178" s="5">
        <v>1000</v>
      </c>
      <c r="E3178" s="7">
        <v>1625</v>
      </c>
      <c r="F3178" t="s">
        <v>8218</v>
      </c>
      <c r="G3178" t="s">
        <v>8228</v>
      </c>
      <c r="H3178" t="s">
        <v>8250</v>
      </c>
      <c r="I3178">
        <v>1430693460</v>
      </c>
      <c r="J3178">
        <v>1428087153</v>
      </c>
      <c r="K3178" t="b">
        <v>0</v>
      </c>
      <c r="L3178">
        <v>17</v>
      </c>
      <c r="M3178" t="b">
        <v>1</v>
      </c>
      <c r="N3178">
        <f t="shared" si="250"/>
        <v>163</v>
      </c>
      <c r="O3178" s="10">
        <f t="shared" si="251"/>
        <v>95.59</v>
      </c>
      <c r="P3178" s="12" t="s">
        <v>8273</v>
      </c>
      <c r="Q3178" t="s">
        <v>8274</v>
      </c>
      <c r="R3178" s="17">
        <f t="shared" si="252"/>
        <v>42097.786493055552</v>
      </c>
      <c r="S3178" s="17">
        <f t="shared" si="253"/>
        <v>42127.952083333337</v>
      </c>
      <c r="T3178" s="16" t="str">
        <f t="shared" si="254"/>
        <v>2015</v>
      </c>
    </row>
    <row r="3179" spans="1:20" ht="49" x14ac:dyDescent="0.25">
      <c r="A3179">
        <v>3177</v>
      </c>
      <c r="B3179" s="9" t="s">
        <v>3185</v>
      </c>
      <c r="C3179" s="3" t="s">
        <v>7295</v>
      </c>
      <c r="D3179" s="5">
        <v>1000</v>
      </c>
      <c r="E3179" s="7">
        <v>1000</v>
      </c>
      <c r="F3179" t="s">
        <v>8218</v>
      </c>
      <c r="G3179" t="s">
        <v>8224</v>
      </c>
      <c r="H3179" t="s">
        <v>8246</v>
      </c>
      <c r="I3179">
        <v>1405553241</v>
      </c>
      <c r="J3179">
        <v>1404948441</v>
      </c>
      <c r="K3179" t="b">
        <v>1</v>
      </c>
      <c r="L3179">
        <v>24</v>
      </c>
      <c r="M3179" t="b">
        <v>1</v>
      </c>
      <c r="N3179">
        <f t="shared" si="250"/>
        <v>100</v>
      </c>
      <c r="O3179" s="10">
        <f t="shared" si="251"/>
        <v>41.67</v>
      </c>
      <c r="P3179" s="12" t="s">
        <v>8273</v>
      </c>
      <c r="Q3179" t="s">
        <v>8274</v>
      </c>
      <c r="R3179" s="17">
        <f t="shared" si="252"/>
        <v>41829.977326388893</v>
      </c>
      <c r="S3179" s="17">
        <f t="shared" si="253"/>
        <v>41836.977326388893</v>
      </c>
      <c r="T3179" s="16" t="str">
        <f t="shared" si="254"/>
        <v>2014</v>
      </c>
    </row>
    <row r="3180" spans="1:20" ht="49" x14ac:dyDescent="0.25">
      <c r="A3180">
        <v>3178</v>
      </c>
      <c r="B3180" s="9" t="s">
        <v>3231</v>
      </c>
      <c r="C3180" s="3" t="s">
        <v>7341</v>
      </c>
      <c r="D3180" s="5">
        <v>1000</v>
      </c>
      <c r="E3180" s="7">
        <v>1610</v>
      </c>
      <c r="F3180" t="s">
        <v>8218</v>
      </c>
      <c r="G3180" t="s">
        <v>8223</v>
      </c>
      <c r="H3180" t="s">
        <v>8245</v>
      </c>
      <c r="I3180">
        <v>1460846347</v>
      </c>
      <c r="J3180">
        <v>1458254347</v>
      </c>
      <c r="K3180" t="b">
        <v>0</v>
      </c>
      <c r="L3180">
        <v>28</v>
      </c>
      <c r="M3180" t="b">
        <v>1</v>
      </c>
      <c r="N3180">
        <f t="shared" si="250"/>
        <v>161</v>
      </c>
      <c r="O3180" s="10">
        <f t="shared" si="251"/>
        <v>57.5</v>
      </c>
      <c r="P3180" s="12" t="s">
        <v>8273</v>
      </c>
      <c r="Q3180" t="s">
        <v>8274</v>
      </c>
      <c r="R3180" s="17">
        <f t="shared" si="252"/>
        <v>42446.943831018521</v>
      </c>
      <c r="S3180" s="17">
        <f t="shared" si="253"/>
        <v>42476.943831018521</v>
      </c>
      <c r="T3180" s="16" t="str">
        <f t="shared" si="254"/>
        <v>2016</v>
      </c>
    </row>
    <row r="3181" spans="1:20" ht="49" x14ac:dyDescent="0.25">
      <c r="A3181">
        <v>3179</v>
      </c>
      <c r="B3181" s="9" t="s">
        <v>3232</v>
      </c>
      <c r="C3181" s="3" t="s">
        <v>7342</v>
      </c>
      <c r="D3181" s="5">
        <v>1000</v>
      </c>
      <c r="E3181" s="7">
        <v>1312</v>
      </c>
      <c r="F3181" t="s">
        <v>8218</v>
      </c>
      <c r="G3181" t="s">
        <v>8223</v>
      </c>
      <c r="H3181" t="s">
        <v>8245</v>
      </c>
      <c r="I3181">
        <v>1462334340</v>
      </c>
      <c r="J3181">
        <v>1459711917</v>
      </c>
      <c r="K3181" t="b">
        <v>1</v>
      </c>
      <c r="L3181">
        <v>26</v>
      </c>
      <c r="M3181" t="b">
        <v>1</v>
      </c>
      <c r="N3181">
        <f t="shared" si="250"/>
        <v>131</v>
      </c>
      <c r="O3181" s="10">
        <f t="shared" si="251"/>
        <v>50.46</v>
      </c>
      <c r="P3181" s="12" t="s">
        <v>8273</v>
      </c>
      <c r="Q3181" t="s">
        <v>8274</v>
      </c>
      <c r="R3181" s="17">
        <f t="shared" si="252"/>
        <v>42463.81385416667</v>
      </c>
      <c r="S3181" s="17">
        <f t="shared" si="253"/>
        <v>42494.165972222225</v>
      </c>
      <c r="T3181" s="16" t="str">
        <f t="shared" si="254"/>
        <v>2016</v>
      </c>
    </row>
    <row r="3182" spans="1:20" ht="49" x14ac:dyDescent="0.25">
      <c r="A3182">
        <v>3180</v>
      </c>
      <c r="B3182" s="9" t="s">
        <v>3307</v>
      </c>
      <c r="C3182" s="3" t="s">
        <v>7417</v>
      </c>
      <c r="D3182" s="5">
        <v>1000</v>
      </c>
      <c r="E3182" s="7">
        <v>1066.8</v>
      </c>
      <c r="F3182" t="s">
        <v>8218</v>
      </c>
      <c r="G3182" t="s">
        <v>8223</v>
      </c>
      <c r="H3182" t="s">
        <v>8245</v>
      </c>
      <c r="I3182">
        <v>1463275339</v>
      </c>
      <c r="J3182">
        <v>1460683339</v>
      </c>
      <c r="K3182" t="b">
        <v>0</v>
      </c>
      <c r="L3182">
        <v>20</v>
      </c>
      <c r="M3182" t="b">
        <v>1</v>
      </c>
      <c r="N3182">
        <f t="shared" si="250"/>
        <v>107</v>
      </c>
      <c r="O3182" s="10">
        <f t="shared" si="251"/>
        <v>53.34</v>
      </c>
      <c r="P3182" s="12" t="s">
        <v>8273</v>
      </c>
      <c r="Q3182" t="s">
        <v>8274</v>
      </c>
      <c r="R3182" s="17">
        <f t="shared" si="252"/>
        <v>42475.057164351849</v>
      </c>
      <c r="S3182" s="17">
        <f t="shared" si="253"/>
        <v>42505.057164351849</v>
      </c>
      <c r="T3182" s="16" t="str">
        <f t="shared" si="254"/>
        <v>2016</v>
      </c>
    </row>
    <row r="3183" spans="1:20" ht="49" x14ac:dyDescent="0.25">
      <c r="A3183">
        <v>3181</v>
      </c>
      <c r="B3183" s="9" t="s">
        <v>3323</v>
      </c>
      <c r="C3183" s="3" t="s">
        <v>7433</v>
      </c>
      <c r="D3183" s="5">
        <v>1000</v>
      </c>
      <c r="E3183" s="7">
        <v>1259</v>
      </c>
      <c r="F3183" t="s">
        <v>8218</v>
      </c>
      <c r="G3183" t="s">
        <v>8224</v>
      </c>
      <c r="H3183" t="s">
        <v>8246</v>
      </c>
      <c r="I3183">
        <v>1474793208</v>
      </c>
      <c r="J3183">
        <v>1472201208</v>
      </c>
      <c r="K3183" t="b">
        <v>0</v>
      </c>
      <c r="L3183">
        <v>49</v>
      </c>
      <c r="M3183" t="b">
        <v>1</v>
      </c>
      <c r="N3183">
        <f t="shared" si="250"/>
        <v>126</v>
      </c>
      <c r="O3183" s="10">
        <f t="shared" si="251"/>
        <v>25.69</v>
      </c>
      <c r="P3183" s="12" t="s">
        <v>8273</v>
      </c>
      <c r="Q3183" t="s">
        <v>8274</v>
      </c>
      <c r="R3183" s="17">
        <f t="shared" si="252"/>
        <v>42608.36583333333</v>
      </c>
      <c r="S3183" s="17">
        <f t="shared" si="253"/>
        <v>42638.36583333333</v>
      </c>
      <c r="T3183" s="16" t="str">
        <f t="shared" si="254"/>
        <v>2016</v>
      </c>
    </row>
    <row r="3184" spans="1:20" ht="49" x14ac:dyDescent="0.25">
      <c r="A3184">
        <v>3182</v>
      </c>
      <c r="B3184" s="9" t="s">
        <v>3329</v>
      </c>
      <c r="C3184" s="3" t="s">
        <v>7439</v>
      </c>
      <c r="D3184" s="5">
        <v>1000</v>
      </c>
      <c r="E3184" s="7">
        <v>1168</v>
      </c>
      <c r="F3184" t="s">
        <v>8218</v>
      </c>
      <c r="G3184" t="s">
        <v>8224</v>
      </c>
      <c r="H3184" t="s">
        <v>8246</v>
      </c>
      <c r="I3184">
        <v>1406502000</v>
      </c>
      <c r="J3184">
        <v>1405583108</v>
      </c>
      <c r="K3184" t="b">
        <v>0</v>
      </c>
      <c r="L3184">
        <v>26</v>
      </c>
      <c r="M3184" t="b">
        <v>1</v>
      </c>
      <c r="N3184">
        <f t="shared" si="250"/>
        <v>117</v>
      </c>
      <c r="O3184" s="10">
        <f t="shared" si="251"/>
        <v>44.92</v>
      </c>
      <c r="P3184" s="12" t="s">
        <v>8273</v>
      </c>
      <c r="Q3184" t="s">
        <v>8274</v>
      </c>
      <c r="R3184" s="17">
        <f t="shared" si="252"/>
        <v>41837.323009259257</v>
      </c>
      <c r="S3184" s="17">
        <f t="shared" si="253"/>
        <v>41847.958333333336</v>
      </c>
      <c r="T3184" s="16" t="str">
        <f t="shared" si="254"/>
        <v>2014</v>
      </c>
    </row>
    <row r="3185" spans="1:20" ht="49" x14ac:dyDescent="0.25">
      <c r="A3185">
        <v>3183</v>
      </c>
      <c r="B3185" s="9" t="s">
        <v>3348</v>
      </c>
      <c r="C3185" s="3" t="s">
        <v>7459</v>
      </c>
      <c r="D3185" s="5">
        <v>1000</v>
      </c>
      <c r="E3185" s="7">
        <v>1534</v>
      </c>
      <c r="F3185" t="s">
        <v>8218</v>
      </c>
      <c r="G3185" t="s">
        <v>8223</v>
      </c>
      <c r="H3185" t="s">
        <v>8245</v>
      </c>
      <c r="I3185">
        <v>1465837200</v>
      </c>
      <c r="J3185">
        <v>1463971172</v>
      </c>
      <c r="K3185" t="b">
        <v>0</v>
      </c>
      <c r="L3185">
        <v>14</v>
      </c>
      <c r="M3185" t="b">
        <v>1</v>
      </c>
      <c r="N3185">
        <f t="shared" si="250"/>
        <v>153</v>
      </c>
      <c r="O3185" s="10">
        <f t="shared" si="251"/>
        <v>109.57</v>
      </c>
      <c r="P3185" s="12" t="s">
        <v>8273</v>
      </c>
      <c r="Q3185" t="s">
        <v>8274</v>
      </c>
      <c r="R3185" s="17">
        <f t="shared" si="252"/>
        <v>42513.110787037032</v>
      </c>
      <c r="S3185" s="17">
        <f t="shared" si="253"/>
        <v>42534.708333333328</v>
      </c>
      <c r="T3185" s="16" t="str">
        <f t="shared" si="254"/>
        <v>2016</v>
      </c>
    </row>
    <row r="3186" spans="1:20" ht="49" x14ac:dyDescent="0.25">
      <c r="A3186">
        <v>3184</v>
      </c>
      <c r="B3186" s="9" t="s">
        <v>3367</v>
      </c>
      <c r="C3186" s="3" t="s">
        <v>7478</v>
      </c>
      <c r="D3186" s="5">
        <v>1000</v>
      </c>
      <c r="E3186" s="7">
        <v>1046</v>
      </c>
      <c r="F3186" t="s">
        <v>8218</v>
      </c>
      <c r="G3186" t="s">
        <v>8223</v>
      </c>
      <c r="H3186" t="s">
        <v>8245</v>
      </c>
      <c r="I3186">
        <v>1420088400</v>
      </c>
      <c r="J3186">
        <v>1416977259</v>
      </c>
      <c r="K3186" t="b">
        <v>0</v>
      </c>
      <c r="L3186">
        <v>23</v>
      </c>
      <c r="M3186" t="b">
        <v>1</v>
      </c>
      <c r="N3186">
        <f t="shared" si="250"/>
        <v>105</v>
      </c>
      <c r="O3186" s="10">
        <f t="shared" si="251"/>
        <v>45.48</v>
      </c>
      <c r="P3186" s="12" t="s">
        <v>8273</v>
      </c>
      <c r="Q3186" t="s">
        <v>8274</v>
      </c>
      <c r="R3186" s="17">
        <f t="shared" si="252"/>
        <v>41969.199756944443</v>
      </c>
      <c r="S3186" s="17">
        <f t="shared" si="253"/>
        <v>42005.208333333328</v>
      </c>
      <c r="T3186" s="16" t="str">
        <f t="shared" si="254"/>
        <v>2014</v>
      </c>
    </row>
    <row r="3187" spans="1:20" ht="49" x14ac:dyDescent="0.25">
      <c r="A3187">
        <v>3185</v>
      </c>
      <c r="B3187" s="9" t="s">
        <v>3371</v>
      </c>
      <c r="C3187" s="3" t="s">
        <v>7482</v>
      </c>
      <c r="D3187" s="5">
        <v>1000</v>
      </c>
      <c r="E3187" s="7">
        <v>1035</v>
      </c>
      <c r="F3187" t="s">
        <v>8218</v>
      </c>
      <c r="G3187" t="s">
        <v>8223</v>
      </c>
      <c r="H3187" t="s">
        <v>8245</v>
      </c>
      <c r="I3187">
        <v>1408942740</v>
      </c>
      <c r="J3187">
        <v>1407157756</v>
      </c>
      <c r="K3187" t="b">
        <v>0</v>
      </c>
      <c r="L3187">
        <v>27</v>
      </c>
      <c r="M3187" t="b">
        <v>1</v>
      </c>
      <c r="N3187">
        <f t="shared" si="250"/>
        <v>104</v>
      </c>
      <c r="O3187" s="10">
        <f t="shared" si="251"/>
        <v>38.33</v>
      </c>
      <c r="P3187" s="12" t="s">
        <v>8273</v>
      </c>
      <c r="Q3187" t="s">
        <v>8274</v>
      </c>
      <c r="R3187" s="17">
        <f t="shared" si="252"/>
        <v>41855.548101851848</v>
      </c>
      <c r="S3187" s="17">
        <f t="shared" si="253"/>
        <v>41876.207638888889</v>
      </c>
      <c r="T3187" s="16" t="str">
        <f t="shared" si="254"/>
        <v>2014</v>
      </c>
    </row>
    <row r="3188" spans="1:20" ht="49" x14ac:dyDescent="0.25">
      <c r="A3188">
        <v>3186</v>
      </c>
      <c r="B3188" s="9" t="s">
        <v>3434</v>
      </c>
      <c r="C3188" s="3" t="s">
        <v>7545</v>
      </c>
      <c r="D3188" s="5">
        <v>1000</v>
      </c>
      <c r="E3188" s="7">
        <v>1120</v>
      </c>
      <c r="F3188" t="s">
        <v>8218</v>
      </c>
      <c r="G3188" t="s">
        <v>8223</v>
      </c>
      <c r="H3188" t="s">
        <v>8245</v>
      </c>
      <c r="I3188">
        <v>1470538800</v>
      </c>
      <c r="J3188">
        <v>1469112493</v>
      </c>
      <c r="K3188" t="b">
        <v>0</v>
      </c>
      <c r="L3188">
        <v>19</v>
      </c>
      <c r="M3188" t="b">
        <v>1</v>
      </c>
      <c r="N3188">
        <f t="shared" si="250"/>
        <v>112</v>
      </c>
      <c r="O3188" s="10">
        <f t="shared" si="251"/>
        <v>58.95</v>
      </c>
      <c r="P3188" s="12" t="s">
        <v>8273</v>
      </c>
      <c r="Q3188" t="s">
        <v>8274</v>
      </c>
      <c r="R3188" s="17">
        <f t="shared" si="252"/>
        <v>42572.61681712963</v>
      </c>
      <c r="S3188" s="17">
        <f t="shared" si="253"/>
        <v>42589.125</v>
      </c>
      <c r="T3188" s="16" t="str">
        <f t="shared" si="254"/>
        <v>2016</v>
      </c>
    </row>
    <row r="3189" spans="1:20" ht="49" x14ac:dyDescent="0.25">
      <c r="A3189">
        <v>3187</v>
      </c>
      <c r="B3189" s="9" t="s">
        <v>3442</v>
      </c>
      <c r="C3189" s="3" t="s">
        <v>7553</v>
      </c>
      <c r="D3189" s="5">
        <v>1000</v>
      </c>
      <c r="E3189" s="7">
        <v>1855</v>
      </c>
      <c r="F3189" t="s">
        <v>8218</v>
      </c>
      <c r="G3189" t="s">
        <v>8223</v>
      </c>
      <c r="H3189" t="s">
        <v>8245</v>
      </c>
      <c r="I3189">
        <v>1410266146</v>
      </c>
      <c r="J3189">
        <v>1407674146</v>
      </c>
      <c r="K3189" t="b">
        <v>0</v>
      </c>
      <c r="L3189">
        <v>45</v>
      </c>
      <c r="M3189" t="b">
        <v>1</v>
      </c>
      <c r="N3189">
        <f t="shared" si="250"/>
        <v>186</v>
      </c>
      <c r="O3189" s="10">
        <f t="shared" si="251"/>
        <v>41.22</v>
      </c>
      <c r="P3189" s="12" t="s">
        <v>8273</v>
      </c>
      <c r="Q3189" t="s">
        <v>8274</v>
      </c>
      <c r="R3189" s="17">
        <f t="shared" si="252"/>
        <v>41861.524837962963</v>
      </c>
      <c r="S3189" s="17">
        <f t="shared" si="253"/>
        <v>41891.524837962963</v>
      </c>
      <c r="T3189" s="16" t="str">
        <f t="shared" si="254"/>
        <v>2014</v>
      </c>
    </row>
    <row r="3190" spans="1:20" ht="49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>
        <f t="shared" si="250"/>
        <v>65</v>
      </c>
      <c r="O3190" s="10">
        <f t="shared" si="251"/>
        <v>14.44</v>
      </c>
      <c r="P3190" s="12" t="s">
        <v>8273</v>
      </c>
      <c r="Q3190" t="s">
        <v>8315</v>
      </c>
      <c r="R3190" s="17">
        <f t="shared" si="252"/>
        <v>42144.415532407409</v>
      </c>
      <c r="S3190" s="17">
        <f t="shared" si="253"/>
        <v>42165.415532407409</v>
      </c>
      <c r="T3190" s="16" t="str">
        <f t="shared" si="254"/>
        <v>2015</v>
      </c>
    </row>
    <row r="3191" spans="1:20" ht="49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>
        <f t="shared" si="250"/>
        <v>12</v>
      </c>
      <c r="O3191" s="10">
        <f t="shared" si="251"/>
        <v>356.84</v>
      </c>
      <c r="P3191" s="12" t="s">
        <v>8273</v>
      </c>
      <c r="Q3191" t="s">
        <v>8315</v>
      </c>
      <c r="R3191" s="17">
        <f t="shared" si="252"/>
        <v>42118.346435185187</v>
      </c>
      <c r="S3191" s="17">
        <f t="shared" si="253"/>
        <v>42148.346435185187</v>
      </c>
      <c r="T3191" s="16" t="str">
        <f t="shared" si="254"/>
        <v>2015</v>
      </c>
    </row>
    <row r="3192" spans="1:20" ht="33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>
        <f t="shared" si="250"/>
        <v>0</v>
      </c>
      <c r="O3192" s="10">
        <f t="shared" si="251"/>
        <v>0</v>
      </c>
      <c r="P3192" s="12" t="s">
        <v>8273</v>
      </c>
      <c r="Q3192" t="s">
        <v>8315</v>
      </c>
      <c r="R3192" s="17">
        <f t="shared" si="252"/>
        <v>42683.151331018518</v>
      </c>
      <c r="S3192" s="17">
        <f t="shared" si="253"/>
        <v>42713.192997685182</v>
      </c>
      <c r="T3192" s="16" t="str">
        <f t="shared" si="254"/>
        <v>2016</v>
      </c>
    </row>
    <row r="3193" spans="1:20" ht="49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>
        <f t="shared" si="250"/>
        <v>4</v>
      </c>
      <c r="O3193" s="10">
        <f t="shared" si="251"/>
        <v>37.75</v>
      </c>
      <c r="P3193" s="12" t="s">
        <v>8273</v>
      </c>
      <c r="Q3193" t="s">
        <v>8315</v>
      </c>
      <c r="R3193" s="17">
        <f t="shared" si="252"/>
        <v>42538.755428240736</v>
      </c>
      <c r="S3193" s="17">
        <f t="shared" si="253"/>
        <v>42598.755428240736</v>
      </c>
      <c r="T3193" s="16" t="str">
        <f t="shared" si="254"/>
        <v>2016</v>
      </c>
    </row>
    <row r="3194" spans="1:20" ht="49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>
        <f t="shared" si="250"/>
        <v>1</v>
      </c>
      <c r="O3194" s="10">
        <f t="shared" si="251"/>
        <v>12.75</v>
      </c>
      <c r="P3194" s="12" t="s">
        <v>8273</v>
      </c>
      <c r="Q3194" t="s">
        <v>8315</v>
      </c>
      <c r="R3194" s="17">
        <f t="shared" si="252"/>
        <v>42018.94049768518</v>
      </c>
      <c r="S3194" s="17">
        <f t="shared" si="253"/>
        <v>42063.916666666672</v>
      </c>
      <c r="T3194" s="16" t="str">
        <f t="shared" si="254"/>
        <v>2015</v>
      </c>
    </row>
    <row r="3195" spans="1:20" ht="49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>
        <f t="shared" si="250"/>
        <v>12</v>
      </c>
      <c r="O3195" s="10">
        <f t="shared" si="251"/>
        <v>24.46</v>
      </c>
      <c r="P3195" s="12" t="s">
        <v>8273</v>
      </c>
      <c r="Q3195" t="s">
        <v>8315</v>
      </c>
      <c r="R3195" s="17">
        <f t="shared" si="252"/>
        <v>42010.968240740738</v>
      </c>
      <c r="S3195" s="17">
        <f t="shared" si="253"/>
        <v>42055.968240740738</v>
      </c>
      <c r="T3195" s="16" t="str">
        <f t="shared" si="254"/>
        <v>2015</v>
      </c>
    </row>
    <row r="3196" spans="1:20" ht="49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>
        <f t="shared" si="250"/>
        <v>0</v>
      </c>
      <c r="O3196" s="10">
        <f t="shared" si="251"/>
        <v>0</v>
      </c>
      <c r="P3196" s="12" t="s">
        <v>8273</v>
      </c>
      <c r="Q3196" t="s">
        <v>8315</v>
      </c>
      <c r="R3196" s="17">
        <f t="shared" si="252"/>
        <v>42182.062476851846</v>
      </c>
      <c r="S3196" s="17">
        <f t="shared" si="253"/>
        <v>42212.062476851846</v>
      </c>
      <c r="T3196" s="16" t="str">
        <f t="shared" si="254"/>
        <v>2015</v>
      </c>
    </row>
    <row r="3197" spans="1:20" ht="49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>
        <f t="shared" si="250"/>
        <v>59</v>
      </c>
      <c r="O3197" s="10">
        <f t="shared" si="251"/>
        <v>53.08</v>
      </c>
      <c r="P3197" s="12" t="s">
        <v>8273</v>
      </c>
      <c r="Q3197" t="s">
        <v>8315</v>
      </c>
      <c r="R3197" s="17">
        <f t="shared" si="252"/>
        <v>42017.594236111108</v>
      </c>
      <c r="S3197" s="17">
        <f t="shared" si="253"/>
        <v>42047.594236111108</v>
      </c>
      <c r="T3197" s="16" t="str">
        <f t="shared" si="254"/>
        <v>2015</v>
      </c>
    </row>
    <row r="3198" spans="1:20" ht="49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>
        <f t="shared" si="250"/>
        <v>0</v>
      </c>
      <c r="O3198" s="10">
        <f t="shared" si="251"/>
        <v>300</v>
      </c>
      <c r="P3198" s="12" t="s">
        <v>8273</v>
      </c>
      <c r="Q3198" t="s">
        <v>8315</v>
      </c>
      <c r="R3198" s="17">
        <f t="shared" si="252"/>
        <v>42157.598090277781</v>
      </c>
      <c r="S3198" s="17">
        <f t="shared" si="253"/>
        <v>42217.583333333328</v>
      </c>
      <c r="T3198" s="16" t="str">
        <f t="shared" si="254"/>
        <v>2015</v>
      </c>
    </row>
    <row r="3199" spans="1:20" ht="33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>
        <f t="shared" si="250"/>
        <v>11</v>
      </c>
      <c r="O3199" s="10">
        <f t="shared" si="251"/>
        <v>286.25</v>
      </c>
      <c r="P3199" s="12" t="s">
        <v>8273</v>
      </c>
      <c r="Q3199" t="s">
        <v>8315</v>
      </c>
      <c r="R3199" s="17">
        <f t="shared" si="252"/>
        <v>42009.493263888886</v>
      </c>
      <c r="S3199" s="17">
        <f t="shared" si="253"/>
        <v>42039.493263888886</v>
      </c>
      <c r="T3199" s="16" t="str">
        <f t="shared" si="254"/>
        <v>2015</v>
      </c>
    </row>
    <row r="3200" spans="1:20" ht="49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>
        <f t="shared" si="250"/>
        <v>0</v>
      </c>
      <c r="O3200" s="10">
        <f t="shared" si="251"/>
        <v>36.67</v>
      </c>
      <c r="P3200" s="12" t="s">
        <v>8273</v>
      </c>
      <c r="Q3200" t="s">
        <v>8315</v>
      </c>
      <c r="R3200" s="17">
        <f t="shared" si="252"/>
        <v>42013.424502314811</v>
      </c>
      <c r="S3200" s="17">
        <f t="shared" si="253"/>
        <v>42051.424502314811</v>
      </c>
      <c r="T3200" s="16" t="str">
        <f t="shared" si="254"/>
        <v>2015</v>
      </c>
    </row>
    <row r="3201" spans="1:20" ht="49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>
        <f t="shared" si="250"/>
        <v>52</v>
      </c>
      <c r="O3201" s="10">
        <f t="shared" si="251"/>
        <v>49.21</v>
      </c>
      <c r="P3201" s="12" t="s">
        <v>8273</v>
      </c>
      <c r="Q3201" t="s">
        <v>8315</v>
      </c>
      <c r="R3201" s="17">
        <f t="shared" si="252"/>
        <v>41858.761782407404</v>
      </c>
      <c r="S3201" s="17">
        <f t="shared" si="253"/>
        <v>41888.875</v>
      </c>
      <c r="T3201" s="16" t="str">
        <f t="shared" si="254"/>
        <v>2014</v>
      </c>
    </row>
    <row r="3202" spans="1:20" ht="49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>
        <f t="shared" si="250"/>
        <v>0</v>
      </c>
      <c r="O3202" s="10">
        <f t="shared" si="251"/>
        <v>1</v>
      </c>
      <c r="P3202" s="12" t="s">
        <v>8273</v>
      </c>
      <c r="Q3202" t="s">
        <v>8315</v>
      </c>
      <c r="R3202" s="17">
        <f t="shared" si="252"/>
        <v>42460.320613425924</v>
      </c>
      <c r="S3202" s="17">
        <f t="shared" si="253"/>
        <v>42490.231944444444</v>
      </c>
      <c r="T3202" s="16" t="str">
        <f t="shared" si="254"/>
        <v>2016</v>
      </c>
    </row>
    <row r="3203" spans="1:20" ht="49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>
        <f t="shared" si="250"/>
        <v>1</v>
      </c>
      <c r="O3203" s="10">
        <f t="shared" si="251"/>
        <v>12.5</v>
      </c>
      <c r="P3203" s="12" t="s">
        <v>8273</v>
      </c>
      <c r="Q3203" t="s">
        <v>8315</v>
      </c>
      <c r="R3203" s="17">
        <f t="shared" si="252"/>
        <v>41861.767094907409</v>
      </c>
      <c r="S3203" s="17">
        <f t="shared" si="253"/>
        <v>41882.767094907409</v>
      </c>
      <c r="T3203" s="16" t="str">
        <f t="shared" si="254"/>
        <v>2014</v>
      </c>
    </row>
    <row r="3204" spans="1:20" ht="49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>
        <f t="shared" si="250"/>
        <v>55</v>
      </c>
      <c r="O3204" s="10">
        <f t="shared" si="251"/>
        <v>109.04</v>
      </c>
      <c r="P3204" s="12" t="s">
        <v>8273</v>
      </c>
      <c r="Q3204" t="s">
        <v>8315</v>
      </c>
      <c r="R3204" s="17">
        <f t="shared" si="252"/>
        <v>42293.853541666671</v>
      </c>
      <c r="S3204" s="17">
        <f t="shared" si="253"/>
        <v>42352.249305555553</v>
      </c>
      <c r="T3204" s="16" t="str">
        <f t="shared" si="254"/>
        <v>2015</v>
      </c>
    </row>
    <row r="3205" spans="1:20" ht="33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>
        <f t="shared" si="250"/>
        <v>25</v>
      </c>
      <c r="O3205" s="10">
        <f t="shared" si="251"/>
        <v>41.67</v>
      </c>
      <c r="P3205" s="12" t="s">
        <v>8273</v>
      </c>
      <c r="Q3205" t="s">
        <v>8315</v>
      </c>
      <c r="R3205" s="17">
        <f t="shared" si="252"/>
        <v>42242.988680555558</v>
      </c>
      <c r="S3205" s="17">
        <f t="shared" si="253"/>
        <v>42272.988680555558</v>
      </c>
      <c r="T3205" s="16" t="str">
        <f t="shared" si="254"/>
        <v>2015</v>
      </c>
    </row>
    <row r="3206" spans="1:20" ht="49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>
        <f t="shared" si="250"/>
        <v>0</v>
      </c>
      <c r="O3206" s="10">
        <f t="shared" si="251"/>
        <v>0</v>
      </c>
      <c r="P3206" s="12" t="s">
        <v>8273</v>
      </c>
      <c r="Q3206" t="s">
        <v>8315</v>
      </c>
      <c r="R3206" s="17">
        <f t="shared" si="252"/>
        <v>42172.686099537037</v>
      </c>
      <c r="S3206" s="17">
        <f t="shared" si="253"/>
        <v>42202.676388888889</v>
      </c>
      <c r="T3206" s="16" t="str">
        <f t="shared" si="254"/>
        <v>2015</v>
      </c>
    </row>
    <row r="3207" spans="1:20" ht="49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>
        <f t="shared" si="250"/>
        <v>3</v>
      </c>
      <c r="O3207" s="10">
        <f t="shared" si="251"/>
        <v>22.75</v>
      </c>
      <c r="P3207" s="12" t="s">
        <v>8273</v>
      </c>
      <c r="Q3207" t="s">
        <v>8315</v>
      </c>
      <c r="R3207" s="17">
        <f t="shared" si="252"/>
        <v>42095.374675925923</v>
      </c>
      <c r="S3207" s="17">
        <f t="shared" si="253"/>
        <v>42125.374675925923</v>
      </c>
      <c r="T3207" s="16" t="str">
        <f t="shared" si="254"/>
        <v>2015</v>
      </c>
    </row>
    <row r="3208" spans="1:20" ht="49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>
        <f t="shared" si="250"/>
        <v>0</v>
      </c>
      <c r="O3208" s="10">
        <f t="shared" si="251"/>
        <v>0</v>
      </c>
      <c r="P3208" s="12" t="s">
        <v>8273</v>
      </c>
      <c r="Q3208" t="s">
        <v>8315</v>
      </c>
      <c r="R3208" s="17">
        <f t="shared" si="252"/>
        <v>42236.276053240741</v>
      </c>
      <c r="S3208" s="17">
        <f t="shared" si="253"/>
        <v>42266.276053240741</v>
      </c>
      <c r="T3208" s="16" t="str">
        <f t="shared" si="254"/>
        <v>2015</v>
      </c>
    </row>
    <row r="3209" spans="1:20" ht="49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>
        <f t="shared" si="250"/>
        <v>46</v>
      </c>
      <c r="O3209" s="10">
        <f t="shared" si="251"/>
        <v>70.83</v>
      </c>
      <c r="P3209" s="12" t="s">
        <v>8273</v>
      </c>
      <c r="Q3209" t="s">
        <v>8315</v>
      </c>
      <c r="R3209" s="17">
        <f t="shared" si="252"/>
        <v>42057.277858796297</v>
      </c>
      <c r="S3209" s="17">
        <f t="shared" si="253"/>
        <v>42117.236192129625</v>
      </c>
      <c r="T3209" s="16" t="str">
        <f t="shared" si="254"/>
        <v>2015</v>
      </c>
    </row>
    <row r="3210" spans="1:20" ht="49" x14ac:dyDescent="0.25">
      <c r="A3210">
        <v>3208</v>
      </c>
      <c r="B3210" s="9" t="s">
        <v>3445</v>
      </c>
      <c r="C3210" s="3" t="s">
        <v>7556</v>
      </c>
      <c r="D3210" s="5">
        <v>1000</v>
      </c>
      <c r="E3210" s="7">
        <v>1082</v>
      </c>
      <c r="F3210" t="s">
        <v>8218</v>
      </c>
      <c r="G3210" t="s">
        <v>8224</v>
      </c>
      <c r="H3210" t="s">
        <v>8246</v>
      </c>
      <c r="I3210">
        <v>1423138800</v>
      </c>
      <c r="J3210">
        <v>1421092725</v>
      </c>
      <c r="K3210" t="b">
        <v>0</v>
      </c>
      <c r="L3210">
        <v>25</v>
      </c>
      <c r="M3210" t="b">
        <v>1</v>
      </c>
      <c r="N3210">
        <f t="shared" ref="N3210:N3273" si="255">ROUND(E3210/D3210*100,0)</f>
        <v>108</v>
      </c>
      <c r="O3210" s="10">
        <f t="shared" ref="O3210:O3273" si="256">IFERROR(ROUND(E3210/L3210,2),0)</f>
        <v>43.28</v>
      </c>
      <c r="P3210" s="12" t="s">
        <v>8273</v>
      </c>
      <c r="Q3210" t="s">
        <v>8274</v>
      </c>
      <c r="R3210" s="17">
        <f t="shared" ref="R3210:R3273" si="257">(((J3210/60)/60)/24)+DATE(1970,1,1)</f>
        <v>42016.832465277781</v>
      </c>
      <c r="S3210" s="17">
        <f t="shared" ref="S3210:S3273" si="258">(((I3210/60)/60)/24)+DATE(1970,1,1)</f>
        <v>42040.513888888891</v>
      </c>
      <c r="T3210" s="16" t="str">
        <f t="shared" ref="T3210:T3273" si="259">TEXT(R3210, "yyyy")</f>
        <v>2015</v>
      </c>
    </row>
    <row r="3211" spans="1:20" ht="33" x14ac:dyDescent="0.25">
      <c r="A3211">
        <v>3209</v>
      </c>
      <c r="B3211" s="9" t="s">
        <v>3446</v>
      </c>
      <c r="C3211" s="3" t="s">
        <v>7557</v>
      </c>
      <c r="D3211" s="5">
        <v>1000</v>
      </c>
      <c r="E3211" s="7">
        <v>1078</v>
      </c>
      <c r="F3211" t="s">
        <v>8218</v>
      </c>
      <c r="G3211" t="s">
        <v>8223</v>
      </c>
      <c r="H3211" t="s">
        <v>8245</v>
      </c>
      <c r="I3211">
        <v>1458332412</v>
      </c>
      <c r="J3211">
        <v>1454448012</v>
      </c>
      <c r="K3211" t="b">
        <v>0</v>
      </c>
      <c r="L3211">
        <v>14</v>
      </c>
      <c r="M3211" t="b">
        <v>1</v>
      </c>
      <c r="N3211">
        <f t="shared" si="255"/>
        <v>108</v>
      </c>
      <c r="O3211" s="10">
        <f t="shared" si="256"/>
        <v>77</v>
      </c>
      <c r="P3211" s="12" t="s">
        <v>8273</v>
      </c>
      <c r="Q3211" t="s">
        <v>8274</v>
      </c>
      <c r="R3211" s="17">
        <f t="shared" si="257"/>
        <v>42402.889027777783</v>
      </c>
      <c r="S3211" s="17">
        <f t="shared" si="258"/>
        <v>42447.847361111111</v>
      </c>
      <c r="T3211" s="16" t="str">
        <f t="shared" si="259"/>
        <v>2016</v>
      </c>
    </row>
    <row r="3212" spans="1:20" ht="49" x14ac:dyDescent="0.25">
      <c r="A3212">
        <v>3210</v>
      </c>
      <c r="B3212" s="9" t="s">
        <v>3451</v>
      </c>
      <c r="C3212" s="3" t="s">
        <v>7562</v>
      </c>
      <c r="D3212" s="5">
        <v>1000</v>
      </c>
      <c r="E3212" s="7">
        <v>1532</v>
      </c>
      <c r="F3212" t="s">
        <v>8218</v>
      </c>
      <c r="G3212" t="s">
        <v>8223</v>
      </c>
      <c r="H3212" t="s">
        <v>8245</v>
      </c>
      <c r="I3212">
        <v>1406087940</v>
      </c>
      <c r="J3212">
        <v>1404141626</v>
      </c>
      <c r="K3212" t="b">
        <v>0</v>
      </c>
      <c r="L3212">
        <v>37</v>
      </c>
      <c r="M3212" t="b">
        <v>1</v>
      </c>
      <c r="N3212">
        <f t="shared" si="255"/>
        <v>153</v>
      </c>
      <c r="O3212" s="10">
        <f t="shared" si="256"/>
        <v>41.41</v>
      </c>
      <c r="P3212" s="12" t="s">
        <v>8273</v>
      </c>
      <c r="Q3212" t="s">
        <v>8274</v>
      </c>
      <c r="R3212" s="17">
        <f t="shared" si="257"/>
        <v>41820.639189814814</v>
      </c>
      <c r="S3212" s="17">
        <f t="shared" si="258"/>
        <v>41843.165972222225</v>
      </c>
      <c r="T3212" s="16" t="str">
        <f t="shared" si="259"/>
        <v>2014</v>
      </c>
    </row>
    <row r="3213" spans="1:20" ht="49" x14ac:dyDescent="0.25">
      <c r="A3213">
        <v>3211</v>
      </c>
      <c r="B3213" s="9" t="s">
        <v>3489</v>
      </c>
      <c r="C3213" s="3" t="s">
        <v>7600</v>
      </c>
      <c r="D3213" s="5">
        <v>1000</v>
      </c>
      <c r="E3213" s="7">
        <v>1275</v>
      </c>
      <c r="F3213" t="s">
        <v>8218</v>
      </c>
      <c r="G3213" t="s">
        <v>8223</v>
      </c>
      <c r="H3213" t="s">
        <v>8245</v>
      </c>
      <c r="I3213">
        <v>1460574924</v>
      </c>
      <c r="J3213">
        <v>1457982924</v>
      </c>
      <c r="K3213" t="b">
        <v>0</v>
      </c>
      <c r="L3213">
        <v>27</v>
      </c>
      <c r="M3213" t="b">
        <v>1</v>
      </c>
      <c r="N3213">
        <f t="shared" si="255"/>
        <v>128</v>
      </c>
      <c r="O3213" s="10">
        <f t="shared" si="256"/>
        <v>47.22</v>
      </c>
      <c r="P3213" s="12" t="s">
        <v>8273</v>
      </c>
      <c r="Q3213" t="s">
        <v>8274</v>
      </c>
      <c r="R3213" s="17">
        <f t="shared" si="257"/>
        <v>42443.802361111113</v>
      </c>
      <c r="S3213" s="17">
        <f t="shared" si="258"/>
        <v>42473.802361111113</v>
      </c>
      <c r="T3213" s="16" t="str">
        <f t="shared" si="259"/>
        <v>2016</v>
      </c>
    </row>
    <row r="3214" spans="1:20" ht="49" x14ac:dyDescent="0.25">
      <c r="A3214">
        <v>3212</v>
      </c>
      <c r="B3214" s="9" t="s">
        <v>3499</v>
      </c>
      <c r="C3214" s="3" t="s">
        <v>7610</v>
      </c>
      <c r="D3214" s="5">
        <v>1000</v>
      </c>
      <c r="E3214" s="7">
        <v>1063</v>
      </c>
      <c r="F3214" t="s">
        <v>8218</v>
      </c>
      <c r="G3214" t="s">
        <v>8223</v>
      </c>
      <c r="H3214" t="s">
        <v>8245</v>
      </c>
      <c r="I3214">
        <v>1457326740</v>
      </c>
      <c r="J3214">
        <v>1455919438</v>
      </c>
      <c r="K3214" t="b">
        <v>0</v>
      </c>
      <c r="L3214">
        <v>42</v>
      </c>
      <c r="M3214" t="b">
        <v>1</v>
      </c>
      <c r="N3214">
        <f t="shared" si="255"/>
        <v>106</v>
      </c>
      <c r="O3214" s="10">
        <f t="shared" si="256"/>
        <v>25.31</v>
      </c>
      <c r="P3214" s="12" t="s">
        <v>8273</v>
      </c>
      <c r="Q3214" t="s">
        <v>8274</v>
      </c>
      <c r="R3214" s="17">
        <f t="shared" si="257"/>
        <v>42419.91942129629</v>
      </c>
      <c r="S3214" s="17">
        <f t="shared" si="258"/>
        <v>42436.207638888889</v>
      </c>
      <c r="T3214" s="16" t="str">
        <f t="shared" si="259"/>
        <v>2016</v>
      </c>
    </row>
    <row r="3215" spans="1:20" ht="49" x14ac:dyDescent="0.25">
      <c r="A3215">
        <v>3213</v>
      </c>
      <c r="B3215" s="9" t="s">
        <v>3503</v>
      </c>
      <c r="C3215" s="3" t="s">
        <v>7614</v>
      </c>
      <c r="D3215" s="5">
        <v>1000</v>
      </c>
      <c r="E3215" s="7">
        <v>1000</v>
      </c>
      <c r="F3215" t="s">
        <v>8218</v>
      </c>
      <c r="G3215" t="s">
        <v>8223</v>
      </c>
      <c r="H3215" t="s">
        <v>8245</v>
      </c>
      <c r="I3215">
        <v>1447959491</v>
      </c>
      <c r="J3215">
        <v>1445363891</v>
      </c>
      <c r="K3215" t="b">
        <v>0</v>
      </c>
      <c r="L3215">
        <v>8</v>
      </c>
      <c r="M3215" t="b">
        <v>1</v>
      </c>
      <c r="N3215">
        <f t="shared" si="255"/>
        <v>100</v>
      </c>
      <c r="O3215" s="10">
        <f t="shared" si="256"/>
        <v>125</v>
      </c>
      <c r="P3215" s="12" t="s">
        <v>8273</v>
      </c>
      <c r="Q3215" t="s">
        <v>8274</v>
      </c>
      <c r="R3215" s="17">
        <f t="shared" si="257"/>
        <v>42297.748738425929</v>
      </c>
      <c r="S3215" s="17">
        <f t="shared" si="258"/>
        <v>42327.790405092594</v>
      </c>
      <c r="T3215" s="16" t="str">
        <f t="shared" si="259"/>
        <v>2015</v>
      </c>
    </row>
    <row r="3216" spans="1:20" ht="49" x14ac:dyDescent="0.25">
      <c r="A3216">
        <v>3214</v>
      </c>
      <c r="B3216" s="9" t="s">
        <v>3511</v>
      </c>
      <c r="C3216" s="3" t="s">
        <v>7622</v>
      </c>
      <c r="D3216" s="5">
        <v>1000</v>
      </c>
      <c r="E3216" s="7">
        <v>1000</v>
      </c>
      <c r="F3216" t="s">
        <v>8218</v>
      </c>
      <c r="G3216" t="s">
        <v>8224</v>
      </c>
      <c r="H3216" t="s">
        <v>8246</v>
      </c>
      <c r="I3216">
        <v>1429789992</v>
      </c>
      <c r="J3216">
        <v>1424609592</v>
      </c>
      <c r="K3216" t="b">
        <v>0</v>
      </c>
      <c r="L3216">
        <v>17</v>
      </c>
      <c r="M3216" t="b">
        <v>1</v>
      </c>
      <c r="N3216">
        <f t="shared" si="255"/>
        <v>100</v>
      </c>
      <c r="O3216" s="10">
        <f t="shared" si="256"/>
        <v>58.82</v>
      </c>
      <c r="P3216" s="12" t="s">
        <v>8273</v>
      </c>
      <c r="Q3216" t="s">
        <v>8274</v>
      </c>
      <c r="R3216" s="17">
        <f t="shared" si="257"/>
        <v>42057.536944444444</v>
      </c>
      <c r="S3216" s="17">
        <f t="shared" si="258"/>
        <v>42117.49527777778</v>
      </c>
      <c r="T3216" s="16" t="str">
        <f t="shared" si="259"/>
        <v>2015</v>
      </c>
    </row>
    <row r="3217" spans="1:20" ht="21" x14ac:dyDescent="0.25">
      <c r="A3217">
        <v>3215</v>
      </c>
      <c r="B3217" s="9" t="s">
        <v>3530</v>
      </c>
      <c r="C3217" s="3" t="s">
        <v>7641</v>
      </c>
      <c r="D3217" s="5">
        <v>1000</v>
      </c>
      <c r="E3217" s="7">
        <v>1280</v>
      </c>
      <c r="F3217" t="s">
        <v>8218</v>
      </c>
      <c r="G3217" t="s">
        <v>8223</v>
      </c>
      <c r="H3217" t="s">
        <v>8245</v>
      </c>
      <c r="I3217">
        <v>1467301334</v>
      </c>
      <c r="J3217">
        <v>1464709334</v>
      </c>
      <c r="K3217" t="b">
        <v>0</v>
      </c>
      <c r="L3217">
        <v>26</v>
      </c>
      <c r="M3217" t="b">
        <v>1</v>
      </c>
      <c r="N3217">
        <f t="shared" si="255"/>
        <v>128</v>
      </c>
      <c r="O3217" s="10">
        <f t="shared" si="256"/>
        <v>49.23</v>
      </c>
      <c r="P3217" s="12" t="s">
        <v>8273</v>
      </c>
      <c r="Q3217" t="s">
        <v>8274</v>
      </c>
      <c r="R3217" s="17">
        <f t="shared" si="257"/>
        <v>42521.654328703706</v>
      </c>
      <c r="S3217" s="17">
        <f t="shared" si="258"/>
        <v>42551.654328703706</v>
      </c>
      <c r="T3217" s="16" t="str">
        <f t="shared" si="259"/>
        <v>2016</v>
      </c>
    </row>
    <row r="3218" spans="1:20" ht="49" x14ac:dyDescent="0.25">
      <c r="A3218">
        <v>3216</v>
      </c>
      <c r="B3218" s="9" t="s">
        <v>3548</v>
      </c>
      <c r="C3218" s="3" t="s">
        <v>7659</v>
      </c>
      <c r="D3218" s="5">
        <v>1000</v>
      </c>
      <c r="E3218" s="7">
        <v>1020</v>
      </c>
      <c r="F3218" t="s">
        <v>8218</v>
      </c>
      <c r="G3218" t="s">
        <v>8224</v>
      </c>
      <c r="H3218" t="s">
        <v>8246</v>
      </c>
      <c r="I3218">
        <v>1441358873</v>
      </c>
      <c r="J3218">
        <v>1438939673</v>
      </c>
      <c r="K3218" t="b">
        <v>0</v>
      </c>
      <c r="L3218">
        <v>42</v>
      </c>
      <c r="M3218" t="b">
        <v>1</v>
      </c>
      <c r="N3218">
        <f t="shared" si="255"/>
        <v>102</v>
      </c>
      <c r="O3218" s="10">
        <f t="shared" si="256"/>
        <v>24.29</v>
      </c>
      <c r="P3218" s="12" t="s">
        <v>8273</v>
      </c>
      <c r="Q3218" t="s">
        <v>8274</v>
      </c>
      <c r="R3218" s="17">
        <f t="shared" si="257"/>
        <v>42223.394363425927</v>
      </c>
      <c r="S3218" s="17">
        <f t="shared" si="258"/>
        <v>42251.394363425927</v>
      </c>
      <c r="T3218" s="16" t="str">
        <f t="shared" si="259"/>
        <v>2015</v>
      </c>
    </row>
    <row r="3219" spans="1:20" ht="49" x14ac:dyDescent="0.25">
      <c r="A3219">
        <v>3217</v>
      </c>
      <c r="B3219" s="9" t="s">
        <v>3558</v>
      </c>
      <c r="C3219" s="3" t="s">
        <v>7669</v>
      </c>
      <c r="D3219" s="5">
        <v>1000</v>
      </c>
      <c r="E3219" s="7">
        <v>1035</v>
      </c>
      <c r="F3219" t="s">
        <v>8218</v>
      </c>
      <c r="G3219" t="s">
        <v>8225</v>
      </c>
      <c r="H3219" t="s">
        <v>8247</v>
      </c>
      <c r="I3219">
        <v>1438333080</v>
      </c>
      <c r="J3219">
        <v>1436408308</v>
      </c>
      <c r="K3219" t="b">
        <v>0</v>
      </c>
      <c r="L3219">
        <v>24</v>
      </c>
      <c r="M3219" t="b">
        <v>1</v>
      </c>
      <c r="N3219">
        <f t="shared" si="255"/>
        <v>104</v>
      </c>
      <c r="O3219" s="10">
        <f t="shared" si="256"/>
        <v>43.13</v>
      </c>
      <c r="P3219" s="12" t="s">
        <v>8273</v>
      </c>
      <c r="Q3219" t="s">
        <v>8274</v>
      </c>
      <c r="R3219" s="17">
        <f t="shared" si="257"/>
        <v>42194.096157407403</v>
      </c>
      <c r="S3219" s="17">
        <f t="shared" si="258"/>
        <v>42216.373611111107</v>
      </c>
      <c r="T3219" s="16" t="str">
        <f t="shared" si="259"/>
        <v>2015</v>
      </c>
    </row>
    <row r="3220" spans="1:20" ht="33" x14ac:dyDescent="0.25">
      <c r="A3220">
        <v>3218</v>
      </c>
      <c r="B3220" s="9" t="s">
        <v>3563</v>
      </c>
      <c r="C3220" s="3" t="s">
        <v>7674</v>
      </c>
      <c r="D3220" s="5">
        <v>1000</v>
      </c>
      <c r="E3220" s="7">
        <v>1005</v>
      </c>
      <c r="F3220" t="s">
        <v>8218</v>
      </c>
      <c r="G3220" t="s">
        <v>8224</v>
      </c>
      <c r="H3220" t="s">
        <v>8246</v>
      </c>
      <c r="I3220">
        <v>1444060800</v>
      </c>
      <c r="J3220">
        <v>1440082649</v>
      </c>
      <c r="K3220" t="b">
        <v>0</v>
      </c>
      <c r="L3220">
        <v>17</v>
      </c>
      <c r="M3220" t="b">
        <v>1</v>
      </c>
      <c r="N3220">
        <f t="shared" si="255"/>
        <v>101</v>
      </c>
      <c r="O3220" s="10">
        <f t="shared" si="256"/>
        <v>59.12</v>
      </c>
      <c r="P3220" s="12" t="s">
        <v>8273</v>
      </c>
      <c r="Q3220" t="s">
        <v>8274</v>
      </c>
      <c r="R3220" s="17">
        <f t="shared" si="257"/>
        <v>42236.623252314821</v>
      </c>
      <c r="S3220" s="17">
        <f t="shared" si="258"/>
        <v>42282.666666666672</v>
      </c>
      <c r="T3220" s="16" t="str">
        <f t="shared" si="259"/>
        <v>2015</v>
      </c>
    </row>
    <row r="3221" spans="1:20" ht="49" x14ac:dyDescent="0.25">
      <c r="A3221">
        <v>3219</v>
      </c>
      <c r="B3221" s="9" t="s">
        <v>3566</v>
      </c>
      <c r="C3221" s="3" t="s">
        <v>7677</v>
      </c>
      <c r="D3221" s="5">
        <v>1000</v>
      </c>
      <c r="E3221" s="7">
        <v>1088</v>
      </c>
      <c r="F3221" t="s">
        <v>8218</v>
      </c>
      <c r="G3221" t="s">
        <v>8224</v>
      </c>
      <c r="H3221" t="s">
        <v>8246</v>
      </c>
      <c r="I3221">
        <v>1433964444</v>
      </c>
      <c r="J3221">
        <v>1431372444</v>
      </c>
      <c r="K3221" t="b">
        <v>0</v>
      </c>
      <c r="L3221">
        <v>41</v>
      </c>
      <c r="M3221" t="b">
        <v>1</v>
      </c>
      <c r="N3221">
        <f t="shared" si="255"/>
        <v>109</v>
      </c>
      <c r="O3221" s="10">
        <f t="shared" si="256"/>
        <v>26.54</v>
      </c>
      <c r="P3221" s="12" t="s">
        <v>8273</v>
      </c>
      <c r="Q3221" t="s">
        <v>8274</v>
      </c>
      <c r="R3221" s="17">
        <f t="shared" si="257"/>
        <v>42135.810694444444</v>
      </c>
      <c r="S3221" s="17">
        <f t="shared" si="258"/>
        <v>42165.810694444444</v>
      </c>
      <c r="T3221" s="16" t="str">
        <f t="shared" si="259"/>
        <v>2015</v>
      </c>
    </row>
    <row r="3222" spans="1:20" ht="49" x14ac:dyDescent="0.25">
      <c r="A3222">
        <v>3220</v>
      </c>
      <c r="B3222" s="9" t="s">
        <v>3567</v>
      </c>
      <c r="C3222" s="3" t="s">
        <v>7678</v>
      </c>
      <c r="D3222" s="5">
        <v>1000</v>
      </c>
      <c r="E3222" s="7">
        <v>1110</v>
      </c>
      <c r="F3222" t="s">
        <v>8218</v>
      </c>
      <c r="G3222" t="s">
        <v>8223</v>
      </c>
      <c r="H3222" t="s">
        <v>8245</v>
      </c>
      <c r="I3222">
        <v>1410975994</v>
      </c>
      <c r="J3222">
        <v>1408383994</v>
      </c>
      <c r="K3222" t="b">
        <v>0</v>
      </c>
      <c r="L3222">
        <v>19</v>
      </c>
      <c r="M3222" t="b">
        <v>1</v>
      </c>
      <c r="N3222">
        <f t="shared" si="255"/>
        <v>111</v>
      </c>
      <c r="O3222" s="10">
        <f t="shared" si="256"/>
        <v>58.42</v>
      </c>
      <c r="P3222" s="12" t="s">
        <v>8273</v>
      </c>
      <c r="Q3222" t="s">
        <v>8274</v>
      </c>
      <c r="R3222" s="17">
        <f t="shared" si="257"/>
        <v>41869.740671296298</v>
      </c>
      <c r="S3222" s="17">
        <f t="shared" si="258"/>
        <v>41899.740671296298</v>
      </c>
      <c r="T3222" s="16" t="str">
        <f t="shared" si="259"/>
        <v>2014</v>
      </c>
    </row>
    <row r="3223" spans="1:20" ht="49" x14ac:dyDescent="0.25">
      <c r="A3223">
        <v>3221</v>
      </c>
      <c r="B3223" s="9" t="s">
        <v>3581</v>
      </c>
      <c r="C3223" s="3" t="s">
        <v>7692</v>
      </c>
      <c r="D3223" s="5">
        <v>1000</v>
      </c>
      <c r="E3223" s="7">
        <v>2870</v>
      </c>
      <c r="F3223" t="s">
        <v>8218</v>
      </c>
      <c r="G3223" t="s">
        <v>8223</v>
      </c>
      <c r="H3223" t="s">
        <v>8245</v>
      </c>
      <c r="I3223">
        <v>1459822682</v>
      </c>
      <c r="J3223">
        <v>1458613082</v>
      </c>
      <c r="K3223" t="b">
        <v>0</v>
      </c>
      <c r="L3223">
        <v>49</v>
      </c>
      <c r="M3223" t="b">
        <v>1</v>
      </c>
      <c r="N3223">
        <f t="shared" si="255"/>
        <v>287</v>
      </c>
      <c r="O3223" s="10">
        <f t="shared" si="256"/>
        <v>58.57</v>
      </c>
      <c r="P3223" s="12" t="s">
        <v>8273</v>
      </c>
      <c r="Q3223" t="s">
        <v>8274</v>
      </c>
      <c r="R3223" s="17">
        <f t="shared" si="257"/>
        <v>42451.095856481479</v>
      </c>
      <c r="S3223" s="17">
        <f t="shared" si="258"/>
        <v>42465.095856481479</v>
      </c>
      <c r="T3223" s="16" t="str">
        <f t="shared" si="259"/>
        <v>2016</v>
      </c>
    </row>
    <row r="3224" spans="1:20" ht="49" x14ac:dyDescent="0.25">
      <c r="A3224">
        <v>3222</v>
      </c>
      <c r="B3224" s="9" t="s">
        <v>3597</v>
      </c>
      <c r="C3224" s="3" t="s">
        <v>7708</v>
      </c>
      <c r="D3224" s="5">
        <v>1000</v>
      </c>
      <c r="E3224" s="7">
        <v>1101</v>
      </c>
      <c r="F3224" t="s">
        <v>8218</v>
      </c>
      <c r="G3224" t="s">
        <v>8223</v>
      </c>
      <c r="H3224" t="s">
        <v>8245</v>
      </c>
      <c r="I3224">
        <v>1409720340</v>
      </c>
      <c r="J3224">
        <v>1408129822</v>
      </c>
      <c r="K3224" t="b">
        <v>0</v>
      </c>
      <c r="L3224">
        <v>27</v>
      </c>
      <c r="M3224" t="b">
        <v>1</v>
      </c>
      <c r="N3224">
        <f t="shared" si="255"/>
        <v>110</v>
      </c>
      <c r="O3224" s="10">
        <f t="shared" si="256"/>
        <v>40.78</v>
      </c>
      <c r="P3224" s="12" t="s">
        <v>8273</v>
      </c>
      <c r="Q3224" t="s">
        <v>8274</v>
      </c>
      <c r="R3224" s="17">
        <f t="shared" si="257"/>
        <v>41866.79886574074</v>
      </c>
      <c r="S3224" s="17">
        <f t="shared" si="258"/>
        <v>41885.207638888889</v>
      </c>
      <c r="T3224" s="16" t="str">
        <f t="shared" si="259"/>
        <v>2014</v>
      </c>
    </row>
    <row r="3225" spans="1:20" ht="49" x14ac:dyDescent="0.25">
      <c r="A3225">
        <v>3223</v>
      </c>
      <c r="B3225" s="9" t="s">
        <v>3609</v>
      </c>
      <c r="C3225" s="3" t="s">
        <v>7720</v>
      </c>
      <c r="D3225" s="5">
        <v>1000</v>
      </c>
      <c r="E3225" s="7">
        <v>1623</v>
      </c>
      <c r="F3225" t="s">
        <v>8218</v>
      </c>
      <c r="G3225" t="s">
        <v>8224</v>
      </c>
      <c r="H3225" t="s">
        <v>8246</v>
      </c>
      <c r="I3225">
        <v>1439806936</v>
      </c>
      <c r="J3225">
        <v>1437214936</v>
      </c>
      <c r="K3225" t="b">
        <v>0</v>
      </c>
      <c r="L3225">
        <v>31</v>
      </c>
      <c r="M3225" t="b">
        <v>1</v>
      </c>
      <c r="N3225">
        <f t="shared" si="255"/>
        <v>162</v>
      </c>
      <c r="O3225" s="10">
        <f t="shared" si="256"/>
        <v>52.35</v>
      </c>
      <c r="P3225" s="12" t="s">
        <v>8273</v>
      </c>
      <c r="Q3225" t="s">
        <v>8274</v>
      </c>
      <c r="R3225" s="17">
        <f t="shared" si="257"/>
        <v>42203.432129629626</v>
      </c>
      <c r="S3225" s="17">
        <f t="shared" si="258"/>
        <v>42233.432129629626</v>
      </c>
      <c r="T3225" s="16" t="str">
        <f t="shared" si="259"/>
        <v>2015</v>
      </c>
    </row>
    <row r="3226" spans="1:20" ht="49" x14ac:dyDescent="0.25">
      <c r="A3226">
        <v>3224</v>
      </c>
      <c r="B3226" s="9" t="s">
        <v>3617</v>
      </c>
      <c r="C3226" s="3" t="s">
        <v>7729</v>
      </c>
      <c r="D3226" s="5">
        <v>1000</v>
      </c>
      <c r="E3226" s="7">
        <v>1130</v>
      </c>
      <c r="F3226" t="s">
        <v>8218</v>
      </c>
      <c r="G3226" t="s">
        <v>8223</v>
      </c>
      <c r="H3226" t="s">
        <v>8245</v>
      </c>
      <c r="I3226">
        <v>1479592800</v>
      </c>
      <c r="J3226">
        <v>1476760226</v>
      </c>
      <c r="K3226" t="b">
        <v>0</v>
      </c>
      <c r="L3226">
        <v>17</v>
      </c>
      <c r="M3226" t="b">
        <v>1</v>
      </c>
      <c r="N3226">
        <f t="shared" si="255"/>
        <v>113</v>
      </c>
      <c r="O3226" s="10">
        <f t="shared" si="256"/>
        <v>66.47</v>
      </c>
      <c r="P3226" s="12" t="s">
        <v>8273</v>
      </c>
      <c r="Q3226" t="s">
        <v>8274</v>
      </c>
      <c r="R3226" s="17">
        <f t="shared" si="257"/>
        <v>42661.132245370376</v>
      </c>
      <c r="S3226" s="17">
        <f t="shared" si="258"/>
        <v>42693.916666666672</v>
      </c>
      <c r="T3226" s="16" t="str">
        <f t="shared" si="259"/>
        <v>2016</v>
      </c>
    </row>
    <row r="3227" spans="1:20" ht="33" x14ac:dyDescent="0.25">
      <c r="A3227">
        <v>3225</v>
      </c>
      <c r="B3227" s="9" t="s">
        <v>3620</v>
      </c>
      <c r="C3227" s="3" t="s">
        <v>7732</v>
      </c>
      <c r="D3227" s="5">
        <v>1000</v>
      </c>
      <c r="E3227" s="7">
        <v>1000.99</v>
      </c>
      <c r="F3227" t="s">
        <v>8218</v>
      </c>
      <c r="G3227" t="s">
        <v>8223</v>
      </c>
      <c r="H3227" t="s">
        <v>8245</v>
      </c>
      <c r="I3227">
        <v>1411874580</v>
      </c>
      <c r="J3227">
        <v>1409030371</v>
      </c>
      <c r="K3227" t="b">
        <v>0</v>
      </c>
      <c r="L3227">
        <v>21</v>
      </c>
      <c r="M3227" t="b">
        <v>1</v>
      </c>
      <c r="N3227">
        <f t="shared" si="255"/>
        <v>100</v>
      </c>
      <c r="O3227" s="10">
        <f t="shared" si="256"/>
        <v>47.67</v>
      </c>
      <c r="P3227" s="12" t="s">
        <v>8273</v>
      </c>
      <c r="Q3227" t="s">
        <v>8274</v>
      </c>
      <c r="R3227" s="17">
        <f t="shared" si="257"/>
        <v>41877.221886574072</v>
      </c>
      <c r="S3227" s="17">
        <f t="shared" si="258"/>
        <v>41910.140972222223</v>
      </c>
      <c r="T3227" s="16" t="str">
        <f t="shared" si="259"/>
        <v>2014</v>
      </c>
    </row>
    <row r="3228" spans="1:20" ht="49" x14ac:dyDescent="0.25">
      <c r="A3228">
        <v>3226</v>
      </c>
      <c r="B3228" s="9" t="s">
        <v>3665</v>
      </c>
      <c r="C3228" s="3" t="s">
        <v>7778</v>
      </c>
      <c r="D3228" s="5">
        <v>1000</v>
      </c>
      <c r="E3228" s="7">
        <v>1035</v>
      </c>
      <c r="F3228" t="s">
        <v>8218</v>
      </c>
      <c r="G3228" t="s">
        <v>8223</v>
      </c>
      <c r="H3228" t="s">
        <v>8245</v>
      </c>
      <c r="I3228">
        <v>1437676380</v>
      </c>
      <c r="J3228">
        <v>1435670452</v>
      </c>
      <c r="K3228" t="b">
        <v>0</v>
      </c>
      <c r="L3228">
        <v>28</v>
      </c>
      <c r="M3228" t="b">
        <v>1</v>
      </c>
      <c r="N3228">
        <f t="shared" si="255"/>
        <v>104</v>
      </c>
      <c r="O3228" s="10">
        <f t="shared" si="256"/>
        <v>36.96</v>
      </c>
      <c r="P3228" s="12" t="s">
        <v>8273</v>
      </c>
      <c r="Q3228" t="s">
        <v>8274</v>
      </c>
      <c r="R3228" s="17">
        <f t="shared" si="257"/>
        <v>42185.556157407409</v>
      </c>
      <c r="S3228" s="17">
        <f t="shared" si="258"/>
        <v>42208.772916666669</v>
      </c>
      <c r="T3228" s="16" t="str">
        <f t="shared" si="259"/>
        <v>2015</v>
      </c>
    </row>
    <row r="3229" spans="1:20" ht="49" x14ac:dyDescent="0.25">
      <c r="A3229">
        <v>3227</v>
      </c>
      <c r="B3229" s="9" t="s">
        <v>3666</v>
      </c>
      <c r="C3229" s="3" t="s">
        <v>7779</v>
      </c>
      <c r="D3229" s="5">
        <v>1000</v>
      </c>
      <c r="E3229" s="7">
        <v>1382</v>
      </c>
      <c r="F3229" t="s">
        <v>8218</v>
      </c>
      <c r="G3229" t="s">
        <v>8224</v>
      </c>
      <c r="H3229" t="s">
        <v>8246</v>
      </c>
      <c r="I3229">
        <v>1434039137</v>
      </c>
      <c r="J3229">
        <v>1431447137</v>
      </c>
      <c r="K3229" t="b">
        <v>0</v>
      </c>
      <c r="L3229">
        <v>17</v>
      </c>
      <c r="M3229" t="b">
        <v>1</v>
      </c>
      <c r="N3229">
        <f t="shared" si="255"/>
        <v>138</v>
      </c>
      <c r="O3229" s="10">
        <f t="shared" si="256"/>
        <v>81.290000000000006</v>
      </c>
      <c r="P3229" s="12" t="s">
        <v>8273</v>
      </c>
      <c r="Q3229" t="s">
        <v>8274</v>
      </c>
      <c r="R3229" s="17">
        <f t="shared" si="257"/>
        <v>42136.675196759257</v>
      </c>
      <c r="S3229" s="17">
        <f t="shared" si="258"/>
        <v>42166.675196759257</v>
      </c>
      <c r="T3229" s="16" t="str">
        <f t="shared" si="259"/>
        <v>2015</v>
      </c>
    </row>
    <row r="3230" spans="1:20" ht="65" x14ac:dyDescent="0.25">
      <c r="A3230">
        <v>3228</v>
      </c>
      <c r="B3230" s="9" t="s">
        <v>3678</v>
      </c>
      <c r="C3230" s="3" t="s">
        <v>7791</v>
      </c>
      <c r="D3230" s="5">
        <v>1000</v>
      </c>
      <c r="E3230" s="7">
        <v>1119</v>
      </c>
      <c r="F3230" t="s">
        <v>8218</v>
      </c>
      <c r="G3230" t="s">
        <v>8223</v>
      </c>
      <c r="H3230" t="s">
        <v>8245</v>
      </c>
      <c r="I3230">
        <v>1452872290</v>
      </c>
      <c r="J3230">
        <v>1452008290</v>
      </c>
      <c r="K3230" t="b">
        <v>0</v>
      </c>
      <c r="L3230">
        <v>18</v>
      </c>
      <c r="M3230" t="b">
        <v>1</v>
      </c>
      <c r="N3230">
        <f t="shared" si="255"/>
        <v>112</v>
      </c>
      <c r="O3230" s="10">
        <f t="shared" si="256"/>
        <v>62.17</v>
      </c>
      <c r="P3230" s="12" t="s">
        <v>8273</v>
      </c>
      <c r="Q3230" t="s">
        <v>8274</v>
      </c>
      <c r="R3230" s="17">
        <f t="shared" si="257"/>
        <v>42374.651504629626</v>
      </c>
      <c r="S3230" s="17">
        <f t="shared" si="258"/>
        <v>42384.651504629626</v>
      </c>
      <c r="T3230" s="16" t="str">
        <f t="shared" si="259"/>
        <v>2016</v>
      </c>
    </row>
    <row r="3231" spans="1:20" ht="33" x14ac:dyDescent="0.25">
      <c r="A3231">
        <v>3229</v>
      </c>
      <c r="B3231" s="9" t="s">
        <v>3689</v>
      </c>
      <c r="C3231" s="3" t="s">
        <v>7802</v>
      </c>
      <c r="D3231" s="5">
        <v>1000</v>
      </c>
      <c r="E3231" s="7">
        <v>1260</v>
      </c>
      <c r="F3231" t="s">
        <v>8218</v>
      </c>
      <c r="G3231" t="s">
        <v>8223</v>
      </c>
      <c r="H3231" t="s">
        <v>8245</v>
      </c>
      <c r="I3231">
        <v>1411084800</v>
      </c>
      <c r="J3231">
        <v>1410304179</v>
      </c>
      <c r="K3231" t="b">
        <v>0</v>
      </c>
      <c r="L3231">
        <v>17</v>
      </c>
      <c r="M3231" t="b">
        <v>1</v>
      </c>
      <c r="N3231">
        <f t="shared" si="255"/>
        <v>126</v>
      </c>
      <c r="O3231" s="10">
        <f t="shared" si="256"/>
        <v>74.12</v>
      </c>
      <c r="P3231" s="12" t="s">
        <v>8273</v>
      </c>
      <c r="Q3231" t="s">
        <v>8274</v>
      </c>
      <c r="R3231" s="17">
        <f t="shared" si="257"/>
        <v>41891.96503472222</v>
      </c>
      <c r="S3231" s="17">
        <f t="shared" si="258"/>
        <v>41901</v>
      </c>
      <c r="T3231" s="16" t="str">
        <f t="shared" si="259"/>
        <v>2014</v>
      </c>
    </row>
    <row r="3232" spans="1:20" ht="33" x14ac:dyDescent="0.25">
      <c r="A3232">
        <v>3230</v>
      </c>
      <c r="B3232" s="9" t="s">
        <v>3704</v>
      </c>
      <c r="C3232" s="3" t="s">
        <v>7817</v>
      </c>
      <c r="D3232" s="5">
        <v>1000</v>
      </c>
      <c r="E3232" s="7">
        <v>1860</v>
      </c>
      <c r="F3232" t="s">
        <v>8218</v>
      </c>
      <c r="G3232" t="s">
        <v>8223</v>
      </c>
      <c r="H3232" t="s">
        <v>8245</v>
      </c>
      <c r="I3232">
        <v>1469165160</v>
      </c>
      <c r="J3232">
        <v>1467335378</v>
      </c>
      <c r="K3232" t="b">
        <v>0</v>
      </c>
      <c r="L3232">
        <v>23</v>
      </c>
      <c r="M3232" t="b">
        <v>1</v>
      </c>
      <c r="N3232">
        <f t="shared" si="255"/>
        <v>186</v>
      </c>
      <c r="O3232" s="10">
        <f t="shared" si="256"/>
        <v>80.87</v>
      </c>
      <c r="P3232" s="12" t="s">
        <v>8273</v>
      </c>
      <c r="Q3232" t="s">
        <v>8274</v>
      </c>
      <c r="R3232" s="17">
        <f t="shared" si="257"/>
        <v>42552.048356481479</v>
      </c>
      <c r="S3232" s="17">
        <f t="shared" si="258"/>
        <v>42573.226388888885</v>
      </c>
      <c r="T3232" s="16" t="str">
        <f t="shared" si="259"/>
        <v>2016</v>
      </c>
    </row>
    <row r="3233" spans="1:20" ht="49" x14ac:dyDescent="0.25">
      <c r="A3233">
        <v>3231</v>
      </c>
      <c r="B3233" s="9" t="s">
        <v>3706</v>
      </c>
      <c r="C3233" s="3" t="s">
        <v>7819</v>
      </c>
      <c r="D3233" s="5">
        <v>1000</v>
      </c>
      <c r="E3233" s="7">
        <v>1082.5</v>
      </c>
      <c r="F3233" t="s">
        <v>8218</v>
      </c>
      <c r="G3233" t="s">
        <v>8224</v>
      </c>
      <c r="H3233" t="s">
        <v>8246</v>
      </c>
      <c r="I3233">
        <v>1403715546</v>
      </c>
      <c r="J3233">
        <v>1401123546</v>
      </c>
      <c r="K3233" t="b">
        <v>0</v>
      </c>
      <c r="L3233">
        <v>35</v>
      </c>
      <c r="M3233" t="b">
        <v>1</v>
      </c>
      <c r="N3233">
        <f t="shared" si="255"/>
        <v>108</v>
      </c>
      <c r="O3233" s="10">
        <f t="shared" si="256"/>
        <v>30.93</v>
      </c>
      <c r="P3233" s="12" t="s">
        <v>8273</v>
      </c>
      <c r="Q3233" t="s">
        <v>8274</v>
      </c>
      <c r="R3233" s="17">
        <f t="shared" si="257"/>
        <v>41785.707708333335</v>
      </c>
      <c r="S3233" s="17">
        <f t="shared" si="258"/>
        <v>41815.707708333335</v>
      </c>
      <c r="T3233" s="16" t="str">
        <f t="shared" si="259"/>
        <v>2014</v>
      </c>
    </row>
    <row r="3234" spans="1:20" ht="49" x14ac:dyDescent="0.25">
      <c r="A3234">
        <v>3232</v>
      </c>
      <c r="B3234" s="9" t="s">
        <v>3805</v>
      </c>
      <c r="C3234" s="3" t="s">
        <v>7918</v>
      </c>
      <c r="D3234" s="5">
        <v>1000</v>
      </c>
      <c r="E3234" s="7">
        <v>1000</v>
      </c>
      <c r="F3234" t="s">
        <v>8218</v>
      </c>
      <c r="G3234" t="s">
        <v>8224</v>
      </c>
      <c r="H3234" t="s">
        <v>8246</v>
      </c>
      <c r="I3234">
        <v>1429955619</v>
      </c>
      <c r="J3234">
        <v>1424775219</v>
      </c>
      <c r="K3234" t="b">
        <v>0</v>
      </c>
      <c r="L3234">
        <v>24</v>
      </c>
      <c r="M3234" t="b">
        <v>1</v>
      </c>
      <c r="N3234">
        <f t="shared" si="255"/>
        <v>100</v>
      </c>
      <c r="O3234" s="10">
        <f t="shared" si="256"/>
        <v>41.67</v>
      </c>
      <c r="P3234" s="12" t="s">
        <v>8273</v>
      </c>
      <c r="Q3234" t="s">
        <v>8274</v>
      </c>
      <c r="R3234" s="17">
        <f t="shared" si="257"/>
        <v>42059.453923611116</v>
      </c>
      <c r="S3234" s="17">
        <f t="shared" si="258"/>
        <v>42119.412256944444</v>
      </c>
      <c r="T3234" s="16" t="str">
        <f t="shared" si="259"/>
        <v>2015</v>
      </c>
    </row>
    <row r="3235" spans="1:20" ht="33" x14ac:dyDescent="0.25">
      <c r="A3235">
        <v>3233</v>
      </c>
      <c r="B3235" s="9" t="s">
        <v>3812</v>
      </c>
      <c r="C3235" s="3" t="s">
        <v>7925</v>
      </c>
      <c r="D3235" s="5">
        <v>1000</v>
      </c>
      <c r="E3235" s="7">
        <v>1000.01</v>
      </c>
      <c r="F3235" t="s">
        <v>8218</v>
      </c>
      <c r="G3235" t="s">
        <v>8224</v>
      </c>
      <c r="H3235" t="s">
        <v>8246</v>
      </c>
      <c r="I3235">
        <v>1440111600</v>
      </c>
      <c r="J3235">
        <v>1437545657</v>
      </c>
      <c r="K3235" t="b">
        <v>0</v>
      </c>
      <c r="L3235">
        <v>20</v>
      </c>
      <c r="M3235" t="b">
        <v>1</v>
      </c>
      <c r="N3235">
        <f t="shared" si="255"/>
        <v>100</v>
      </c>
      <c r="O3235" s="10">
        <f t="shared" si="256"/>
        <v>50</v>
      </c>
      <c r="P3235" s="12" t="s">
        <v>8273</v>
      </c>
      <c r="Q3235" t="s">
        <v>8274</v>
      </c>
      <c r="R3235" s="17">
        <f t="shared" si="257"/>
        <v>42207.259918981479</v>
      </c>
      <c r="S3235" s="17">
        <f t="shared" si="258"/>
        <v>42236.958333333328</v>
      </c>
      <c r="T3235" s="16" t="str">
        <f t="shared" si="259"/>
        <v>2015</v>
      </c>
    </row>
    <row r="3236" spans="1:20" ht="33" x14ac:dyDescent="0.25">
      <c r="A3236">
        <v>3234</v>
      </c>
      <c r="B3236" s="9" t="s">
        <v>3816</v>
      </c>
      <c r="C3236" s="3" t="s">
        <v>7817</v>
      </c>
      <c r="D3236" s="5">
        <v>1000</v>
      </c>
      <c r="E3236" s="7">
        <v>1064</v>
      </c>
      <c r="F3236" t="s">
        <v>8218</v>
      </c>
      <c r="G3236" t="s">
        <v>8223</v>
      </c>
      <c r="H3236" t="s">
        <v>8245</v>
      </c>
      <c r="I3236">
        <v>1437166920</v>
      </c>
      <c r="J3236">
        <v>1435554104</v>
      </c>
      <c r="K3236" t="b">
        <v>0</v>
      </c>
      <c r="L3236">
        <v>26</v>
      </c>
      <c r="M3236" t="b">
        <v>1</v>
      </c>
      <c r="N3236">
        <f t="shared" si="255"/>
        <v>106</v>
      </c>
      <c r="O3236" s="10">
        <f t="shared" si="256"/>
        <v>40.92</v>
      </c>
      <c r="P3236" s="12" t="s">
        <v>8273</v>
      </c>
      <c r="Q3236" t="s">
        <v>8274</v>
      </c>
      <c r="R3236" s="17">
        <f t="shared" si="257"/>
        <v>42184.209537037037</v>
      </c>
      <c r="S3236" s="17">
        <f t="shared" si="258"/>
        <v>42202.876388888893</v>
      </c>
      <c r="T3236" s="16" t="str">
        <f t="shared" si="259"/>
        <v>2015</v>
      </c>
    </row>
    <row r="3237" spans="1:20" ht="49" x14ac:dyDescent="0.25">
      <c r="A3237">
        <v>3235</v>
      </c>
      <c r="B3237" s="9" t="s">
        <v>3317</v>
      </c>
      <c r="C3237" s="3" t="s">
        <v>7427</v>
      </c>
      <c r="D3237" s="5">
        <v>1050</v>
      </c>
      <c r="E3237" s="7">
        <v>1115</v>
      </c>
      <c r="F3237" t="s">
        <v>8218</v>
      </c>
      <c r="G3237" t="s">
        <v>8223</v>
      </c>
      <c r="H3237" t="s">
        <v>8245</v>
      </c>
      <c r="I3237">
        <v>1465347424</v>
      </c>
      <c r="J3237">
        <v>1462755424</v>
      </c>
      <c r="K3237" t="b">
        <v>0</v>
      </c>
      <c r="L3237">
        <v>18</v>
      </c>
      <c r="M3237" t="b">
        <v>1</v>
      </c>
      <c r="N3237">
        <f t="shared" si="255"/>
        <v>106</v>
      </c>
      <c r="O3237" s="10">
        <f t="shared" si="256"/>
        <v>61.94</v>
      </c>
      <c r="P3237" s="12" t="s">
        <v>8273</v>
      </c>
      <c r="Q3237" t="s">
        <v>8274</v>
      </c>
      <c r="R3237" s="17">
        <f t="shared" si="257"/>
        <v>42499.039629629624</v>
      </c>
      <c r="S3237" s="17">
        <f t="shared" si="258"/>
        <v>42529.039629629624</v>
      </c>
      <c r="T3237" s="16" t="str">
        <f t="shared" si="259"/>
        <v>2016</v>
      </c>
    </row>
    <row r="3238" spans="1:20" ht="49" x14ac:dyDescent="0.25">
      <c r="A3238">
        <v>3236</v>
      </c>
      <c r="B3238" s="9" t="s">
        <v>3700</v>
      </c>
      <c r="C3238" s="3" t="s">
        <v>7813</v>
      </c>
      <c r="D3238" s="5">
        <v>1050</v>
      </c>
      <c r="E3238" s="7">
        <v>1296</v>
      </c>
      <c r="F3238" t="s">
        <v>8218</v>
      </c>
      <c r="G3238" t="s">
        <v>8223</v>
      </c>
      <c r="H3238" t="s">
        <v>8245</v>
      </c>
      <c r="I3238">
        <v>1471071540</v>
      </c>
      <c r="J3238">
        <v>1467720388</v>
      </c>
      <c r="K3238" t="b">
        <v>0</v>
      </c>
      <c r="L3238">
        <v>30</v>
      </c>
      <c r="M3238" t="b">
        <v>1</v>
      </c>
      <c r="N3238">
        <f t="shared" si="255"/>
        <v>123</v>
      </c>
      <c r="O3238" s="10">
        <f t="shared" si="256"/>
        <v>43.2</v>
      </c>
      <c r="P3238" s="12" t="s">
        <v>8273</v>
      </c>
      <c r="Q3238" t="s">
        <v>8274</v>
      </c>
      <c r="R3238" s="17">
        <f t="shared" si="257"/>
        <v>42556.504490740743</v>
      </c>
      <c r="S3238" s="17">
        <f t="shared" si="258"/>
        <v>42595.290972222225</v>
      </c>
      <c r="T3238" s="16" t="str">
        <f t="shared" si="259"/>
        <v>2016</v>
      </c>
    </row>
    <row r="3239" spans="1:20" ht="49" x14ac:dyDescent="0.25">
      <c r="A3239">
        <v>3237</v>
      </c>
      <c r="B3239" s="9" t="s">
        <v>3545</v>
      </c>
      <c r="C3239" s="3" t="s">
        <v>7656</v>
      </c>
      <c r="D3239" s="5">
        <v>1100</v>
      </c>
      <c r="E3239" s="7">
        <v>1125</v>
      </c>
      <c r="F3239" t="s">
        <v>8218</v>
      </c>
      <c r="G3239" t="s">
        <v>8223</v>
      </c>
      <c r="H3239" t="s">
        <v>8245</v>
      </c>
      <c r="I3239">
        <v>1427860740</v>
      </c>
      <c r="J3239">
        <v>1426002684</v>
      </c>
      <c r="K3239" t="b">
        <v>0</v>
      </c>
      <c r="L3239">
        <v>19</v>
      </c>
      <c r="M3239" t="b">
        <v>1</v>
      </c>
      <c r="N3239">
        <f t="shared" si="255"/>
        <v>102</v>
      </c>
      <c r="O3239" s="10">
        <f t="shared" si="256"/>
        <v>59.21</v>
      </c>
      <c r="P3239" s="12" t="s">
        <v>8273</v>
      </c>
      <c r="Q3239" t="s">
        <v>8274</v>
      </c>
      <c r="R3239" s="17">
        <f t="shared" si="257"/>
        <v>42073.660694444443</v>
      </c>
      <c r="S3239" s="17">
        <f t="shared" si="258"/>
        <v>42095.165972222225</v>
      </c>
      <c r="T3239" s="16" t="str">
        <f t="shared" si="259"/>
        <v>2015</v>
      </c>
    </row>
    <row r="3240" spans="1:20" ht="49" x14ac:dyDescent="0.25">
      <c r="A3240">
        <v>3238</v>
      </c>
      <c r="B3240" s="9" t="s">
        <v>3595</v>
      </c>
      <c r="C3240" s="3" t="s">
        <v>7706</v>
      </c>
      <c r="D3240" s="5">
        <v>1100</v>
      </c>
      <c r="E3240" s="7">
        <v>1185</v>
      </c>
      <c r="F3240" t="s">
        <v>8218</v>
      </c>
      <c r="G3240" t="s">
        <v>8228</v>
      </c>
      <c r="H3240" t="s">
        <v>8250</v>
      </c>
      <c r="I3240">
        <v>1409072982</v>
      </c>
      <c r="J3240">
        <v>1407258582</v>
      </c>
      <c r="K3240" t="b">
        <v>0</v>
      </c>
      <c r="L3240">
        <v>15</v>
      </c>
      <c r="M3240" t="b">
        <v>1</v>
      </c>
      <c r="N3240">
        <f t="shared" si="255"/>
        <v>108</v>
      </c>
      <c r="O3240" s="10">
        <f t="shared" si="256"/>
        <v>79</v>
      </c>
      <c r="P3240" s="12" t="s">
        <v>8273</v>
      </c>
      <c r="Q3240" t="s">
        <v>8274</v>
      </c>
      <c r="R3240" s="17">
        <f t="shared" si="257"/>
        <v>41856.715069444443</v>
      </c>
      <c r="S3240" s="17">
        <f t="shared" si="258"/>
        <v>41877.715069444443</v>
      </c>
      <c r="T3240" s="16" t="str">
        <f t="shared" si="259"/>
        <v>2014</v>
      </c>
    </row>
    <row r="3241" spans="1:20" ht="21" x14ac:dyDescent="0.25">
      <c r="A3241">
        <v>3239</v>
      </c>
      <c r="B3241" s="9" t="s">
        <v>529</v>
      </c>
      <c r="C3241" s="3" t="s">
        <v>4638</v>
      </c>
      <c r="D3241" s="5">
        <v>1150</v>
      </c>
      <c r="E3241" s="7">
        <v>1330</v>
      </c>
      <c r="F3241" t="s">
        <v>8218</v>
      </c>
      <c r="G3241" t="s">
        <v>8223</v>
      </c>
      <c r="H3241" t="s">
        <v>8245</v>
      </c>
      <c r="I3241">
        <v>1434921600</v>
      </c>
      <c r="J3241">
        <v>1433109907</v>
      </c>
      <c r="K3241" t="b">
        <v>0</v>
      </c>
      <c r="L3241">
        <v>30</v>
      </c>
      <c r="M3241" t="b">
        <v>1</v>
      </c>
      <c r="N3241">
        <f t="shared" si="255"/>
        <v>116</v>
      </c>
      <c r="O3241" s="10">
        <f t="shared" si="256"/>
        <v>44.33</v>
      </c>
      <c r="P3241" s="12" t="s">
        <v>8273</v>
      </c>
      <c r="Q3241" t="s">
        <v>8274</v>
      </c>
      <c r="R3241" s="17">
        <f t="shared" si="257"/>
        <v>42155.920219907406</v>
      </c>
      <c r="S3241" s="17">
        <f t="shared" si="258"/>
        <v>42176.888888888891</v>
      </c>
      <c r="T3241" s="16" t="str">
        <f t="shared" si="259"/>
        <v>2015</v>
      </c>
    </row>
    <row r="3242" spans="1:20" ht="49" x14ac:dyDescent="0.25">
      <c r="A3242">
        <v>3240</v>
      </c>
      <c r="B3242" s="9" t="s">
        <v>530</v>
      </c>
      <c r="C3242" s="3" t="s">
        <v>4639</v>
      </c>
      <c r="D3242" s="5">
        <v>1200</v>
      </c>
      <c r="E3242" s="7">
        <v>1565</v>
      </c>
      <c r="F3242" t="s">
        <v>8218</v>
      </c>
      <c r="G3242" t="s">
        <v>8228</v>
      </c>
      <c r="H3242" t="s">
        <v>8250</v>
      </c>
      <c r="I3242">
        <v>1484110800</v>
      </c>
      <c r="J3242">
        <v>1482281094</v>
      </c>
      <c r="K3242" t="b">
        <v>0</v>
      </c>
      <c r="L3242">
        <v>18</v>
      </c>
      <c r="M3242" t="b">
        <v>1</v>
      </c>
      <c r="N3242">
        <f t="shared" si="255"/>
        <v>130</v>
      </c>
      <c r="O3242" s="10">
        <f t="shared" si="256"/>
        <v>86.94</v>
      </c>
      <c r="P3242" s="12" t="s">
        <v>8273</v>
      </c>
      <c r="Q3242" t="s">
        <v>8274</v>
      </c>
      <c r="R3242" s="17">
        <f t="shared" si="257"/>
        <v>42725.031180555554</v>
      </c>
      <c r="S3242" s="17">
        <f t="shared" si="258"/>
        <v>42746.208333333328</v>
      </c>
      <c r="T3242" s="16" t="str">
        <f t="shared" si="259"/>
        <v>2016</v>
      </c>
    </row>
    <row r="3243" spans="1:20" ht="49" x14ac:dyDescent="0.25">
      <c r="A3243">
        <v>3241</v>
      </c>
      <c r="B3243" s="9" t="s">
        <v>3180</v>
      </c>
      <c r="C3243" s="3" t="s">
        <v>7290</v>
      </c>
      <c r="D3243" s="5">
        <v>1200</v>
      </c>
      <c r="E3243" s="7">
        <v>1437</v>
      </c>
      <c r="F3243" t="s">
        <v>8218</v>
      </c>
      <c r="G3243" t="s">
        <v>8224</v>
      </c>
      <c r="H3243" t="s">
        <v>8246</v>
      </c>
      <c r="I3243">
        <v>1403258049</v>
      </c>
      <c r="J3243">
        <v>1400666049</v>
      </c>
      <c r="K3243" t="b">
        <v>1</v>
      </c>
      <c r="L3243">
        <v>45</v>
      </c>
      <c r="M3243" t="b">
        <v>1</v>
      </c>
      <c r="N3243">
        <f t="shared" si="255"/>
        <v>120</v>
      </c>
      <c r="O3243" s="10">
        <f t="shared" si="256"/>
        <v>31.93</v>
      </c>
      <c r="P3243" s="12" t="s">
        <v>8273</v>
      </c>
      <c r="Q3243" t="s">
        <v>8274</v>
      </c>
      <c r="R3243" s="17">
        <f t="shared" si="257"/>
        <v>41780.412604166668</v>
      </c>
      <c r="S3243" s="17">
        <f t="shared" si="258"/>
        <v>41810.412604166668</v>
      </c>
      <c r="T3243" s="16" t="str">
        <f t="shared" si="259"/>
        <v>2014</v>
      </c>
    </row>
    <row r="3244" spans="1:20" ht="49" x14ac:dyDescent="0.25">
      <c r="A3244">
        <v>3242</v>
      </c>
      <c r="B3244" s="9" t="s">
        <v>3226</v>
      </c>
      <c r="C3244" s="3" t="s">
        <v>7336</v>
      </c>
      <c r="D3244" s="5">
        <v>1200</v>
      </c>
      <c r="E3244" s="7">
        <v>1250</v>
      </c>
      <c r="F3244" t="s">
        <v>8218</v>
      </c>
      <c r="G3244" t="s">
        <v>8224</v>
      </c>
      <c r="H3244" t="s">
        <v>8246</v>
      </c>
      <c r="I3244">
        <v>1446213612</v>
      </c>
      <c r="J3244">
        <v>1443621612</v>
      </c>
      <c r="K3244" t="b">
        <v>1</v>
      </c>
      <c r="L3244">
        <v>21</v>
      </c>
      <c r="M3244" t="b">
        <v>1</v>
      </c>
      <c r="N3244">
        <f t="shared" si="255"/>
        <v>104</v>
      </c>
      <c r="O3244" s="10">
        <f t="shared" si="256"/>
        <v>59.52</v>
      </c>
      <c r="P3244" s="12" t="s">
        <v>8273</v>
      </c>
      <c r="Q3244" t="s">
        <v>8274</v>
      </c>
      <c r="R3244" s="17">
        <f t="shared" si="257"/>
        <v>42277.583472222221</v>
      </c>
      <c r="S3244" s="17">
        <f t="shared" si="258"/>
        <v>42307.583472222221</v>
      </c>
      <c r="T3244" s="16" t="str">
        <f t="shared" si="259"/>
        <v>2015</v>
      </c>
    </row>
    <row r="3245" spans="1:20" ht="49" x14ac:dyDescent="0.25">
      <c r="A3245">
        <v>3243</v>
      </c>
      <c r="B3245" s="9" t="s">
        <v>3227</v>
      </c>
      <c r="C3245" s="3" t="s">
        <v>7337</v>
      </c>
      <c r="D3245" s="5">
        <v>1200</v>
      </c>
      <c r="E3245" s="7">
        <v>1500</v>
      </c>
      <c r="F3245" t="s">
        <v>8218</v>
      </c>
      <c r="G3245" t="s">
        <v>8224</v>
      </c>
      <c r="H3245" t="s">
        <v>8246</v>
      </c>
      <c r="I3245">
        <v>1484687436</v>
      </c>
      <c r="J3245">
        <v>1482095436</v>
      </c>
      <c r="K3245" t="b">
        <v>0</v>
      </c>
      <c r="L3245">
        <v>30</v>
      </c>
      <c r="M3245" t="b">
        <v>1</v>
      </c>
      <c r="N3245">
        <f t="shared" si="255"/>
        <v>125</v>
      </c>
      <c r="O3245" s="10">
        <f t="shared" si="256"/>
        <v>50</v>
      </c>
      <c r="P3245" s="12" t="s">
        <v>8273</v>
      </c>
      <c r="Q3245" t="s">
        <v>8274</v>
      </c>
      <c r="R3245" s="17">
        <f t="shared" si="257"/>
        <v>42722.882361111115</v>
      </c>
      <c r="S3245" s="17">
        <f t="shared" si="258"/>
        <v>42752.882361111115</v>
      </c>
      <c r="T3245" s="16" t="str">
        <f t="shared" si="259"/>
        <v>2016</v>
      </c>
    </row>
    <row r="3246" spans="1:20" ht="49" x14ac:dyDescent="0.25">
      <c r="A3246">
        <v>3244</v>
      </c>
      <c r="B3246" s="9" t="s">
        <v>3398</v>
      </c>
      <c r="C3246" s="3" t="s">
        <v>7509</v>
      </c>
      <c r="D3246" s="5">
        <v>1200</v>
      </c>
      <c r="E3246" s="7">
        <v>1245</v>
      </c>
      <c r="F3246" t="s">
        <v>8218</v>
      </c>
      <c r="G3246" t="s">
        <v>8224</v>
      </c>
      <c r="H3246" t="s">
        <v>8246</v>
      </c>
      <c r="I3246">
        <v>1424556325</v>
      </c>
      <c r="J3246">
        <v>1421964325</v>
      </c>
      <c r="K3246" t="b">
        <v>0</v>
      </c>
      <c r="L3246">
        <v>46</v>
      </c>
      <c r="M3246" t="b">
        <v>1</v>
      </c>
      <c r="N3246">
        <f t="shared" si="255"/>
        <v>104</v>
      </c>
      <c r="O3246" s="10">
        <f t="shared" si="256"/>
        <v>27.07</v>
      </c>
      <c r="P3246" s="12" t="s">
        <v>8273</v>
      </c>
      <c r="Q3246" t="s">
        <v>8274</v>
      </c>
      <c r="R3246" s="17">
        <f t="shared" si="257"/>
        <v>42026.920428240745</v>
      </c>
      <c r="S3246" s="17">
        <f t="shared" si="258"/>
        <v>42056.920428240745</v>
      </c>
      <c r="T3246" s="16" t="str">
        <f t="shared" si="259"/>
        <v>2015</v>
      </c>
    </row>
    <row r="3247" spans="1:20" ht="33" x14ac:dyDescent="0.25">
      <c r="A3247">
        <v>3245</v>
      </c>
      <c r="B3247" s="9" t="s">
        <v>3438</v>
      </c>
      <c r="C3247" s="3" t="s">
        <v>7549</v>
      </c>
      <c r="D3247" s="5">
        <v>1200</v>
      </c>
      <c r="E3247" s="7">
        <v>1616.14</v>
      </c>
      <c r="F3247" t="s">
        <v>8218</v>
      </c>
      <c r="G3247" t="s">
        <v>8223</v>
      </c>
      <c r="H3247" t="s">
        <v>8245</v>
      </c>
      <c r="I3247">
        <v>1453179540</v>
      </c>
      <c r="J3247">
        <v>1452030730</v>
      </c>
      <c r="K3247" t="b">
        <v>0</v>
      </c>
      <c r="L3247">
        <v>18</v>
      </c>
      <c r="M3247" t="b">
        <v>1</v>
      </c>
      <c r="N3247">
        <f t="shared" si="255"/>
        <v>135</v>
      </c>
      <c r="O3247" s="10">
        <f t="shared" si="256"/>
        <v>89.79</v>
      </c>
      <c r="P3247" s="12" t="s">
        <v>8273</v>
      </c>
      <c r="Q3247" t="s">
        <v>8274</v>
      </c>
      <c r="R3247" s="17">
        <f t="shared" si="257"/>
        <v>42374.911226851851</v>
      </c>
      <c r="S3247" s="17">
        <f t="shared" si="258"/>
        <v>42388.207638888889</v>
      </c>
      <c r="T3247" s="16" t="str">
        <f t="shared" si="259"/>
        <v>2016</v>
      </c>
    </row>
    <row r="3248" spans="1:20" ht="49" x14ac:dyDescent="0.25">
      <c r="A3248">
        <v>3246</v>
      </c>
      <c r="B3248" s="9" t="s">
        <v>3540</v>
      </c>
      <c r="C3248" s="3" t="s">
        <v>7651</v>
      </c>
      <c r="D3248" s="5">
        <v>1200</v>
      </c>
      <c r="E3248" s="7">
        <v>1260</v>
      </c>
      <c r="F3248" t="s">
        <v>8218</v>
      </c>
      <c r="G3248" t="s">
        <v>8224</v>
      </c>
      <c r="H3248" t="s">
        <v>8246</v>
      </c>
      <c r="I3248">
        <v>1441042275</v>
      </c>
      <c r="J3248">
        <v>1438882275</v>
      </c>
      <c r="K3248" t="b">
        <v>0</v>
      </c>
      <c r="L3248">
        <v>32</v>
      </c>
      <c r="M3248" t="b">
        <v>1</v>
      </c>
      <c r="N3248">
        <f t="shared" si="255"/>
        <v>105</v>
      </c>
      <c r="O3248" s="10">
        <f t="shared" si="256"/>
        <v>39.380000000000003</v>
      </c>
      <c r="P3248" s="12" t="s">
        <v>8273</v>
      </c>
      <c r="Q3248" t="s">
        <v>8274</v>
      </c>
      <c r="R3248" s="17">
        <f t="shared" si="257"/>
        <v>42222.730034722219</v>
      </c>
      <c r="S3248" s="17">
        <f t="shared" si="258"/>
        <v>42247.730034722219</v>
      </c>
      <c r="T3248" s="16" t="str">
        <f t="shared" si="259"/>
        <v>2015</v>
      </c>
    </row>
    <row r="3249" spans="1:20" ht="21" x14ac:dyDescent="0.25">
      <c r="A3249">
        <v>3247</v>
      </c>
      <c r="B3249" s="9" t="s">
        <v>3663</v>
      </c>
      <c r="C3249" s="3" t="s">
        <v>7776</v>
      </c>
      <c r="D3249" s="5">
        <v>1200</v>
      </c>
      <c r="E3249" s="7">
        <v>1200</v>
      </c>
      <c r="F3249" t="s">
        <v>8218</v>
      </c>
      <c r="G3249" t="s">
        <v>8223</v>
      </c>
      <c r="H3249" t="s">
        <v>8245</v>
      </c>
      <c r="I3249">
        <v>1406185200</v>
      </c>
      <c r="J3249">
        <v>1404337382</v>
      </c>
      <c r="K3249" t="b">
        <v>0</v>
      </c>
      <c r="L3249">
        <v>38</v>
      </c>
      <c r="M3249" t="b">
        <v>1</v>
      </c>
      <c r="N3249">
        <f t="shared" si="255"/>
        <v>100</v>
      </c>
      <c r="O3249" s="10">
        <f t="shared" si="256"/>
        <v>31.58</v>
      </c>
      <c r="P3249" s="12" t="s">
        <v>8273</v>
      </c>
      <c r="Q3249" t="s">
        <v>8274</v>
      </c>
      <c r="R3249" s="17">
        <f t="shared" si="257"/>
        <v>41822.90488425926</v>
      </c>
      <c r="S3249" s="17">
        <f t="shared" si="258"/>
        <v>41844.291666666664</v>
      </c>
      <c r="T3249" s="16" t="str">
        <f t="shared" si="259"/>
        <v>2014</v>
      </c>
    </row>
    <row r="3250" spans="1:20" ht="49" x14ac:dyDescent="0.25">
      <c r="A3250">
        <v>3248</v>
      </c>
      <c r="B3250" s="9" t="s">
        <v>3829</v>
      </c>
      <c r="C3250" s="3" t="s">
        <v>7941</v>
      </c>
      <c r="D3250" s="5">
        <v>1200</v>
      </c>
      <c r="E3250" s="7">
        <v>1256</v>
      </c>
      <c r="F3250" t="s">
        <v>8218</v>
      </c>
      <c r="G3250" t="s">
        <v>8223</v>
      </c>
      <c r="H3250" t="s">
        <v>8245</v>
      </c>
      <c r="I3250">
        <v>1455936335</v>
      </c>
      <c r="J3250">
        <v>1452048335</v>
      </c>
      <c r="K3250" t="b">
        <v>0</v>
      </c>
      <c r="L3250">
        <v>9</v>
      </c>
      <c r="M3250" t="b">
        <v>1</v>
      </c>
      <c r="N3250">
        <f t="shared" si="255"/>
        <v>105</v>
      </c>
      <c r="O3250" s="10">
        <f t="shared" si="256"/>
        <v>139.56</v>
      </c>
      <c r="P3250" s="12" t="s">
        <v>8273</v>
      </c>
      <c r="Q3250" t="s">
        <v>8274</v>
      </c>
      <c r="R3250" s="17">
        <f t="shared" si="257"/>
        <v>42375.114988425921</v>
      </c>
      <c r="S3250" s="17">
        <f t="shared" si="258"/>
        <v>42420.114988425921</v>
      </c>
      <c r="T3250" s="16" t="str">
        <f t="shared" si="259"/>
        <v>2016</v>
      </c>
    </row>
    <row r="3251" spans="1:20" ht="49" x14ac:dyDescent="0.25">
      <c r="A3251">
        <v>3249</v>
      </c>
      <c r="B3251" s="9" t="s">
        <v>3830</v>
      </c>
      <c r="C3251" s="3" t="s">
        <v>7942</v>
      </c>
      <c r="D3251" s="5">
        <v>1200</v>
      </c>
      <c r="E3251" s="7">
        <v>1400</v>
      </c>
      <c r="F3251" t="s">
        <v>8218</v>
      </c>
      <c r="G3251" t="s">
        <v>8228</v>
      </c>
      <c r="H3251" t="s">
        <v>8250</v>
      </c>
      <c r="I3251">
        <v>1417460940</v>
      </c>
      <c r="J3251">
        <v>1416516972</v>
      </c>
      <c r="K3251" t="b">
        <v>0</v>
      </c>
      <c r="L3251">
        <v>20</v>
      </c>
      <c r="M3251" t="b">
        <v>1</v>
      </c>
      <c r="N3251">
        <f t="shared" si="255"/>
        <v>117</v>
      </c>
      <c r="O3251" s="10">
        <f t="shared" si="256"/>
        <v>70</v>
      </c>
      <c r="P3251" s="12" t="s">
        <v>8273</v>
      </c>
      <c r="Q3251" t="s">
        <v>8274</v>
      </c>
      <c r="R3251" s="17">
        <f t="shared" si="257"/>
        <v>41963.872361111105</v>
      </c>
      <c r="S3251" s="17">
        <f t="shared" si="258"/>
        <v>41974.797916666663</v>
      </c>
      <c r="T3251" s="16" t="str">
        <f t="shared" si="259"/>
        <v>2014</v>
      </c>
    </row>
    <row r="3252" spans="1:20" ht="33" x14ac:dyDescent="0.25">
      <c r="A3252">
        <v>3250</v>
      </c>
      <c r="B3252" s="9" t="s">
        <v>2781</v>
      </c>
      <c r="C3252" s="3" t="s">
        <v>6891</v>
      </c>
      <c r="D3252" s="5">
        <v>1250</v>
      </c>
      <c r="E3252" s="7">
        <v>1316</v>
      </c>
      <c r="F3252" t="s">
        <v>8218</v>
      </c>
      <c r="G3252" t="s">
        <v>8223</v>
      </c>
      <c r="H3252" t="s">
        <v>8245</v>
      </c>
      <c r="I3252">
        <v>1423724400</v>
      </c>
      <c r="J3252">
        <v>1421274954</v>
      </c>
      <c r="K3252" t="b">
        <v>0</v>
      </c>
      <c r="L3252">
        <v>28</v>
      </c>
      <c r="M3252" t="b">
        <v>1</v>
      </c>
      <c r="N3252">
        <f t="shared" si="255"/>
        <v>105</v>
      </c>
      <c r="O3252" s="10">
        <f t="shared" si="256"/>
        <v>47</v>
      </c>
      <c r="P3252" s="12" t="s">
        <v>8273</v>
      </c>
      <c r="Q3252" t="s">
        <v>8274</v>
      </c>
      <c r="R3252" s="17">
        <f t="shared" si="257"/>
        <v>42018.94159722222</v>
      </c>
      <c r="S3252" s="17">
        <f t="shared" si="258"/>
        <v>42047.291666666672</v>
      </c>
      <c r="T3252" s="16" t="str">
        <f t="shared" si="259"/>
        <v>2015</v>
      </c>
    </row>
    <row r="3253" spans="1:20" ht="49" x14ac:dyDescent="0.25">
      <c r="A3253">
        <v>3251</v>
      </c>
      <c r="B3253" s="9" t="s">
        <v>3149</v>
      </c>
      <c r="C3253" s="3" t="s">
        <v>7259</v>
      </c>
      <c r="D3253" s="5">
        <v>1250</v>
      </c>
      <c r="E3253" s="7">
        <v>1300</v>
      </c>
      <c r="F3253" t="s">
        <v>8218</v>
      </c>
      <c r="G3253" t="s">
        <v>8223</v>
      </c>
      <c r="H3253" t="s">
        <v>8245</v>
      </c>
      <c r="I3253">
        <v>1354845600</v>
      </c>
      <c r="J3253">
        <v>1352766300</v>
      </c>
      <c r="K3253" t="b">
        <v>1</v>
      </c>
      <c r="L3253">
        <v>25</v>
      </c>
      <c r="M3253" t="b">
        <v>1</v>
      </c>
      <c r="N3253">
        <f t="shared" si="255"/>
        <v>104</v>
      </c>
      <c r="O3253" s="10">
        <f t="shared" si="256"/>
        <v>52</v>
      </c>
      <c r="P3253" s="12" t="s">
        <v>8273</v>
      </c>
      <c r="Q3253" t="s">
        <v>8274</v>
      </c>
      <c r="R3253" s="17">
        <f t="shared" si="257"/>
        <v>41226.017361111109</v>
      </c>
      <c r="S3253" s="17">
        <f t="shared" si="258"/>
        <v>41250.083333333336</v>
      </c>
      <c r="T3253" s="16" t="str">
        <f t="shared" si="259"/>
        <v>2012</v>
      </c>
    </row>
    <row r="3254" spans="1:20" ht="33" x14ac:dyDescent="0.25">
      <c r="A3254">
        <v>3252</v>
      </c>
      <c r="B3254" s="9" t="s">
        <v>3612</v>
      </c>
      <c r="C3254" s="3" t="s">
        <v>7723</v>
      </c>
      <c r="D3254" s="5">
        <v>1250</v>
      </c>
      <c r="E3254" s="7">
        <v>1250</v>
      </c>
      <c r="F3254" t="s">
        <v>8218</v>
      </c>
      <c r="G3254" t="s">
        <v>8223</v>
      </c>
      <c r="H3254" t="s">
        <v>8245</v>
      </c>
      <c r="I3254">
        <v>1403964574</v>
      </c>
      <c r="J3254">
        <v>1401372574</v>
      </c>
      <c r="K3254" t="b">
        <v>0</v>
      </c>
      <c r="L3254">
        <v>20</v>
      </c>
      <c r="M3254" t="b">
        <v>1</v>
      </c>
      <c r="N3254">
        <f t="shared" si="255"/>
        <v>100</v>
      </c>
      <c r="O3254" s="10">
        <f t="shared" si="256"/>
        <v>62.5</v>
      </c>
      <c r="P3254" s="12" t="s">
        <v>8273</v>
      </c>
      <c r="Q3254" t="s">
        <v>8274</v>
      </c>
      <c r="R3254" s="17">
        <f t="shared" si="257"/>
        <v>41788.58997685185</v>
      </c>
      <c r="S3254" s="17">
        <f t="shared" si="258"/>
        <v>41818.58997685185</v>
      </c>
      <c r="T3254" s="16" t="str">
        <f t="shared" si="259"/>
        <v>2014</v>
      </c>
    </row>
    <row r="3255" spans="1:20" ht="33" x14ac:dyDescent="0.25">
      <c r="A3255">
        <v>3253</v>
      </c>
      <c r="B3255" s="9" t="s">
        <v>3707</v>
      </c>
      <c r="C3255" s="3" t="s">
        <v>7820</v>
      </c>
      <c r="D3255" s="5">
        <v>1300</v>
      </c>
      <c r="E3255" s="7">
        <v>1835</v>
      </c>
      <c r="F3255" t="s">
        <v>8218</v>
      </c>
      <c r="G3255" t="s">
        <v>8223</v>
      </c>
      <c r="H3255" t="s">
        <v>8245</v>
      </c>
      <c r="I3255">
        <v>1428068988</v>
      </c>
      <c r="J3255">
        <v>1425908988</v>
      </c>
      <c r="K3255" t="b">
        <v>0</v>
      </c>
      <c r="L3255">
        <v>27</v>
      </c>
      <c r="M3255" t="b">
        <v>1</v>
      </c>
      <c r="N3255">
        <f t="shared" si="255"/>
        <v>141</v>
      </c>
      <c r="O3255" s="10">
        <f t="shared" si="256"/>
        <v>67.959999999999994</v>
      </c>
      <c r="P3255" s="12" t="s">
        <v>8273</v>
      </c>
      <c r="Q3255" t="s">
        <v>8274</v>
      </c>
      <c r="R3255" s="17">
        <f t="shared" si="257"/>
        <v>42072.576249999998</v>
      </c>
      <c r="S3255" s="17">
        <f t="shared" si="258"/>
        <v>42097.576249999998</v>
      </c>
      <c r="T3255" s="16" t="str">
        <f t="shared" si="259"/>
        <v>2015</v>
      </c>
    </row>
    <row r="3256" spans="1:20" ht="49" x14ac:dyDescent="0.25">
      <c r="A3256">
        <v>3254</v>
      </c>
      <c r="B3256" s="9" t="s">
        <v>3521</v>
      </c>
      <c r="C3256" s="3" t="s">
        <v>7632</v>
      </c>
      <c r="D3256" s="5">
        <v>1395</v>
      </c>
      <c r="E3256" s="7">
        <v>1395</v>
      </c>
      <c r="F3256" t="s">
        <v>8218</v>
      </c>
      <c r="G3256" t="s">
        <v>8224</v>
      </c>
      <c r="H3256" t="s">
        <v>8246</v>
      </c>
      <c r="I3256">
        <v>1442311560</v>
      </c>
      <c r="J3256">
        <v>1439924246</v>
      </c>
      <c r="K3256" t="b">
        <v>0</v>
      </c>
      <c r="L3256">
        <v>34</v>
      </c>
      <c r="M3256" t="b">
        <v>1</v>
      </c>
      <c r="N3256">
        <f t="shared" si="255"/>
        <v>100</v>
      </c>
      <c r="O3256" s="10">
        <f t="shared" si="256"/>
        <v>41.03</v>
      </c>
      <c r="P3256" s="12" t="s">
        <v>8273</v>
      </c>
      <c r="Q3256" t="s">
        <v>8274</v>
      </c>
      <c r="R3256" s="17">
        <f t="shared" si="257"/>
        <v>42234.789884259255</v>
      </c>
      <c r="S3256" s="17">
        <f t="shared" si="258"/>
        <v>42262.420833333337</v>
      </c>
      <c r="T3256" s="16" t="str">
        <f t="shared" si="259"/>
        <v>2015</v>
      </c>
    </row>
    <row r="3257" spans="1:20" ht="49" x14ac:dyDescent="0.25">
      <c r="A3257">
        <v>3255</v>
      </c>
      <c r="B3257" s="9" t="s">
        <v>527</v>
      </c>
      <c r="C3257" s="3" t="s">
        <v>4636</v>
      </c>
      <c r="D3257" s="5">
        <v>1500</v>
      </c>
      <c r="E3257" s="7">
        <v>1710</v>
      </c>
      <c r="F3257" t="s">
        <v>8218</v>
      </c>
      <c r="G3257" t="s">
        <v>8224</v>
      </c>
      <c r="H3257" t="s">
        <v>8246</v>
      </c>
      <c r="I3257">
        <v>1438966800</v>
      </c>
      <c r="J3257">
        <v>1436278344</v>
      </c>
      <c r="K3257" t="b">
        <v>0</v>
      </c>
      <c r="L3257">
        <v>23</v>
      </c>
      <c r="M3257" t="b">
        <v>1</v>
      </c>
      <c r="N3257">
        <f t="shared" si="255"/>
        <v>114</v>
      </c>
      <c r="O3257" s="10">
        <f t="shared" si="256"/>
        <v>74.349999999999994</v>
      </c>
      <c r="P3257" s="12" t="s">
        <v>8273</v>
      </c>
      <c r="Q3257" t="s">
        <v>8274</v>
      </c>
      <c r="R3257" s="17">
        <f t="shared" si="257"/>
        <v>42192.591944444444</v>
      </c>
      <c r="S3257" s="17">
        <f t="shared" si="258"/>
        <v>42223.708333333328</v>
      </c>
      <c r="T3257" s="16" t="str">
        <f t="shared" si="259"/>
        <v>2015</v>
      </c>
    </row>
    <row r="3258" spans="1:20" ht="49" x14ac:dyDescent="0.25">
      <c r="A3258">
        <v>3256</v>
      </c>
      <c r="B3258" s="9" t="s">
        <v>1287</v>
      </c>
      <c r="C3258" s="3" t="s">
        <v>5396</v>
      </c>
      <c r="D3258" s="5">
        <v>1500</v>
      </c>
      <c r="E3258" s="7">
        <v>1625</v>
      </c>
      <c r="F3258" t="s">
        <v>8218</v>
      </c>
      <c r="G3258" t="s">
        <v>8224</v>
      </c>
      <c r="H3258" t="s">
        <v>8246</v>
      </c>
      <c r="I3258">
        <v>1424181600</v>
      </c>
      <c r="J3258">
        <v>1423041227</v>
      </c>
      <c r="K3258" t="b">
        <v>0</v>
      </c>
      <c r="L3258">
        <v>20</v>
      </c>
      <c r="M3258" t="b">
        <v>1</v>
      </c>
      <c r="N3258">
        <f t="shared" si="255"/>
        <v>108</v>
      </c>
      <c r="O3258" s="10">
        <f t="shared" si="256"/>
        <v>81.25</v>
      </c>
      <c r="P3258" s="12" t="s">
        <v>8273</v>
      </c>
      <c r="Q3258" t="s">
        <v>8274</v>
      </c>
      <c r="R3258" s="17">
        <f t="shared" si="257"/>
        <v>42039.384571759263</v>
      </c>
      <c r="S3258" s="17">
        <f t="shared" si="258"/>
        <v>42052.583333333328</v>
      </c>
      <c r="T3258" s="16" t="str">
        <f t="shared" si="259"/>
        <v>2015</v>
      </c>
    </row>
    <row r="3259" spans="1:20" ht="33" x14ac:dyDescent="0.25">
      <c r="A3259">
        <v>3257</v>
      </c>
      <c r="B3259" s="9" t="s">
        <v>1290</v>
      </c>
      <c r="C3259" s="3" t="s">
        <v>5399</v>
      </c>
      <c r="D3259" s="5">
        <v>1500</v>
      </c>
      <c r="E3259" s="7">
        <v>1876</v>
      </c>
      <c r="F3259" t="s">
        <v>8218</v>
      </c>
      <c r="G3259" t="s">
        <v>8223</v>
      </c>
      <c r="H3259" t="s">
        <v>8245</v>
      </c>
      <c r="I3259">
        <v>1483499645</v>
      </c>
      <c r="J3259">
        <v>1480907645</v>
      </c>
      <c r="K3259" t="b">
        <v>0</v>
      </c>
      <c r="L3259">
        <v>52</v>
      </c>
      <c r="M3259" t="b">
        <v>1</v>
      </c>
      <c r="N3259">
        <f t="shared" si="255"/>
        <v>125</v>
      </c>
      <c r="O3259" s="10">
        <f t="shared" si="256"/>
        <v>36.08</v>
      </c>
      <c r="P3259" s="12" t="s">
        <v>8273</v>
      </c>
      <c r="Q3259" t="s">
        <v>8274</v>
      </c>
      <c r="R3259" s="17">
        <f t="shared" si="257"/>
        <v>42709.134780092587</v>
      </c>
      <c r="S3259" s="17">
        <f t="shared" si="258"/>
        <v>42739.134780092587</v>
      </c>
      <c r="T3259" s="16" t="str">
        <f t="shared" si="259"/>
        <v>2016</v>
      </c>
    </row>
    <row r="3260" spans="1:20" ht="49" x14ac:dyDescent="0.25">
      <c r="A3260">
        <v>3258</v>
      </c>
      <c r="B3260" s="9" t="s">
        <v>2814</v>
      </c>
      <c r="C3260" s="3" t="s">
        <v>6924</v>
      </c>
      <c r="D3260" s="5">
        <v>1500</v>
      </c>
      <c r="E3260" s="7">
        <v>1616</v>
      </c>
      <c r="F3260" t="s">
        <v>8218</v>
      </c>
      <c r="G3260" t="s">
        <v>8224</v>
      </c>
      <c r="H3260" t="s">
        <v>8246</v>
      </c>
      <c r="I3260">
        <v>1431164115</v>
      </c>
      <c r="J3260">
        <v>1428572115</v>
      </c>
      <c r="K3260" t="b">
        <v>0</v>
      </c>
      <c r="L3260">
        <v>64</v>
      </c>
      <c r="M3260" t="b">
        <v>1</v>
      </c>
      <c r="N3260">
        <f t="shared" si="255"/>
        <v>108</v>
      </c>
      <c r="O3260" s="10">
        <f t="shared" si="256"/>
        <v>25.25</v>
      </c>
      <c r="P3260" s="12" t="s">
        <v>8273</v>
      </c>
      <c r="Q3260" t="s">
        <v>8274</v>
      </c>
      <c r="R3260" s="17">
        <f t="shared" si="257"/>
        <v>42103.399479166663</v>
      </c>
      <c r="S3260" s="17">
        <f t="shared" si="258"/>
        <v>42133.399479166663</v>
      </c>
      <c r="T3260" s="16" t="str">
        <f t="shared" si="259"/>
        <v>2015</v>
      </c>
    </row>
    <row r="3261" spans="1:20" ht="49" x14ac:dyDescent="0.25">
      <c r="A3261">
        <v>3259</v>
      </c>
      <c r="B3261" s="9" t="s">
        <v>2965</v>
      </c>
      <c r="C3261" s="3" t="s">
        <v>7075</v>
      </c>
      <c r="D3261" s="5">
        <v>1500</v>
      </c>
      <c r="E3261" s="7">
        <v>1635</v>
      </c>
      <c r="F3261" t="s">
        <v>8218</v>
      </c>
      <c r="G3261" t="s">
        <v>8223</v>
      </c>
      <c r="H3261" t="s">
        <v>8245</v>
      </c>
      <c r="I3261">
        <v>1436290233</v>
      </c>
      <c r="J3261">
        <v>1433698233</v>
      </c>
      <c r="K3261" t="b">
        <v>0</v>
      </c>
      <c r="L3261">
        <v>39</v>
      </c>
      <c r="M3261" t="b">
        <v>1</v>
      </c>
      <c r="N3261">
        <f t="shared" si="255"/>
        <v>109</v>
      </c>
      <c r="O3261" s="10">
        <f t="shared" si="256"/>
        <v>41.92</v>
      </c>
      <c r="P3261" s="12" t="s">
        <v>8273</v>
      </c>
      <c r="Q3261" t="s">
        <v>8274</v>
      </c>
      <c r="R3261" s="17">
        <f t="shared" si="257"/>
        <v>42162.729548611111</v>
      </c>
      <c r="S3261" s="17">
        <f t="shared" si="258"/>
        <v>42192.729548611111</v>
      </c>
      <c r="T3261" s="16" t="str">
        <f t="shared" si="259"/>
        <v>2015</v>
      </c>
    </row>
    <row r="3262" spans="1:20" ht="33" x14ac:dyDescent="0.25">
      <c r="A3262">
        <v>3260</v>
      </c>
      <c r="B3262" s="9" t="s">
        <v>3159</v>
      </c>
      <c r="C3262" s="3" t="s">
        <v>7269</v>
      </c>
      <c r="D3262" s="5">
        <v>1500</v>
      </c>
      <c r="E3262" s="7">
        <v>2002.22</v>
      </c>
      <c r="F3262" t="s">
        <v>8218</v>
      </c>
      <c r="G3262" t="s">
        <v>8223</v>
      </c>
      <c r="H3262" t="s">
        <v>8245</v>
      </c>
      <c r="I3262">
        <v>1326927600</v>
      </c>
      <c r="J3262">
        <v>1323221761</v>
      </c>
      <c r="K3262" t="b">
        <v>1</v>
      </c>
      <c r="L3262">
        <v>52</v>
      </c>
      <c r="M3262" t="b">
        <v>1</v>
      </c>
      <c r="N3262">
        <f t="shared" si="255"/>
        <v>133</v>
      </c>
      <c r="O3262" s="10">
        <f t="shared" si="256"/>
        <v>38.5</v>
      </c>
      <c r="P3262" s="12" t="s">
        <v>8273</v>
      </c>
      <c r="Q3262" t="s">
        <v>8274</v>
      </c>
      <c r="R3262" s="17">
        <f t="shared" si="257"/>
        <v>40884.066678240742</v>
      </c>
      <c r="S3262" s="17">
        <f t="shared" si="258"/>
        <v>40926.958333333336</v>
      </c>
      <c r="T3262" s="16" t="str">
        <f t="shared" si="259"/>
        <v>2011</v>
      </c>
    </row>
    <row r="3263" spans="1:20" ht="49" x14ac:dyDescent="0.25">
      <c r="A3263">
        <v>3261</v>
      </c>
      <c r="B3263" s="9" t="s">
        <v>3178</v>
      </c>
      <c r="C3263" s="3" t="s">
        <v>7288</v>
      </c>
      <c r="D3263" s="5">
        <v>1500</v>
      </c>
      <c r="E3263" s="7">
        <v>2576</v>
      </c>
      <c r="F3263" t="s">
        <v>8218</v>
      </c>
      <c r="G3263" t="s">
        <v>8224</v>
      </c>
      <c r="H3263" t="s">
        <v>8246</v>
      </c>
      <c r="I3263">
        <v>1405521075</v>
      </c>
      <c r="J3263">
        <v>1402929075</v>
      </c>
      <c r="K3263" t="b">
        <v>1</v>
      </c>
      <c r="L3263">
        <v>78</v>
      </c>
      <c r="M3263" t="b">
        <v>1</v>
      </c>
      <c r="N3263">
        <f t="shared" si="255"/>
        <v>172</v>
      </c>
      <c r="O3263" s="10">
        <f t="shared" si="256"/>
        <v>33.03</v>
      </c>
      <c r="P3263" s="12" t="s">
        <v>8273</v>
      </c>
      <c r="Q3263" t="s">
        <v>8274</v>
      </c>
      <c r="R3263" s="17">
        <f t="shared" si="257"/>
        <v>41806.605034722219</v>
      </c>
      <c r="S3263" s="17">
        <f t="shared" si="258"/>
        <v>41836.605034722219</v>
      </c>
      <c r="T3263" s="16" t="str">
        <f t="shared" si="259"/>
        <v>2014</v>
      </c>
    </row>
    <row r="3264" spans="1:20" ht="49" x14ac:dyDescent="0.25">
      <c r="A3264">
        <v>3262</v>
      </c>
      <c r="B3264" s="9" t="s">
        <v>3251</v>
      </c>
      <c r="C3264" s="3" t="s">
        <v>7361</v>
      </c>
      <c r="D3264" s="5">
        <v>1500</v>
      </c>
      <c r="E3264" s="7">
        <v>1661</v>
      </c>
      <c r="F3264" t="s">
        <v>8218</v>
      </c>
      <c r="G3264" t="s">
        <v>8223</v>
      </c>
      <c r="H3264" t="s">
        <v>8245</v>
      </c>
      <c r="I3264">
        <v>1434907966</v>
      </c>
      <c r="J3264">
        <v>1432315966</v>
      </c>
      <c r="K3264" t="b">
        <v>1</v>
      </c>
      <c r="L3264">
        <v>20</v>
      </c>
      <c r="M3264" t="b">
        <v>1</v>
      </c>
      <c r="N3264">
        <f t="shared" si="255"/>
        <v>111</v>
      </c>
      <c r="O3264" s="10">
        <f t="shared" si="256"/>
        <v>83.05</v>
      </c>
      <c r="P3264" s="12" t="s">
        <v>8273</v>
      </c>
      <c r="Q3264" t="s">
        <v>8274</v>
      </c>
      <c r="R3264" s="17">
        <f t="shared" si="257"/>
        <v>42146.731087962966</v>
      </c>
      <c r="S3264" s="17">
        <f t="shared" si="258"/>
        <v>42176.731087962966</v>
      </c>
      <c r="T3264" s="16" t="str">
        <f t="shared" si="259"/>
        <v>2015</v>
      </c>
    </row>
    <row r="3265" spans="1:20" ht="21" x14ac:dyDescent="0.25">
      <c r="A3265">
        <v>3263</v>
      </c>
      <c r="B3265" s="9" t="s">
        <v>3271</v>
      </c>
      <c r="C3265" s="3" t="s">
        <v>7381</v>
      </c>
      <c r="D3265" s="5">
        <v>1500</v>
      </c>
      <c r="E3265" s="7">
        <v>1950</v>
      </c>
      <c r="F3265" t="s">
        <v>8218</v>
      </c>
      <c r="G3265" t="s">
        <v>8224</v>
      </c>
      <c r="H3265" t="s">
        <v>8246</v>
      </c>
      <c r="I3265">
        <v>1414927775</v>
      </c>
      <c r="J3265">
        <v>1412332175</v>
      </c>
      <c r="K3265" t="b">
        <v>1</v>
      </c>
      <c r="L3265">
        <v>51</v>
      </c>
      <c r="M3265" t="b">
        <v>1</v>
      </c>
      <c r="N3265">
        <f t="shared" si="255"/>
        <v>130</v>
      </c>
      <c r="O3265" s="10">
        <f t="shared" si="256"/>
        <v>38.24</v>
      </c>
      <c r="P3265" s="12" t="s">
        <v>8273</v>
      </c>
      <c r="Q3265" t="s">
        <v>8274</v>
      </c>
      <c r="R3265" s="17">
        <f t="shared" si="257"/>
        <v>41915.437210648146</v>
      </c>
      <c r="S3265" s="17">
        <f t="shared" si="258"/>
        <v>41945.478877314818</v>
      </c>
      <c r="T3265" s="16" t="str">
        <f t="shared" si="259"/>
        <v>2014</v>
      </c>
    </row>
    <row r="3266" spans="1:20" ht="49" x14ac:dyDescent="0.25">
      <c r="A3266">
        <v>3264</v>
      </c>
      <c r="B3266" s="9" t="s">
        <v>3296</v>
      </c>
      <c r="C3266" s="3" t="s">
        <v>7406</v>
      </c>
      <c r="D3266" s="5">
        <v>1500</v>
      </c>
      <c r="E3266" s="7">
        <v>2161</v>
      </c>
      <c r="F3266" t="s">
        <v>8218</v>
      </c>
      <c r="G3266" t="s">
        <v>8224</v>
      </c>
      <c r="H3266" t="s">
        <v>8246</v>
      </c>
      <c r="I3266">
        <v>1448229600</v>
      </c>
      <c r="J3266">
        <v>1446401372</v>
      </c>
      <c r="K3266" t="b">
        <v>0</v>
      </c>
      <c r="L3266">
        <v>47</v>
      </c>
      <c r="M3266" t="b">
        <v>1</v>
      </c>
      <c r="N3266">
        <f t="shared" si="255"/>
        <v>144</v>
      </c>
      <c r="O3266" s="10">
        <f t="shared" si="256"/>
        <v>45.98</v>
      </c>
      <c r="P3266" s="12" t="s">
        <v>8273</v>
      </c>
      <c r="Q3266" t="s">
        <v>8274</v>
      </c>
      <c r="R3266" s="17">
        <f t="shared" si="257"/>
        <v>42309.756620370375</v>
      </c>
      <c r="S3266" s="17">
        <f t="shared" si="258"/>
        <v>42330.916666666672</v>
      </c>
      <c r="T3266" s="16" t="str">
        <f t="shared" si="259"/>
        <v>2015</v>
      </c>
    </row>
    <row r="3267" spans="1:20" ht="49" x14ac:dyDescent="0.25">
      <c r="A3267">
        <v>3265</v>
      </c>
      <c r="B3267" s="9" t="s">
        <v>3306</v>
      </c>
      <c r="C3267" s="3" t="s">
        <v>7416</v>
      </c>
      <c r="D3267" s="5">
        <v>1500</v>
      </c>
      <c r="E3267" s="7">
        <v>2630</v>
      </c>
      <c r="F3267" t="s">
        <v>8218</v>
      </c>
      <c r="G3267" t="s">
        <v>8223</v>
      </c>
      <c r="H3267" t="s">
        <v>8245</v>
      </c>
      <c r="I3267">
        <v>1465527600</v>
      </c>
      <c r="J3267">
        <v>1462252542</v>
      </c>
      <c r="K3267" t="b">
        <v>0</v>
      </c>
      <c r="L3267">
        <v>54</v>
      </c>
      <c r="M3267" t="b">
        <v>1</v>
      </c>
      <c r="N3267">
        <f t="shared" si="255"/>
        <v>175</v>
      </c>
      <c r="O3267" s="10">
        <f t="shared" si="256"/>
        <v>48.7</v>
      </c>
      <c r="P3267" s="12" t="s">
        <v>8273</v>
      </c>
      <c r="Q3267" t="s">
        <v>8274</v>
      </c>
      <c r="R3267" s="17">
        <f t="shared" si="257"/>
        <v>42493.219236111108</v>
      </c>
      <c r="S3267" s="17">
        <f t="shared" si="258"/>
        <v>42531.125</v>
      </c>
      <c r="T3267" s="16" t="str">
        <f t="shared" si="259"/>
        <v>2016</v>
      </c>
    </row>
    <row r="3268" spans="1:20" ht="33" x14ac:dyDescent="0.25">
      <c r="A3268">
        <v>3266</v>
      </c>
      <c r="B3268" s="9" t="s">
        <v>3324</v>
      </c>
      <c r="C3268" s="3" t="s">
        <v>7434</v>
      </c>
      <c r="D3268" s="5">
        <v>1500</v>
      </c>
      <c r="E3268" s="7">
        <v>1525</v>
      </c>
      <c r="F3268" t="s">
        <v>8218</v>
      </c>
      <c r="G3268" t="s">
        <v>8240</v>
      </c>
      <c r="H3268" t="s">
        <v>8248</v>
      </c>
      <c r="I3268">
        <v>1465135190</v>
      </c>
      <c r="J3268">
        <v>1463925590</v>
      </c>
      <c r="K3268" t="b">
        <v>0</v>
      </c>
      <c r="L3268">
        <v>10</v>
      </c>
      <c r="M3268" t="b">
        <v>1</v>
      </c>
      <c r="N3268">
        <f t="shared" si="255"/>
        <v>102</v>
      </c>
      <c r="O3268" s="10">
        <f t="shared" si="256"/>
        <v>152.5</v>
      </c>
      <c r="P3268" s="12" t="s">
        <v>8273</v>
      </c>
      <c r="Q3268" t="s">
        <v>8274</v>
      </c>
      <c r="R3268" s="17">
        <f t="shared" si="257"/>
        <v>42512.58321759259</v>
      </c>
      <c r="S3268" s="17">
        <f t="shared" si="258"/>
        <v>42526.58321759259</v>
      </c>
      <c r="T3268" s="16" t="str">
        <f t="shared" si="259"/>
        <v>2016</v>
      </c>
    </row>
    <row r="3269" spans="1:20" ht="49" x14ac:dyDescent="0.25">
      <c r="A3269">
        <v>3267</v>
      </c>
      <c r="B3269" s="9" t="s">
        <v>3330</v>
      </c>
      <c r="C3269" s="3" t="s">
        <v>7440</v>
      </c>
      <c r="D3269" s="5">
        <v>1500</v>
      </c>
      <c r="E3269" s="7">
        <v>1594</v>
      </c>
      <c r="F3269" t="s">
        <v>8218</v>
      </c>
      <c r="G3269" t="s">
        <v>8224</v>
      </c>
      <c r="H3269" t="s">
        <v>8246</v>
      </c>
      <c r="I3269">
        <v>1427919468</v>
      </c>
      <c r="J3269">
        <v>1425331068</v>
      </c>
      <c r="K3269" t="b">
        <v>0</v>
      </c>
      <c r="L3269">
        <v>69</v>
      </c>
      <c r="M3269" t="b">
        <v>1</v>
      </c>
      <c r="N3269">
        <f t="shared" si="255"/>
        <v>106</v>
      </c>
      <c r="O3269" s="10">
        <f t="shared" si="256"/>
        <v>23.1</v>
      </c>
      <c r="P3269" s="12" t="s">
        <v>8273</v>
      </c>
      <c r="Q3269" t="s">
        <v>8274</v>
      </c>
      <c r="R3269" s="17">
        <f t="shared" si="257"/>
        <v>42065.887361111112</v>
      </c>
      <c r="S3269" s="17">
        <f t="shared" si="258"/>
        <v>42095.845694444448</v>
      </c>
      <c r="T3269" s="16" t="str">
        <f t="shared" si="259"/>
        <v>2015</v>
      </c>
    </row>
    <row r="3270" spans="1:20" ht="49" x14ac:dyDescent="0.25">
      <c r="A3270">
        <v>3268</v>
      </c>
      <c r="B3270" s="9" t="s">
        <v>3346</v>
      </c>
      <c r="C3270" s="3" t="s">
        <v>7456</v>
      </c>
      <c r="D3270" s="5">
        <v>1500</v>
      </c>
      <c r="E3270" s="7">
        <v>1650</v>
      </c>
      <c r="F3270" t="s">
        <v>8218</v>
      </c>
      <c r="G3270" t="s">
        <v>8223</v>
      </c>
      <c r="H3270" t="s">
        <v>8245</v>
      </c>
      <c r="I3270">
        <v>1424910910</v>
      </c>
      <c r="J3270">
        <v>1424306110</v>
      </c>
      <c r="K3270" t="b">
        <v>0</v>
      </c>
      <c r="L3270">
        <v>18</v>
      </c>
      <c r="M3270" t="b">
        <v>1</v>
      </c>
      <c r="N3270">
        <f t="shared" si="255"/>
        <v>110</v>
      </c>
      <c r="O3270" s="10">
        <f t="shared" si="256"/>
        <v>91.67</v>
      </c>
      <c r="P3270" s="12" t="s">
        <v>8273</v>
      </c>
      <c r="Q3270" t="s">
        <v>8274</v>
      </c>
      <c r="R3270" s="17">
        <f t="shared" si="257"/>
        <v>42054.024421296301</v>
      </c>
      <c r="S3270" s="17">
        <f t="shared" si="258"/>
        <v>42061.024421296301</v>
      </c>
      <c r="T3270" s="16" t="str">
        <f t="shared" si="259"/>
        <v>2015</v>
      </c>
    </row>
    <row r="3271" spans="1:20" ht="49" x14ac:dyDescent="0.25">
      <c r="A3271">
        <v>3269</v>
      </c>
      <c r="B3271" s="9" t="s">
        <v>3355</v>
      </c>
      <c r="C3271" s="3" t="s">
        <v>7466</v>
      </c>
      <c r="D3271" s="5">
        <v>1500</v>
      </c>
      <c r="E3271" s="7">
        <v>1521</v>
      </c>
      <c r="F3271" t="s">
        <v>8218</v>
      </c>
      <c r="G3271" t="s">
        <v>8224</v>
      </c>
      <c r="H3271" t="s">
        <v>8246</v>
      </c>
      <c r="I3271">
        <v>1468611272</v>
      </c>
      <c r="J3271">
        <v>1466019272</v>
      </c>
      <c r="K3271" t="b">
        <v>0</v>
      </c>
      <c r="L3271">
        <v>27</v>
      </c>
      <c r="M3271" t="b">
        <v>1</v>
      </c>
      <c r="N3271">
        <f t="shared" si="255"/>
        <v>101</v>
      </c>
      <c r="O3271" s="10">
        <f t="shared" si="256"/>
        <v>56.33</v>
      </c>
      <c r="P3271" s="12" t="s">
        <v>8273</v>
      </c>
      <c r="Q3271" t="s">
        <v>8274</v>
      </c>
      <c r="R3271" s="17">
        <f t="shared" si="257"/>
        <v>42536.815648148149</v>
      </c>
      <c r="S3271" s="17">
        <f t="shared" si="258"/>
        <v>42566.815648148149</v>
      </c>
      <c r="T3271" s="16" t="str">
        <f t="shared" si="259"/>
        <v>2016</v>
      </c>
    </row>
    <row r="3272" spans="1:20" ht="33" x14ac:dyDescent="0.25">
      <c r="A3272">
        <v>3270</v>
      </c>
      <c r="B3272" s="9" t="s">
        <v>3369</v>
      </c>
      <c r="C3272" s="3" t="s">
        <v>7480</v>
      </c>
      <c r="D3272" s="5">
        <v>1500</v>
      </c>
      <c r="E3272" s="7">
        <v>1766</v>
      </c>
      <c r="F3272" t="s">
        <v>8218</v>
      </c>
      <c r="G3272" t="s">
        <v>8223</v>
      </c>
      <c r="H3272" t="s">
        <v>8245</v>
      </c>
      <c r="I3272">
        <v>1481961600</v>
      </c>
      <c r="J3272">
        <v>1479283285</v>
      </c>
      <c r="K3272" t="b">
        <v>0</v>
      </c>
      <c r="L3272">
        <v>26</v>
      </c>
      <c r="M3272" t="b">
        <v>1</v>
      </c>
      <c r="N3272">
        <f t="shared" si="255"/>
        <v>118</v>
      </c>
      <c r="O3272" s="10">
        <f t="shared" si="256"/>
        <v>67.92</v>
      </c>
      <c r="P3272" s="12" t="s">
        <v>8273</v>
      </c>
      <c r="Q3272" t="s">
        <v>8274</v>
      </c>
      <c r="R3272" s="17">
        <f t="shared" si="257"/>
        <v>42690.334317129629</v>
      </c>
      <c r="S3272" s="17">
        <f t="shared" si="258"/>
        <v>42721.333333333328</v>
      </c>
      <c r="T3272" s="16" t="str">
        <f t="shared" si="259"/>
        <v>2016</v>
      </c>
    </row>
    <row r="3273" spans="1:20" ht="49" x14ac:dyDescent="0.25">
      <c r="A3273">
        <v>3271</v>
      </c>
      <c r="B3273" s="9" t="s">
        <v>3387</v>
      </c>
      <c r="C3273" s="3" t="s">
        <v>7498</v>
      </c>
      <c r="D3273" s="5">
        <v>1500</v>
      </c>
      <c r="E3273" s="7">
        <v>1557</v>
      </c>
      <c r="F3273" t="s">
        <v>8218</v>
      </c>
      <c r="G3273" t="s">
        <v>8224</v>
      </c>
      <c r="H3273" t="s">
        <v>8246</v>
      </c>
      <c r="I3273">
        <v>1434625441</v>
      </c>
      <c r="J3273">
        <v>1432033441</v>
      </c>
      <c r="K3273" t="b">
        <v>0</v>
      </c>
      <c r="L3273">
        <v>45</v>
      </c>
      <c r="M3273" t="b">
        <v>1</v>
      </c>
      <c r="N3273">
        <f t="shared" si="255"/>
        <v>104</v>
      </c>
      <c r="O3273" s="10">
        <f t="shared" si="256"/>
        <v>34.6</v>
      </c>
      <c r="P3273" s="12" t="s">
        <v>8273</v>
      </c>
      <c r="Q3273" t="s">
        <v>8274</v>
      </c>
      <c r="R3273" s="17">
        <f t="shared" si="257"/>
        <v>42143.461122685185</v>
      </c>
      <c r="S3273" s="17">
        <f t="shared" si="258"/>
        <v>42173.461122685185</v>
      </c>
      <c r="T3273" s="16" t="str">
        <f t="shared" si="259"/>
        <v>2015</v>
      </c>
    </row>
    <row r="3274" spans="1:20" ht="49" x14ac:dyDescent="0.25">
      <c r="A3274">
        <v>3272</v>
      </c>
      <c r="B3274" s="9" t="s">
        <v>3389</v>
      </c>
      <c r="C3274" s="3" t="s">
        <v>7500</v>
      </c>
      <c r="D3274" s="5">
        <v>1500</v>
      </c>
      <c r="E3274" s="7">
        <v>1536</v>
      </c>
      <c r="F3274" t="s">
        <v>8218</v>
      </c>
      <c r="G3274" t="s">
        <v>8223</v>
      </c>
      <c r="H3274" t="s">
        <v>8245</v>
      </c>
      <c r="I3274">
        <v>1405017345</v>
      </c>
      <c r="J3274">
        <v>1403721345</v>
      </c>
      <c r="K3274" t="b">
        <v>0</v>
      </c>
      <c r="L3274">
        <v>22</v>
      </c>
      <c r="M3274" t="b">
        <v>1</v>
      </c>
      <c r="N3274">
        <f t="shared" ref="N3274:N3337" si="260">ROUND(E3274/D3274*100,0)</f>
        <v>102</v>
      </c>
      <c r="O3274" s="10">
        <f t="shared" ref="O3274:O3337" si="261">IFERROR(ROUND(E3274/L3274,2),0)</f>
        <v>69.819999999999993</v>
      </c>
      <c r="P3274" s="12" t="s">
        <v>8273</v>
      </c>
      <c r="Q3274" t="s">
        <v>8274</v>
      </c>
      <c r="R3274" s="17">
        <f t="shared" ref="R3274:R3337" si="262">(((J3274/60)/60)/24)+DATE(1970,1,1)</f>
        <v>41815.774826388886</v>
      </c>
      <c r="S3274" s="17">
        <f t="shared" ref="S3274:S3337" si="263">(((I3274/60)/60)/24)+DATE(1970,1,1)</f>
        <v>41830.774826388886</v>
      </c>
      <c r="T3274" s="16" t="str">
        <f t="shared" ref="T3274:T3337" si="264">TEXT(R3274, "yyyy")</f>
        <v>2014</v>
      </c>
    </row>
    <row r="3275" spans="1:20" ht="49" x14ac:dyDescent="0.25">
      <c r="A3275">
        <v>3273</v>
      </c>
      <c r="B3275" s="9" t="s">
        <v>3392</v>
      </c>
      <c r="C3275" s="3" t="s">
        <v>7503</v>
      </c>
      <c r="D3275" s="5">
        <v>1500</v>
      </c>
      <c r="E3275" s="7">
        <v>1587</v>
      </c>
      <c r="F3275" t="s">
        <v>8218</v>
      </c>
      <c r="G3275" t="s">
        <v>8223</v>
      </c>
      <c r="H3275" t="s">
        <v>8245</v>
      </c>
      <c r="I3275">
        <v>1415234760</v>
      </c>
      <c r="J3275">
        <v>1413065230</v>
      </c>
      <c r="K3275" t="b">
        <v>0</v>
      </c>
      <c r="L3275">
        <v>44</v>
      </c>
      <c r="M3275" t="b">
        <v>1</v>
      </c>
      <c r="N3275">
        <f t="shared" si="260"/>
        <v>106</v>
      </c>
      <c r="O3275" s="10">
        <f t="shared" si="261"/>
        <v>36.07</v>
      </c>
      <c r="P3275" s="12" t="s">
        <v>8273</v>
      </c>
      <c r="Q3275" t="s">
        <v>8274</v>
      </c>
      <c r="R3275" s="17">
        <f t="shared" si="262"/>
        <v>41923.921643518523</v>
      </c>
      <c r="S3275" s="17">
        <f t="shared" si="263"/>
        <v>41949.031944444447</v>
      </c>
      <c r="T3275" s="16" t="str">
        <f t="shared" si="264"/>
        <v>2014</v>
      </c>
    </row>
    <row r="3276" spans="1:20" ht="49" x14ac:dyDescent="0.25">
      <c r="A3276">
        <v>3274</v>
      </c>
      <c r="B3276" s="9" t="s">
        <v>3395</v>
      </c>
      <c r="C3276" s="3" t="s">
        <v>7506</v>
      </c>
      <c r="D3276" s="5">
        <v>1500</v>
      </c>
      <c r="E3276" s="7">
        <v>1565</v>
      </c>
      <c r="F3276" t="s">
        <v>8218</v>
      </c>
      <c r="G3276" t="s">
        <v>8223</v>
      </c>
      <c r="H3276" t="s">
        <v>8245</v>
      </c>
      <c r="I3276">
        <v>1401595140</v>
      </c>
      <c r="J3276">
        <v>1399286589</v>
      </c>
      <c r="K3276" t="b">
        <v>0</v>
      </c>
      <c r="L3276">
        <v>28</v>
      </c>
      <c r="M3276" t="b">
        <v>1</v>
      </c>
      <c r="N3276">
        <f t="shared" si="260"/>
        <v>104</v>
      </c>
      <c r="O3276" s="10">
        <f t="shared" si="261"/>
        <v>55.89</v>
      </c>
      <c r="P3276" s="12" t="s">
        <v>8273</v>
      </c>
      <c r="Q3276" t="s">
        <v>8274</v>
      </c>
      <c r="R3276" s="17">
        <f t="shared" si="262"/>
        <v>41764.44663194444</v>
      </c>
      <c r="S3276" s="17">
        <f t="shared" si="263"/>
        <v>41791.165972222225</v>
      </c>
      <c r="T3276" s="16" t="str">
        <f t="shared" si="264"/>
        <v>2014</v>
      </c>
    </row>
    <row r="3277" spans="1:20" ht="49" x14ac:dyDescent="0.25">
      <c r="A3277">
        <v>3275</v>
      </c>
      <c r="B3277" s="9" t="s">
        <v>3426</v>
      </c>
      <c r="C3277" s="3" t="s">
        <v>7537</v>
      </c>
      <c r="D3277" s="5">
        <v>1500</v>
      </c>
      <c r="E3277" s="7">
        <v>1500</v>
      </c>
      <c r="F3277" t="s">
        <v>8218</v>
      </c>
      <c r="G3277" t="s">
        <v>8224</v>
      </c>
      <c r="H3277" t="s">
        <v>8246</v>
      </c>
      <c r="I3277">
        <v>1404314952</v>
      </c>
      <c r="J3277">
        <v>1401722952</v>
      </c>
      <c r="K3277" t="b">
        <v>0</v>
      </c>
      <c r="L3277">
        <v>29</v>
      </c>
      <c r="M3277" t="b">
        <v>1</v>
      </c>
      <c r="N3277">
        <f t="shared" si="260"/>
        <v>100</v>
      </c>
      <c r="O3277" s="10">
        <f t="shared" si="261"/>
        <v>51.72</v>
      </c>
      <c r="P3277" s="12" t="s">
        <v>8273</v>
      </c>
      <c r="Q3277" t="s">
        <v>8274</v>
      </c>
      <c r="R3277" s="17">
        <f t="shared" si="262"/>
        <v>41792.645277777774</v>
      </c>
      <c r="S3277" s="17">
        <f t="shared" si="263"/>
        <v>41822.645277777774</v>
      </c>
      <c r="T3277" s="16" t="str">
        <f t="shared" si="264"/>
        <v>2014</v>
      </c>
    </row>
    <row r="3278" spans="1:20" ht="49" x14ac:dyDescent="0.25">
      <c r="A3278">
        <v>3276</v>
      </c>
      <c r="B3278" s="9" t="s">
        <v>3478</v>
      </c>
      <c r="C3278" s="3" t="s">
        <v>7589</v>
      </c>
      <c r="D3278" s="5">
        <v>1500</v>
      </c>
      <c r="E3278" s="7">
        <v>1918</v>
      </c>
      <c r="F3278" t="s">
        <v>8218</v>
      </c>
      <c r="G3278" t="s">
        <v>8224</v>
      </c>
      <c r="H3278" t="s">
        <v>8246</v>
      </c>
      <c r="I3278">
        <v>1403382680</v>
      </c>
      <c r="J3278">
        <v>1400790680</v>
      </c>
      <c r="K3278" t="b">
        <v>0</v>
      </c>
      <c r="L3278">
        <v>56</v>
      </c>
      <c r="M3278" t="b">
        <v>1</v>
      </c>
      <c r="N3278">
        <f t="shared" si="260"/>
        <v>128</v>
      </c>
      <c r="O3278" s="10">
        <f t="shared" si="261"/>
        <v>34.25</v>
      </c>
      <c r="P3278" s="12" t="s">
        <v>8273</v>
      </c>
      <c r="Q3278" t="s">
        <v>8274</v>
      </c>
      <c r="R3278" s="17">
        <f t="shared" si="262"/>
        <v>41781.855092592588</v>
      </c>
      <c r="S3278" s="17">
        <f t="shared" si="263"/>
        <v>41811.855092592588</v>
      </c>
      <c r="T3278" s="16" t="str">
        <f t="shared" si="264"/>
        <v>2014</v>
      </c>
    </row>
    <row r="3279" spans="1:20" ht="49" x14ac:dyDescent="0.25">
      <c r="A3279">
        <v>3277</v>
      </c>
      <c r="B3279" s="9" t="s">
        <v>3479</v>
      </c>
      <c r="C3279" s="3" t="s">
        <v>7590</v>
      </c>
      <c r="D3279" s="5">
        <v>1500</v>
      </c>
      <c r="E3279" s="7">
        <v>2140</v>
      </c>
      <c r="F3279" t="s">
        <v>8218</v>
      </c>
      <c r="G3279" t="s">
        <v>8223</v>
      </c>
      <c r="H3279" t="s">
        <v>8245</v>
      </c>
      <c r="I3279">
        <v>1436562000</v>
      </c>
      <c r="J3279">
        <v>1434440227</v>
      </c>
      <c r="K3279" t="b">
        <v>0</v>
      </c>
      <c r="L3279">
        <v>13</v>
      </c>
      <c r="M3279" t="b">
        <v>1</v>
      </c>
      <c r="N3279">
        <f t="shared" si="260"/>
        <v>143</v>
      </c>
      <c r="O3279" s="10">
        <f t="shared" si="261"/>
        <v>164.62</v>
      </c>
      <c r="P3279" s="12" t="s">
        <v>8273</v>
      </c>
      <c r="Q3279" t="s">
        <v>8274</v>
      </c>
      <c r="R3279" s="17">
        <f t="shared" si="262"/>
        <v>42171.317442129628</v>
      </c>
      <c r="S3279" s="17">
        <f t="shared" si="263"/>
        <v>42195.875</v>
      </c>
      <c r="T3279" s="16" t="str">
        <f t="shared" si="264"/>
        <v>2015</v>
      </c>
    </row>
    <row r="3280" spans="1:20" ht="49" x14ac:dyDescent="0.25">
      <c r="A3280">
        <v>3278</v>
      </c>
      <c r="B3280" s="9" t="s">
        <v>3492</v>
      </c>
      <c r="C3280" s="3" t="s">
        <v>7603</v>
      </c>
      <c r="D3280" s="5">
        <v>1500</v>
      </c>
      <c r="E3280" s="7">
        <v>1500</v>
      </c>
      <c r="F3280" t="s">
        <v>8218</v>
      </c>
      <c r="G3280" t="s">
        <v>8223</v>
      </c>
      <c r="H3280" t="s">
        <v>8245</v>
      </c>
      <c r="I3280">
        <v>1408252260</v>
      </c>
      <c r="J3280">
        <v>1406580436</v>
      </c>
      <c r="K3280" t="b">
        <v>0</v>
      </c>
      <c r="L3280">
        <v>29</v>
      </c>
      <c r="M3280" t="b">
        <v>1</v>
      </c>
      <c r="N3280">
        <f t="shared" si="260"/>
        <v>100</v>
      </c>
      <c r="O3280" s="10">
        <f t="shared" si="261"/>
        <v>51.72</v>
      </c>
      <c r="P3280" s="12" t="s">
        <v>8273</v>
      </c>
      <c r="Q3280" t="s">
        <v>8274</v>
      </c>
      <c r="R3280" s="17">
        <f t="shared" si="262"/>
        <v>41848.866157407407</v>
      </c>
      <c r="S3280" s="17">
        <f t="shared" si="263"/>
        <v>41868.21597222222</v>
      </c>
      <c r="T3280" s="16" t="str">
        <f t="shared" si="264"/>
        <v>2014</v>
      </c>
    </row>
    <row r="3281" spans="1:20" ht="49" x14ac:dyDescent="0.25">
      <c r="A3281">
        <v>3279</v>
      </c>
      <c r="B3281" s="9" t="s">
        <v>3500</v>
      </c>
      <c r="C3281" s="3" t="s">
        <v>7611</v>
      </c>
      <c r="D3281" s="5">
        <v>1500</v>
      </c>
      <c r="E3281" s="7">
        <v>1510</v>
      </c>
      <c r="F3281" t="s">
        <v>8218</v>
      </c>
      <c r="G3281" t="s">
        <v>8224</v>
      </c>
      <c r="H3281" t="s">
        <v>8246</v>
      </c>
      <c r="I3281">
        <v>1441995595</v>
      </c>
      <c r="J3281">
        <v>1439835595</v>
      </c>
      <c r="K3281" t="b">
        <v>0</v>
      </c>
      <c r="L3281">
        <v>42</v>
      </c>
      <c r="M3281" t="b">
        <v>1</v>
      </c>
      <c r="N3281">
        <f t="shared" si="260"/>
        <v>101</v>
      </c>
      <c r="O3281" s="10">
        <f t="shared" si="261"/>
        <v>35.950000000000003</v>
      </c>
      <c r="P3281" s="12" t="s">
        <v>8273</v>
      </c>
      <c r="Q3281" t="s">
        <v>8274</v>
      </c>
      <c r="R3281" s="17">
        <f t="shared" si="262"/>
        <v>42233.763831018514</v>
      </c>
      <c r="S3281" s="17">
        <f t="shared" si="263"/>
        <v>42258.763831018514</v>
      </c>
      <c r="T3281" s="16" t="str">
        <f t="shared" si="264"/>
        <v>2015</v>
      </c>
    </row>
    <row r="3282" spans="1:20" ht="49" x14ac:dyDescent="0.25">
      <c r="A3282">
        <v>3280</v>
      </c>
      <c r="B3282" s="9" t="s">
        <v>3510</v>
      </c>
      <c r="C3282" s="3" t="s">
        <v>7621</v>
      </c>
      <c r="D3282" s="5">
        <v>1500</v>
      </c>
      <c r="E3282" s="7">
        <v>1518</v>
      </c>
      <c r="F3282" t="s">
        <v>8218</v>
      </c>
      <c r="G3282" t="s">
        <v>8224</v>
      </c>
      <c r="H3282" t="s">
        <v>8246</v>
      </c>
      <c r="I3282">
        <v>1415385000</v>
      </c>
      <c r="J3282">
        <v>1413406695</v>
      </c>
      <c r="K3282" t="b">
        <v>0</v>
      </c>
      <c r="L3282">
        <v>19</v>
      </c>
      <c r="M3282" t="b">
        <v>1</v>
      </c>
      <c r="N3282">
        <f t="shared" si="260"/>
        <v>101</v>
      </c>
      <c r="O3282" s="10">
        <f t="shared" si="261"/>
        <v>79.89</v>
      </c>
      <c r="P3282" s="12" t="s">
        <v>8273</v>
      </c>
      <c r="Q3282" t="s">
        <v>8274</v>
      </c>
      <c r="R3282" s="17">
        <f t="shared" si="262"/>
        <v>41927.873784722222</v>
      </c>
      <c r="S3282" s="17">
        <f t="shared" si="263"/>
        <v>41950.770833333336</v>
      </c>
      <c r="T3282" s="16" t="str">
        <f t="shared" si="264"/>
        <v>2014</v>
      </c>
    </row>
    <row r="3283" spans="1:20" ht="49" x14ac:dyDescent="0.25">
      <c r="A3283">
        <v>3281</v>
      </c>
      <c r="B3283" s="9" t="s">
        <v>3517</v>
      </c>
      <c r="C3283" s="3" t="s">
        <v>7628</v>
      </c>
      <c r="D3283" s="5">
        <v>1500</v>
      </c>
      <c r="E3283" s="7">
        <v>1650.69</v>
      </c>
      <c r="F3283" t="s">
        <v>8218</v>
      </c>
      <c r="G3283" t="s">
        <v>8223</v>
      </c>
      <c r="H3283" t="s">
        <v>8245</v>
      </c>
      <c r="I3283">
        <v>1412259660</v>
      </c>
      <c r="J3283">
        <v>1410461299</v>
      </c>
      <c r="K3283" t="b">
        <v>0</v>
      </c>
      <c r="L3283">
        <v>33</v>
      </c>
      <c r="M3283" t="b">
        <v>1</v>
      </c>
      <c r="N3283">
        <f t="shared" si="260"/>
        <v>110</v>
      </c>
      <c r="O3283" s="10">
        <f t="shared" si="261"/>
        <v>50.02</v>
      </c>
      <c r="P3283" s="12" t="s">
        <v>8273</v>
      </c>
      <c r="Q3283" t="s">
        <v>8274</v>
      </c>
      <c r="R3283" s="17">
        <f t="shared" si="262"/>
        <v>41893.783553240741</v>
      </c>
      <c r="S3283" s="17">
        <f t="shared" si="263"/>
        <v>41914.597916666666</v>
      </c>
      <c r="T3283" s="16" t="str">
        <f t="shared" si="264"/>
        <v>2014</v>
      </c>
    </row>
    <row r="3284" spans="1:20" ht="33" x14ac:dyDescent="0.25">
      <c r="A3284">
        <v>3282</v>
      </c>
      <c r="B3284" s="9" t="s">
        <v>3542</v>
      </c>
      <c r="C3284" s="3" t="s">
        <v>7653</v>
      </c>
      <c r="D3284" s="5">
        <v>1500</v>
      </c>
      <c r="E3284" s="7">
        <v>1570</v>
      </c>
      <c r="F3284" t="s">
        <v>8218</v>
      </c>
      <c r="G3284" t="s">
        <v>8235</v>
      </c>
      <c r="H3284" t="s">
        <v>8248</v>
      </c>
      <c r="I3284">
        <v>1435255659</v>
      </c>
      <c r="J3284">
        <v>1432663659</v>
      </c>
      <c r="K3284" t="b">
        <v>0</v>
      </c>
      <c r="L3284">
        <v>29</v>
      </c>
      <c r="M3284" t="b">
        <v>1</v>
      </c>
      <c r="N3284">
        <f t="shared" si="260"/>
        <v>105</v>
      </c>
      <c r="O3284" s="10">
        <f t="shared" si="261"/>
        <v>54.14</v>
      </c>
      <c r="P3284" s="12" t="s">
        <v>8273</v>
      </c>
      <c r="Q3284" t="s">
        <v>8274</v>
      </c>
      <c r="R3284" s="17">
        <f t="shared" si="262"/>
        <v>42150.755312499998</v>
      </c>
      <c r="S3284" s="17">
        <f t="shared" si="263"/>
        <v>42180.755312499998</v>
      </c>
      <c r="T3284" s="16" t="str">
        <f t="shared" si="264"/>
        <v>2015</v>
      </c>
    </row>
    <row r="3285" spans="1:20" ht="49" x14ac:dyDescent="0.25">
      <c r="A3285">
        <v>3283</v>
      </c>
      <c r="B3285" s="9" t="s">
        <v>3550</v>
      </c>
      <c r="C3285" s="3" t="s">
        <v>7661</v>
      </c>
      <c r="D3285" s="5">
        <v>1500</v>
      </c>
      <c r="E3285" s="7">
        <v>1527.5</v>
      </c>
      <c r="F3285" t="s">
        <v>8218</v>
      </c>
      <c r="G3285" t="s">
        <v>8223</v>
      </c>
      <c r="H3285" t="s">
        <v>8245</v>
      </c>
      <c r="I3285">
        <v>1400796420</v>
      </c>
      <c r="J3285">
        <v>1398342170</v>
      </c>
      <c r="K3285" t="b">
        <v>0</v>
      </c>
      <c r="L3285">
        <v>25</v>
      </c>
      <c r="M3285" t="b">
        <v>1</v>
      </c>
      <c r="N3285">
        <f t="shared" si="260"/>
        <v>102</v>
      </c>
      <c r="O3285" s="10">
        <f t="shared" si="261"/>
        <v>61.1</v>
      </c>
      <c r="P3285" s="12" t="s">
        <v>8273</v>
      </c>
      <c r="Q3285" t="s">
        <v>8274</v>
      </c>
      <c r="R3285" s="17">
        <f t="shared" si="262"/>
        <v>41753.515856481477</v>
      </c>
      <c r="S3285" s="17">
        <f t="shared" si="263"/>
        <v>41781.921527777777</v>
      </c>
      <c r="T3285" s="16" t="str">
        <f t="shared" si="264"/>
        <v>2014</v>
      </c>
    </row>
    <row r="3286" spans="1:20" ht="49" x14ac:dyDescent="0.25">
      <c r="A3286">
        <v>3284</v>
      </c>
      <c r="B3286" s="9" t="s">
        <v>3570</v>
      </c>
      <c r="C3286" s="3" t="s">
        <v>7681</v>
      </c>
      <c r="D3286" s="5">
        <v>1500</v>
      </c>
      <c r="E3286" s="7">
        <v>1831</v>
      </c>
      <c r="F3286" t="s">
        <v>8218</v>
      </c>
      <c r="G3286" t="s">
        <v>8224</v>
      </c>
      <c r="H3286" t="s">
        <v>8246</v>
      </c>
      <c r="I3286">
        <v>1414701413</v>
      </c>
      <c r="J3286">
        <v>1412109413</v>
      </c>
      <c r="K3286" t="b">
        <v>0</v>
      </c>
      <c r="L3286">
        <v>25</v>
      </c>
      <c r="M3286" t="b">
        <v>1</v>
      </c>
      <c r="N3286">
        <f t="shared" si="260"/>
        <v>122</v>
      </c>
      <c r="O3286" s="10">
        <f t="shared" si="261"/>
        <v>73.239999999999995</v>
      </c>
      <c r="P3286" s="12" t="s">
        <v>8273</v>
      </c>
      <c r="Q3286" t="s">
        <v>8274</v>
      </c>
      <c r="R3286" s="17">
        <f t="shared" si="262"/>
        <v>41912.858946759261</v>
      </c>
      <c r="S3286" s="17">
        <f t="shared" si="263"/>
        <v>41942.858946759261</v>
      </c>
      <c r="T3286" s="16" t="str">
        <f t="shared" si="264"/>
        <v>2014</v>
      </c>
    </row>
    <row r="3287" spans="1:20" ht="49" x14ac:dyDescent="0.25">
      <c r="A3287">
        <v>3285</v>
      </c>
      <c r="B3287" s="9" t="s">
        <v>3577</v>
      </c>
      <c r="C3287" s="3" t="s">
        <v>7688</v>
      </c>
      <c r="D3287" s="5">
        <v>1500</v>
      </c>
      <c r="E3287" s="7">
        <v>1500.2</v>
      </c>
      <c r="F3287" t="s">
        <v>8218</v>
      </c>
      <c r="G3287" t="s">
        <v>8224</v>
      </c>
      <c r="H3287" t="s">
        <v>8246</v>
      </c>
      <c r="I3287">
        <v>1462037777</v>
      </c>
      <c r="J3287">
        <v>1459445777</v>
      </c>
      <c r="K3287" t="b">
        <v>0</v>
      </c>
      <c r="L3287">
        <v>37</v>
      </c>
      <c r="M3287" t="b">
        <v>1</v>
      </c>
      <c r="N3287">
        <f t="shared" si="260"/>
        <v>100</v>
      </c>
      <c r="O3287" s="10">
        <f t="shared" si="261"/>
        <v>40.549999999999997</v>
      </c>
      <c r="P3287" s="12" t="s">
        <v>8273</v>
      </c>
      <c r="Q3287" t="s">
        <v>8274</v>
      </c>
      <c r="R3287" s="17">
        <f t="shared" si="262"/>
        <v>42460.733530092592</v>
      </c>
      <c r="S3287" s="17">
        <f t="shared" si="263"/>
        <v>42490.733530092592</v>
      </c>
      <c r="T3287" s="16" t="str">
        <f t="shared" si="264"/>
        <v>2016</v>
      </c>
    </row>
    <row r="3288" spans="1:20" ht="49" x14ac:dyDescent="0.25">
      <c r="A3288">
        <v>3286</v>
      </c>
      <c r="B3288" s="9" t="s">
        <v>3580</v>
      </c>
      <c r="C3288" s="3" t="s">
        <v>7691</v>
      </c>
      <c r="D3288" s="5">
        <v>1500</v>
      </c>
      <c r="E3288" s="7">
        <v>1500</v>
      </c>
      <c r="F3288" t="s">
        <v>8218</v>
      </c>
      <c r="G3288" t="s">
        <v>8224</v>
      </c>
      <c r="H3288" t="s">
        <v>8246</v>
      </c>
      <c r="I3288">
        <v>1406719110</v>
      </c>
      <c r="J3288">
        <v>1405509510</v>
      </c>
      <c r="K3288" t="b">
        <v>0</v>
      </c>
      <c r="L3288">
        <v>45</v>
      </c>
      <c r="M3288" t="b">
        <v>1</v>
      </c>
      <c r="N3288">
        <f t="shared" si="260"/>
        <v>100</v>
      </c>
      <c r="O3288" s="10">
        <f t="shared" si="261"/>
        <v>33.33</v>
      </c>
      <c r="P3288" s="12" t="s">
        <v>8273</v>
      </c>
      <c r="Q3288" t="s">
        <v>8274</v>
      </c>
      <c r="R3288" s="17">
        <f t="shared" si="262"/>
        <v>41836.471180555556</v>
      </c>
      <c r="S3288" s="17">
        <f t="shared" si="263"/>
        <v>41850.471180555556</v>
      </c>
      <c r="T3288" s="16" t="str">
        <f t="shared" si="264"/>
        <v>2014</v>
      </c>
    </row>
    <row r="3289" spans="1:20" ht="49" x14ac:dyDescent="0.25">
      <c r="A3289">
        <v>3287</v>
      </c>
      <c r="B3289" s="9" t="s">
        <v>3602</v>
      </c>
      <c r="C3289" s="3" t="s">
        <v>7713</v>
      </c>
      <c r="D3289" s="5">
        <v>1500</v>
      </c>
      <c r="E3289" s="7">
        <v>2560</v>
      </c>
      <c r="F3289" t="s">
        <v>8218</v>
      </c>
      <c r="G3289" t="s">
        <v>8223</v>
      </c>
      <c r="H3289" t="s">
        <v>8245</v>
      </c>
      <c r="I3289">
        <v>1446759880</v>
      </c>
      <c r="J3289">
        <v>1444164280</v>
      </c>
      <c r="K3289" t="b">
        <v>0</v>
      </c>
      <c r="L3289">
        <v>57</v>
      </c>
      <c r="M3289" t="b">
        <v>1</v>
      </c>
      <c r="N3289">
        <f t="shared" si="260"/>
        <v>171</v>
      </c>
      <c r="O3289" s="10">
        <f t="shared" si="261"/>
        <v>44.91</v>
      </c>
      <c r="P3289" s="12" t="s">
        <v>8273</v>
      </c>
      <c r="Q3289" t="s">
        <v>8274</v>
      </c>
      <c r="R3289" s="17">
        <f t="shared" si="262"/>
        <v>42283.864351851851</v>
      </c>
      <c r="S3289" s="17">
        <f t="shared" si="263"/>
        <v>42313.906018518523</v>
      </c>
      <c r="T3289" s="16" t="str">
        <f t="shared" si="264"/>
        <v>2015</v>
      </c>
    </row>
    <row r="3290" spans="1:20" ht="49" x14ac:dyDescent="0.25">
      <c r="A3290">
        <v>3288</v>
      </c>
      <c r="B3290" s="9" t="s">
        <v>3651</v>
      </c>
      <c r="C3290" s="3" t="s">
        <v>7764</v>
      </c>
      <c r="D3290" s="5">
        <v>1500</v>
      </c>
      <c r="E3290" s="7">
        <v>2616</v>
      </c>
      <c r="F3290" t="s">
        <v>8218</v>
      </c>
      <c r="G3290" t="s">
        <v>8224</v>
      </c>
      <c r="H3290" t="s">
        <v>8246</v>
      </c>
      <c r="I3290">
        <v>1459702800</v>
      </c>
      <c r="J3290">
        <v>1457690386</v>
      </c>
      <c r="K3290" t="b">
        <v>0</v>
      </c>
      <c r="L3290">
        <v>38</v>
      </c>
      <c r="M3290" t="b">
        <v>1</v>
      </c>
      <c r="N3290">
        <f t="shared" si="260"/>
        <v>174</v>
      </c>
      <c r="O3290" s="10">
        <f t="shared" si="261"/>
        <v>68.84</v>
      </c>
      <c r="P3290" s="12" t="s">
        <v>8273</v>
      </c>
      <c r="Q3290" t="s">
        <v>8274</v>
      </c>
      <c r="R3290" s="17">
        <f t="shared" si="262"/>
        <v>42440.416504629626</v>
      </c>
      <c r="S3290" s="17">
        <f t="shared" si="263"/>
        <v>42463.708333333328</v>
      </c>
      <c r="T3290" s="16" t="str">
        <f t="shared" si="264"/>
        <v>2016</v>
      </c>
    </row>
    <row r="3291" spans="1:20" ht="33" x14ac:dyDescent="0.25">
      <c r="A3291">
        <v>3289</v>
      </c>
      <c r="B3291" s="9" t="s">
        <v>3655</v>
      </c>
      <c r="C3291" s="3" t="s">
        <v>7768</v>
      </c>
      <c r="D3291" s="5">
        <v>1500</v>
      </c>
      <c r="E3291" s="7">
        <v>1510</v>
      </c>
      <c r="F3291" t="s">
        <v>8218</v>
      </c>
      <c r="G3291" t="s">
        <v>8223</v>
      </c>
      <c r="H3291" t="s">
        <v>8245</v>
      </c>
      <c r="I3291">
        <v>1404273540</v>
      </c>
      <c r="J3291">
        <v>1400272580</v>
      </c>
      <c r="K3291" t="b">
        <v>0</v>
      </c>
      <c r="L3291">
        <v>20</v>
      </c>
      <c r="M3291" t="b">
        <v>1</v>
      </c>
      <c r="N3291">
        <f t="shared" si="260"/>
        <v>101</v>
      </c>
      <c r="O3291" s="10">
        <f t="shared" si="261"/>
        <v>75.5</v>
      </c>
      <c r="P3291" s="12" t="s">
        <v>8273</v>
      </c>
      <c r="Q3291" t="s">
        <v>8274</v>
      </c>
      <c r="R3291" s="17">
        <f t="shared" si="262"/>
        <v>41775.858564814815</v>
      </c>
      <c r="S3291" s="17">
        <f t="shared" si="263"/>
        <v>41822.165972222225</v>
      </c>
      <c r="T3291" s="16" t="str">
        <f t="shared" si="264"/>
        <v>2014</v>
      </c>
    </row>
    <row r="3292" spans="1:20" ht="49" x14ac:dyDescent="0.25">
      <c r="A3292">
        <v>3290</v>
      </c>
      <c r="B3292" s="9" t="s">
        <v>3687</v>
      </c>
      <c r="C3292" s="3" t="s">
        <v>7800</v>
      </c>
      <c r="D3292" s="5">
        <v>1500</v>
      </c>
      <c r="E3292" s="7">
        <v>1800</v>
      </c>
      <c r="F3292" t="s">
        <v>8218</v>
      </c>
      <c r="G3292" t="s">
        <v>8223</v>
      </c>
      <c r="H3292" t="s">
        <v>8245</v>
      </c>
      <c r="I3292">
        <v>1417101683</v>
      </c>
      <c r="J3292">
        <v>1414506083</v>
      </c>
      <c r="K3292" t="b">
        <v>0</v>
      </c>
      <c r="L3292">
        <v>31</v>
      </c>
      <c r="M3292" t="b">
        <v>1</v>
      </c>
      <c r="N3292">
        <f t="shared" si="260"/>
        <v>120</v>
      </c>
      <c r="O3292" s="10">
        <f t="shared" si="261"/>
        <v>58.06</v>
      </c>
      <c r="P3292" s="12" t="s">
        <v>8273</v>
      </c>
      <c r="Q3292" t="s">
        <v>8274</v>
      </c>
      <c r="R3292" s="17">
        <f t="shared" si="262"/>
        <v>41940.598182870373</v>
      </c>
      <c r="S3292" s="17">
        <f t="shared" si="263"/>
        <v>41970.639849537038</v>
      </c>
      <c r="T3292" s="16" t="str">
        <f t="shared" si="264"/>
        <v>2014</v>
      </c>
    </row>
    <row r="3293" spans="1:20" ht="49" x14ac:dyDescent="0.25">
      <c r="A3293">
        <v>3291</v>
      </c>
      <c r="B3293" s="9" t="s">
        <v>3698</v>
      </c>
      <c r="C3293" s="3" t="s">
        <v>7811</v>
      </c>
      <c r="D3293" s="5">
        <v>1500</v>
      </c>
      <c r="E3293" s="7">
        <v>1505</v>
      </c>
      <c r="F3293" t="s">
        <v>8218</v>
      </c>
      <c r="G3293" t="s">
        <v>8224</v>
      </c>
      <c r="H3293" t="s">
        <v>8246</v>
      </c>
      <c r="I3293">
        <v>1433422793</v>
      </c>
      <c r="J3293">
        <v>1430830793</v>
      </c>
      <c r="K3293" t="b">
        <v>0</v>
      </c>
      <c r="L3293">
        <v>39</v>
      </c>
      <c r="M3293" t="b">
        <v>1</v>
      </c>
      <c r="N3293">
        <f t="shared" si="260"/>
        <v>100</v>
      </c>
      <c r="O3293" s="10">
        <f t="shared" si="261"/>
        <v>38.590000000000003</v>
      </c>
      <c r="P3293" s="12" t="s">
        <v>8273</v>
      </c>
      <c r="Q3293" t="s">
        <v>8274</v>
      </c>
      <c r="R3293" s="17">
        <f t="shared" si="262"/>
        <v>42129.541585648149</v>
      </c>
      <c r="S3293" s="17">
        <f t="shared" si="263"/>
        <v>42159.541585648149</v>
      </c>
      <c r="T3293" s="16" t="str">
        <f t="shared" si="264"/>
        <v>2015</v>
      </c>
    </row>
    <row r="3294" spans="1:20" ht="49" x14ac:dyDescent="0.25">
      <c r="A3294">
        <v>3292</v>
      </c>
      <c r="B3294" s="9" t="s">
        <v>3703</v>
      </c>
      <c r="C3294" s="3" t="s">
        <v>7816</v>
      </c>
      <c r="D3294" s="5">
        <v>1500</v>
      </c>
      <c r="E3294" s="7">
        <v>1820</v>
      </c>
      <c r="F3294" t="s">
        <v>8218</v>
      </c>
      <c r="G3294" t="s">
        <v>8223</v>
      </c>
      <c r="H3294" t="s">
        <v>8245</v>
      </c>
      <c r="I3294">
        <v>1410558949</v>
      </c>
      <c r="J3294">
        <v>1409262949</v>
      </c>
      <c r="K3294" t="b">
        <v>0</v>
      </c>
      <c r="L3294">
        <v>13</v>
      </c>
      <c r="M3294" t="b">
        <v>1</v>
      </c>
      <c r="N3294">
        <f t="shared" si="260"/>
        <v>121</v>
      </c>
      <c r="O3294" s="10">
        <f t="shared" si="261"/>
        <v>140</v>
      </c>
      <c r="P3294" s="12" t="s">
        <v>8273</v>
      </c>
      <c r="Q3294" t="s">
        <v>8274</v>
      </c>
      <c r="R3294" s="17">
        <f t="shared" si="262"/>
        <v>41879.913761574076</v>
      </c>
      <c r="S3294" s="17">
        <f t="shared" si="263"/>
        <v>41894.913761574076</v>
      </c>
      <c r="T3294" s="16" t="str">
        <f t="shared" si="264"/>
        <v>2014</v>
      </c>
    </row>
    <row r="3295" spans="1:20" ht="49" x14ac:dyDescent="0.25">
      <c r="A3295">
        <v>3293</v>
      </c>
      <c r="B3295" s="9" t="s">
        <v>3719</v>
      </c>
      <c r="C3295" s="3" t="s">
        <v>7832</v>
      </c>
      <c r="D3295" s="5">
        <v>1500</v>
      </c>
      <c r="E3295" s="7">
        <v>1668</v>
      </c>
      <c r="F3295" t="s">
        <v>8218</v>
      </c>
      <c r="G3295" t="s">
        <v>8228</v>
      </c>
      <c r="H3295" t="s">
        <v>8250</v>
      </c>
      <c r="I3295">
        <v>1455231540</v>
      </c>
      <c r="J3295">
        <v>1452614847</v>
      </c>
      <c r="K3295" t="b">
        <v>0</v>
      </c>
      <c r="L3295">
        <v>35</v>
      </c>
      <c r="M3295" t="b">
        <v>1</v>
      </c>
      <c r="N3295">
        <f t="shared" si="260"/>
        <v>111</v>
      </c>
      <c r="O3295" s="10">
        <f t="shared" si="261"/>
        <v>47.66</v>
      </c>
      <c r="P3295" s="12" t="s">
        <v>8273</v>
      </c>
      <c r="Q3295" t="s">
        <v>8274</v>
      </c>
      <c r="R3295" s="17">
        <f t="shared" si="262"/>
        <v>42381.671840277777</v>
      </c>
      <c r="S3295" s="17">
        <f t="shared" si="263"/>
        <v>42411.957638888889</v>
      </c>
      <c r="T3295" s="16" t="str">
        <f t="shared" si="264"/>
        <v>2016</v>
      </c>
    </row>
    <row r="3296" spans="1:20" ht="49" x14ac:dyDescent="0.25">
      <c r="A3296">
        <v>3294</v>
      </c>
      <c r="B3296" s="9" t="s">
        <v>3807</v>
      </c>
      <c r="C3296" s="3" t="s">
        <v>7920</v>
      </c>
      <c r="D3296" s="5">
        <v>1500</v>
      </c>
      <c r="E3296" s="7">
        <v>1826</v>
      </c>
      <c r="F3296" t="s">
        <v>8218</v>
      </c>
      <c r="G3296" t="s">
        <v>8223</v>
      </c>
      <c r="H3296" t="s">
        <v>8245</v>
      </c>
      <c r="I3296">
        <v>1426965758</v>
      </c>
      <c r="J3296">
        <v>1424377358</v>
      </c>
      <c r="K3296" t="b">
        <v>0</v>
      </c>
      <c r="L3296">
        <v>26</v>
      </c>
      <c r="M3296" t="b">
        <v>1</v>
      </c>
      <c r="N3296">
        <f t="shared" si="260"/>
        <v>122</v>
      </c>
      <c r="O3296" s="10">
        <f t="shared" si="261"/>
        <v>70.23</v>
      </c>
      <c r="P3296" s="12" t="s">
        <v>8273</v>
      </c>
      <c r="Q3296" t="s">
        <v>8274</v>
      </c>
      <c r="R3296" s="17">
        <f t="shared" si="262"/>
        <v>42054.849050925928</v>
      </c>
      <c r="S3296" s="17">
        <f t="shared" si="263"/>
        <v>42084.807384259257</v>
      </c>
      <c r="T3296" s="16" t="str">
        <f t="shared" si="264"/>
        <v>2015</v>
      </c>
    </row>
    <row r="3297" spans="1:20" ht="49" x14ac:dyDescent="0.25">
      <c r="A3297">
        <v>3295</v>
      </c>
      <c r="B3297" s="9" t="s">
        <v>3811</v>
      </c>
      <c r="C3297" s="3" t="s">
        <v>7924</v>
      </c>
      <c r="D3297" s="5">
        <v>1500</v>
      </c>
      <c r="E3297" s="7">
        <v>2102</v>
      </c>
      <c r="F3297" t="s">
        <v>8218</v>
      </c>
      <c r="G3297" t="s">
        <v>8223</v>
      </c>
      <c r="H3297" t="s">
        <v>8245</v>
      </c>
      <c r="I3297">
        <v>1427860740</v>
      </c>
      <c r="J3297">
        <v>1424727712</v>
      </c>
      <c r="K3297" t="b">
        <v>0</v>
      </c>
      <c r="L3297">
        <v>34</v>
      </c>
      <c r="M3297" t="b">
        <v>1</v>
      </c>
      <c r="N3297">
        <f t="shared" si="260"/>
        <v>140</v>
      </c>
      <c r="O3297" s="10">
        <f t="shared" si="261"/>
        <v>61.82</v>
      </c>
      <c r="P3297" s="12" t="s">
        <v>8273</v>
      </c>
      <c r="Q3297" t="s">
        <v>8274</v>
      </c>
      <c r="R3297" s="17">
        <f t="shared" si="262"/>
        <v>42058.904074074075</v>
      </c>
      <c r="S3297" s="17">
        <f t="shared" si="263"/>
        <v>42095.165972222225</v>
      </c>
      <c r="T3297" s="16" t="str">
        <f t="shared" si="264"/>
        <v>2015</v>
      </c>
    </row>
    <row r="3298" spans="1:20" ht="65" x14ac:dyDescent="0.25">
      <c r="A3298">
        <v>3296</v>
      </c>
      <c r="B3298" s="9" t="s">
        <v>3813</v>
      </c>
      <c r="C3298" s="3" t="s">
        <v>7926</v>
      </c>
      <c r="D3298" s="5">
        <v>1500</v>
      </c>
      <c r="E3298" s="7">
        <v>1788.57</v>
      </c>
      <c r="F3298" t="s">
        <v>8218</v>
      </c>
      <c r="G3298" t="s">
        <v>8223</v>
      </c>
      <c r="H3298" t="s">
        <v>8245</v>
      </c>
      <c r="I3298">
        <v>1405614823</v>
      </c>
      <c r="J3298">
        <v>1403022823</v>
      </c>
      <c r="K3298" t="b">
        <v>0</v>
      </c>
      <c r="L3298">
        <v>37</v>
      </c>
      <c r="M3298" t="b">
        <v>1</v>
      </c>
      <c r="N3298">
        <f t="shared" si="260"/>
        <v>119</v>
      </c>
      <c r="O3298" s="10">
        <f t="shared" si="261"/>
        <v>48.34</v>
      </c>
      <c r="P3298" s="12" t="s">
        <v>8273</v>
      </c>
      <c r="Q3298" t="s">
        <v>8274</v>
      </c>
      <c r="R3298" s="17">
        <f t="shared" si="262"/>
        <v>41807.690081018518</v>
      </c>
      <c r="S3298" s="17">
        <f t="shared" si="263"/>
        <v>41837.690081018518</v>
      </c>
      <c r="T3298" s="16" t="str">
        <f t="shared" si="264"/>
        <v>2014</v>
      </c>
    </row>
    <row r="3299" spans="1:20" ht="49" x14ac:dyDescent="0.25">
      <c r="A3299">
        <v>3297</v>
      </c>
      <c r="B3299" s="9" t="s">
        <v>3496</v>
      </c>
      <c r="C3299" s="3" t="s">
        <v>7607</v>
      </c>
      <c r="D3299" s="5">
        <v>1551</v>
      </c>
      <c r="E3299" s="7">
        <v>1686</v>
      </c>
      <c r="F3299" t="s">
        <v>8218</v>
      </c>
      <c r="G3299" t="s">
        <v>8223</v>
      </c>
      <c r="H3299" t="s">
        <v>8245</v>
      </c>
      <c r="I3299">
        <v>1464904800</v>
      </c>
      <c r="J3299">
        <v>1463852904</v>
      </c>
      <c r="K3299" t="b">
        <v>0</v>
      </c>
      <c r="L3299">
        <v>49</v>
      </c>
      <c r="M3299" t="b">
        <v>1</v>
      </c>
      <c r="N3299">
        <f t="shared" si="260"/>
        <v>109</v>
      </c>
      <c r="O3299" s="10">
        <f t="shared" si="261"/>
        <v>34.409999999999997</v>
      </c>
      <c r="P3299" s="12" t="s">
        <v>8273</v>
      </c>
      <c r="Q3299" t="s">
        <v>8274</v>
      </c>
      <c r="R3299" s="17">
        <f t="shared" si="262"/>
        <v>42511.741944444439</v>
      </c>
      <c r="S3299" s="17">
        <f t="shared" si="263"/>
        <v>42523.916666666672</v>
      </c>
      <c r="T3299" s="16" t="str">
        <f t="shared" si="264"/>
        <v>2016</v>
      </c>
    </row>
    <row r="3300" spans="1:20" ht="49" x14ac:dyDescent="0.25">
      <c r="A3300">
        <v>3298</v>
      </c>
      <c r="B3300" s="9" t="s">
        <v>3244</v>
      </c>
      <c r="C3300" s="3" t="s">
        <v>7354</v>
      </c>
      <c r="D3300" s="5">
        <v>1600</v>
      </c>
      <c r="E3300" s="7">
        <v>1647</v>
      </c>
      <c r="F3300" t="s">
        <v>8218</v>
      </c>
      <c r="G3300" t="s">
        <v>8224</v>
      </c>
      <c r="H3300" t="s">
        <v>8246</v>
      </c>
      <c r="I3300">
        <v>1480613982</v>
      </c>
      <c r="J3300">
        <v>1478018382</v>
      </c>
      <c r="K3300" t="b">
        <v>0</v>
      </c>
      <c r="L3300">
        <v>69</v>
      </c>
      <c r="M3300" t="b">
        <v>1</v>
      </c>
      <c r="N3300">
        <f t="shared" si="260"/>
        <v>103</v>
      </c>
      <c r="O3300" s="10">
        <f t="shared" si="261"/>
        <v>23.87</v>
      </c>
      <c r="P3300" s="12" t="s">
        <v>8273</v>
      </c>
      <c r="Q3300" t="s">
        <v>8274</v>
      </c>
      <c r="R3300" s="17">
        <f t="shared" si="262"/>
        <v>42675.694236111114</v>
      </c>
      <c r="S3300" s="17">
        <f t="shared" si="263"/>
        <v>42705.735902777778</v>
      </c>
      <c r="T3300" s="16" t="str">
        <f t="shared" si="264"/>
        <v>2016</v>
      </c>
    </row>
    <row r="3301" spans="1:20" ht="49" x14ac:dyDescent="0.25">
      <c r="A3301">
        <v>3299</v>
      </c>
      <c r="B3301" s="9" t="s">
        <v>3593</v>
      </c>
      <c r="C3301" s="3" t="s">
        <v>7704</v>
      </c>
      <c r="D3301" s="5">
        <v>1600</v>
      </c>
      <c r="E3301" s="7">
        <v>2015</v>
      </c>
      <c r="F3301" t="s">
        <v>8218</v>
      </c>
      <c r="G3301" t="s">
        <v>8223</v>
      </c>
      <c r="H3301" t="s">
        <v>8245</v>
      </c>
      <c r="I3301">
        <v>1472952982</v>
      </c>
      <c r="J3301">
        <v>1470792982</v>
      </c>
      <c r="K3301" t="b">
        <v>0</v>
      </c>
      <c r="L3301">
        <v>36</v>
      </c>
      <c r="M3301" t="b">
        <v>1</v>
      </c>
      <c r="N3301">
        <f t="shared" si="260"/>
        <v>126</v>
      </c>
      <c r="O3301" s="10">
        <f t="shared" si="261"/>
        <v>55.97</v>
      </c>
      <c r="P3301" s="12" t="s">
        <v>8273</v>
      </c>
      <c r="Q3301" t="s">
        <v>8274</v>
      </c>
      <c r="R3301" s="17">
        <f t="shared" si="262"/>
        <v>42592.066921296297</v>
      </c>
      <c r="S3301" s="17">
        <f t="shared" si="263"/>
        <v>42617.066921296297</v>
      </c>
      <c r="T3301" s="16" t="str">
        <f t="shared" si="264"/>
        <v>2016</v>
      </c>
    </row>
    <row r="3302" spans="1:20" ht="49" x14ac:dyDescent="0.25">
      <c r="A3302">
        <v>3300</v>
      </c>
      <c r="B3302" s="9" t="s">
        <v>3484</v>
      </c>
      <c r="C3302" s="3" t="s">
        <v>7595</v>
      </c>
      <c r="D3302" s="5">
        <v>1650</v>
      </c>
      <c r="E3302" s="7">
        <v>1660</v>
      </c>
      <c r="F3302" t="s">
        <v>8218</v>
      </c>
      <c r="G3302" t="s">
        <v>8223</v>
      </c>
      <c r="H3302" t="s">
        <v>8245</v>
      </c>
      <c r="I3302">
        <v>1454431080</v>
      </c>
      <c r="J3302">
        <v>1451839080</v>
      </c>
      <c r="K3302" t="b">
        <v>0</v>
      </c>
      <c r="L3302">
        <v>30</v>
      </c>
      <c r="M3302" t="b">
        <v>1</v>
      </c>
      <c r="N3302">
        <f t="shared" si="260"/>
        <v>101</v>
      </c>
      <c r="O3302" s="10">
        <f t="shared" si="261"/>
        <v>55.33</v>
      </c>
      <c r="P3302" s="12" t="s">
        <v>8273</v>
      </c>
      <c r="Q3302" t="s">
        <v>8274</v>
      </c>
      <c r="R3302" s="17">
        <f t="shared" si="262"/>
        <v>42372.693055555559</v>
      </c>
      <c r="S3302" s="17">
        <f t="shared" si="263"/>
        <v>42402.693055555559</v>
      </c>
      <c r="T3302" s="16" t="str">
        <f t="shared" si="264"/>
        <v>2016</v>
      </c>
    </row>
    <row r="3303" spans="1:20" ht="49" x14ac:dyDescent="0.25">
      <c r="A3303">
        <v>3301</v>
      </c>
      <c r="B3303" s="9" t="s">
        <v>3497</v>
      </c>
      <c r="C3303" s="3" t="s">
        <v>7608</v>
      </c>
      <c r="D3303" s="5">
        <v>1650</v>
      </c>
      <c r="E3303" s="7">
        <v>1690</v>
      </c>
      <c r="F3303" t="s">
        <v>8218</v>
      </c>
      <c r="G3303" t="s">
        <v>8228</v>
      </c>
      <c r="H3303" t="s">
        <v>8250</v>
      </c>
      <c r="I3303">
        <v>1464471840</v>
      </c>
      <c r="J3303">
        <v>1459309704</v>
      </c>
      <c r="K3303" t="b">
        <v>0</v>
      </c>
      <c r="L3303">
        <v>42</v>
      </c>
      <c r="M3303" t="b">
        <v>1</v>
      </c>
      <c r="N3303">
        <f t="shared" si="260"/>
        <v>102</v>
      </c>
      <c r="O3303" s="10">
        <f t="shared" si="261"/>
        <v>40.24</v>
      </c>
      <c r="P3303" s="12" t="s">
        <v>8273</v>
      </c>
      <c r="Q3303" t="s">
        <v>8274</v>
      </c>
      <c r="R3303" s="17">
        <f t="shared" si="262"/>
        <v>42459.15861111111</v>
      </c>
      <c r="S3303" s="17">
        <f t="shared" si="263"/>
        <v>42518.905555555553</v>
      </c>
      <c r="T3303" s="16" t="str">
        <f t="shared" si="264"/>
        <v>2016</v>
      </c>
    </row>
    <row r="3304" spans="1:20" ht="49" x14ac:dyDescent="0.25">
      <c r="A3304">
        <v>3302</v>
      </c>
      <c r="B3304" s="9" t="s">
        <v>3527</v>
      </c>
      <c r="C3304" s="3" t="s">
        <v>7638</v>
      </c>
      <c r="D3304" s="5">
        <v>1650</v>
      </c>
      <c r="E3304" s="7">
        <v>1669</v>
      </c>
      <c r="F3304" t="s">
        <v>8218</v>
      </c>
      <c r="G3304" t="s">
        <v>8224</v>
      </c>
      <c r="H3304" t="s">
        <v>8246</v>
      </c>
      <c r="I3304">
        <v>1484740918</v>
      </c>
      <c r="J3304">
        <v>1483012918</v>
      </c>
      <c r="K3304" t="b">
        <v>0</v>
      </c>
      <c r="L3304">
        <v>37</v>
      </c>
      <c r="M3304" t="b">
        <v>1</v>
      </c>
      <c r="N3304">
        <f t="shared" si="260"/>
        <v>101</v>
      </c>
      <c r="O3304" s="10">
        <f t="shared" si="261"/>
        <v>45.11</v>
      </c>
      <c r="P3304" s="12" t="s">
        <v>8273</v>
      </c>
      <c r="Q3304" t="s">
        <v>8274</v>
      </c>
      <c r="R3304" s="17">
        <f t="shared" si="262"/>
        <v>42733.50136574074</v>
      </c>
      <c r="S3304" s="17">
        <f t="shared" si="263"/>
        <v>42753.50136574074</v>
      </c>
      <c r="T3304" s="16" t="str">
        <f t="shared" si="264"/>
        <v>2016</v>
      </c>
    </row>
    <row r="3305" spans="1:20" ht="49" x14ac:dyDescent="0.25">
      <c r="A3305">
        <v>3303</v>
      </c>
      <c r="B3305" s="9" t="s">
        <v>1293</v>
      </c>
      <c r="C3305" s="3" t="s">
        <v>5402</v>
      </c>
      <c r="D3305" s="5">
        <v>1700</v>
      </c>
      <c r="E3305" s="7">
        <v>1870</v>
      </c>
      <c r="F3305" t="s">
        <v>8218</v>
      </c>
      <c r="G3305" t="s">
        <v>8224</v>
      </c>
      <c r="H3305" t="s">
        <v>8246</v>
      </c>
      <c r="I3305">
        <v>1444172340</v>
      </c>
      <c r="J3305">
        <v>1441822828</v>
      </c>
      <c r="K3305" t="b">
        <v>0</v>
      </c>
      <c r="L3305">
        <v>52</v>
      </c>
      <c r="M3305" t="b">
        <v>1</v>
      </c>
      <c r="N3305">
        <f t="shared" si="260"/>
        <v>110</v>
      </c>
      <c r="O3305" s="10">
        <f t="shared" si="261"/>
        <v>35.96</v>
      </c>
      <c r="P3305" s="12" t="s">
        <v>8273</v>
      </c>
      <c r="Q3305" t="s">
        <v>8274</v>
      </c>
      <c r="R3305" s="17">
        <f t="shared" si="262"/>
        <v>42256.764212962968</v>
      </c>
      <c r="S3305" s="17">
        <f t="shared" si="263"/>
        <v>42283.957638888889</v>
      </c>
      <c r="T3305" s="16" t="str">
        <f t="shared" si="264"/>
        <v>2015</v>
      </c>
    </row>
    <row r="3306" spans="1:20" ht="49" x14ac:dyDescent="0.25">
      <c r="A3306">
        <v>3304</v>
      </c>
      <c r="B3306" s="9" t="s">
        <v>3416</v>
      </c>
      <c r="C3306" s="3" t="s">
        <v>7527</v>
      </c>
      <c r="D3306" s="5">
        <v>1700</v>
      </c>
      <c r="E3306" s="7">
        <v>1700.01</v>
      </c>
      <c r="F3306" t="s">
        <v>8218</v>
      </c>
      <c r="G3306" t="s">
        <v>8223</v>
      </c>
      <c r="H3306" t="s">
        <v>8245</v>
      </c>
      <c r="I3306">
        <v>1414284180</v>
      </c>
      <c r="J3306">
        <v>1410558948</v>
      </c>
      <c r="K3306" t="b">
        <v>0</v>
      </c>
      <c r="L3306">
        <v>45</v>
      </c>
      <c r="M3306" t="b">
        <v>1</v>
      </c>
      <c r="N3306">
        <f t="shared" si="260"/>
        <v>100</v>
      </c>
      <c r="O3306" s="10">
        <f t="shared" si="261"/>
        <v>37.78</v>
      </c>
      <c r="P3306" s="12" t="s">
        <v>8273</v>
      </c>
      <c r="Q3306" t="s">
        <v>8274</v>
      </c>
      <c r="R3306" s="17">
        <f t="shared" si="262"/>
        <v>41894.91375</v>
      </c>
      <c r="S3306" s="17">
        <f t="shared" si="263"/>
        <v>41938.029861111114</v>
      </c>
      <c r="T3306" s="16" t="str">
        <f t="shared" si="264"/>
        <v>2014</v>
      </c>
    </row>
    <row r="3307" spans="1:20" ht="49" x14ac:dyDescent="0.25">
      <c r="A3307">
        <v>3305</v>
      </c>
      <c r="B3307" s="9" t="s">
        <v>3354</v>
      </c>
      <c r="C3307" s="3" t="s">
        <v>7465</v>
      </c>
      <c r="D3307" s="5">
        <v>1750</v>
      </c>
      <c r="E3307" s="7">
        <v>2210</v>
      </c>
      <c r="F3307" t="s">
        <v>8218</v>
      </c>
      <c r="G3307" t="s">
        <v>8224</v>
      </c>
      <c r="H3307" t="s">
        <v>8246</v>
      </c>
      <c r="I3307">
        <v>1462879020</v>
      </c>
      <c r="J3307">
        <v>1461941527</v>
      </c>
      <c r="K3307" t="b">
        <v>0</v>
      </c>
      <c r="L3307">
        <v>15</v>
      </c>
      <c r="M3307" t="b">
        <v>1</v>
      </c>
      <c r="N3307">
        <f t="shared" si="260"/>
        <v>126</v>
      </c>
      <c r="O3307" s="10">
        <f t="shared" si="261"/>
        <v>147.33000000000001</v>
      </c>
      <c r="P3307" s="12" t="s">
        <v>8273</v>
      </c>
      <c r="Q3307" t="s">
        <v>8274</v>
      </c>
      <c r="R3307" s="17">
        <f t="shared" si="262"/>
        <v>42489.619525462964</v>
      </c>
      <c r="S3307" s="17">
        <f t="shared" si="263"/>
        <v>42500.470138888893</v>
      </c>
      <c r="T3307" s="16" t="str">
        <f t="shared" si="264"/>
        <v>2016</v>
      </c>
    </row>
    <row r="3308" spans="1:20" ht="49" x14ac:dyDescent="0.25">
      <c r="A3308">
        <v>3306</v>
      </c>
      <c r="B3308" s="9" t="s">
        <v>3382</v>
      </c>
      <c r="C3308" s="3" t="s">
        <v>7493</v>
      </c>
      <c r="D3308" s="5">
        <v>1750</v>
      </c>
      <c r="E3308" s="7">
        <v>1955</v>
      </c>
      <c r="F3308" t="s">
        <v>8218</v>
      </c>
      <c r="G3308" t="s">
        <v>8223</v>
      </c>
      <c r="H3308" t="s">
        <v>8245</v>
      </c>
      <c r="I3308">
        <v>1466707620</v>
      </c>
      <c r="J3308">
        <v>1464979620</v>
      </c>
      <c r="K3308" t="b">
        <v>0</v>
      </c>
      <c r="L3308">
        <v>30</v>
      </c>
      <c r="M3308" t="b">
        <v>1</v>
      </c>
      <c r="N3308">
        <f t="shared" si="260"/>
        <v>112</v>
      </c>
      <c r="O3308" s="10">
        <f t="shared" si="261"/>
        <v>65.17</v>
      </c>
      <c r="P3308" s="12" t="s">
        <v>8273</v>
      </c>
      <c r="Q3308" t="s">
        <v>8274</v>
      </c>
      <c r="R3308" s="17">
        <f t="shared" si="262"/>
        <v>42524.782638888893</v>
      </c>
      <c r="S3308" s="17">
        <f t="shared" si="263"/>
        <v>42544.782638888893</v>
      </c>
      <c r="T3308" s="16" t="str">
        <f t="shared" si="264"/>
        <v>2016</v>
      </c>
    </row>
    <row r="3309" spans="1:20" ht="33" x14ac:dyDescent="0.25">
      <c r="A3309">
        <v>3307</v>
      </c>
      <c r="B3309" s="9" t="s">
        <v>3148</v>
      </c>
      <c r="C3309" s="3" t="s">
        <v>7258</v>
      </c>
      <c r="D3309" s="5">
        <v>1800</v>
      </c>
      <c r="E3309" s="7">
        <v>2361</v>
      </c>
      <c r="F3309" t="s">
        <v>8218</v>
      </c>
      <c r="G3309" t="s">
        <v>8223</v>
      </c>
      <c r="H3309" t="s">
        <v>8245</v>
      </c>
      <c r="I3309">
        <v>1412136000</v>
      </c>
      <c r="J3309">
        <v>1410278284</v>
      </c>
      <c r="K3309" t="b">
        <v>1</v>
      </c>
      <c r="L3309">
        <v>57</v>
      </c>
      <c r="M3309" t="b">
        <v>1</v>
      </c>
      <c r="N3309">
        <f t="shared" si="260"/>
        <v>131</v>
      </c>
      <c r="O3309" s="10">
        <f t="shared" si="261"/>
        <v>41.42</v>
      </c>
      <c r="P3309" s="12" t="s">
        <v>8273</v>
      </c>
      <c r="Q3309" t="s">
        <v>8274</v>
      </c>
      <c r="R3309" s="17">
        <f t="shared" si="262"/>
        <v>41891.665324074071</v>
      </c>
      <c r="S3309" s="17">
        <f t="shared" si="263"/>
        <v>41913.166666666664</v>
      </c>
      <c r="T3309" s="16" t="str">
        <f t="shared" si="264"/>
        <v>2014</v>
      </c>
    </row>
    <row r="3310" spans="1:20" ht="49" x14ac:dyDescent="0.25">
      <c r="A3310">
        <v>3308</v>
      </c>
      <c r="B3310" s="9" t="s">
        <v>3270</v>
      </c>
      <c r="C3310" s="3" t="s">
        <v>7380</v>
      </c>
      <c r="D3310" s="5">
        <v>1800</v>
      </c>
      <c r="E3310" s="7">
        <v>1830</v>
      </c>
      <c r="F3310" t="s">
        <v>8218</v>
      </c>
      <c r="G3310" t="s">
        <v>8224</v>
      </c>
      <c r="H3310" t="s">
        <v>8246</v>
      </c>
      <c r="I3310">
        <v>1436705265</v>
      </c>
      <c r="J3310">
        <v>1434113265</v>
      </c>
      <c r="K3310" t="b">
        <v>1</v>
      </c>
      <c r="L3310">
        <v>30</v>
      </c>
      <c r="M3310" t="b">
        <v>1</v>
      </c>
      <c r="N3310">
        <f t="shared" si="260"/>
        <v>102</v>
      </c>
      <c r="O3310" s="10">
        <f t="shared" si="261"/>
        <v>61</v>
      </c>
      <c r="P3310" s="12" t="s">
        <v>8273</v>
      </c>
      <c r="Q3310" t="s">
        <v>8274</v>
      </c>
      <c r="R3310" s="17">
        <f t="shared" si="262"/>
        <v>42167.533159722225</v>
      </c>
      <c r="S3310" s="17">
        <f t="shared" si="263"/>
        <v>42197.533159722225</v>
      </c>
      <c r="T3310" s="16" t="str">
        <f t="shared" si="264"/>
        <v>2015</v>
      </c>
    </row>
    <row r="3311" spans="1:20" ht="49" x14ac:dyDescent="0.25">
      <c r="A3311">
        <v>3309</v>
      </c>
      <c r="B3311" s="9" t="s">
        <v>3275</v>
      </c>
      <c r="C3311" s="3" t="s">
        <v>7385</v>
      </c>
      <c r="D3311" s="5">
        <v>1800</v>
      </c>
      <c r="E3311" s="7">
        <v>1805</v>
      </c>
      <c r="F3311" t="s">
        <v>8218</v>
      </c>
      <c r="G3311" t="s">
        <v>8223</v>
      </c>
      <c r="H3311" t="s">
        <v>8245</v>
      </c>
      <c r="I3311">
        <v>1423456200</v>
      </c>
      <c r="J3311">
        <v>1421183271</v>
      </c>
      <c r="K3311" t="b">
        <v>1</v>
      </c>
      <c r="L3311">
        <v>12</v>
      </c>
      <c r="M3311" t="b">
        <v>1</v>
      </c>
      <c r="N3311">
        <f t="shared" si="260"/>
        <v>100</v>
      </c>
      <c r="O3311" s="10">
        <f t="shared" si="261"/>
        <v>150.41999999999999</v>
      </c>
      <c r="P3311" s="12" t="s">
        <v>8273</v>
      </c>
      <c r="Q3311" t="s">
        <v>8274</v>
      </c>
      <c r="R3311" s="17">
        <f t="shared" si="262"/>
        <v>42017.88045138889</v>
      </c>
      <c r="S3311" s="17">
        <f t="shared" si="263"/>
        <v>42044.1875</v>
      </c>
      <c r="T3311" s="16" t="str">
        <f t="shared" si="264"/>
        <v>2015</v>
      </c>
    </row>
    <row r="3312" spans="1:20" ht="49" x14ac:dyDescent="0.25">
      <c r="A3312">
        <v>3310</v>
      </c>
      <c r="B3312" s="9" t="s">
        <v>3303</v>
      </c>
      <c r="C3312" s="3" t="s">
        <v>7413</v>
      </c>
      <c r="D3312" s="5">
        <v>1800</v>
      </c>
      <c r="E3312" s="7">
        <v>2086</v>
      </c>
      <c r="F3312" t="s">
        <v>8218</v>
      </c>
      <c r="G3312" t="s">
        <v>8223</v>
      </c>
      <c r="H3312" t="s">
        <v>8245</v>
      </c>
      <c r="I3312">
        <v>1427553484</v>
      </c>
      <c r="J3312">
        <v>1424533084</v>
      </c>
      <c r="K3312" t="b">
        <v>0</v>
      </c>
      <c r="L3312">
        <v>35</v>
      </c>
      <c r="M3312" t="b">
        <v>1</v>
      </c>
      <c r="N3312">
        <f t="shared" si="260"/>
        <v>116</v>
      </c>
      <c r="O3312" s="10">
        <f t="shared" si="261"/>
        <v>59.6</v>
      </c>
      <c r="P3312" s="12" t="s">
        <v>8273</v>
      </c>
      <c r="Q3312" t="s">
        <v>8274</v>
      </c>
      <c r="R3312" s="17">
        <f t="shared" si="262"/>
        <v>42056.65143518518</v>
      </c>
      <c r="S3312" s="17">
        <f t="shared" si="263"/>
        <v>42091.609768518523</v>
      </c>
      <c r="T3312" s="16" t="str">
        <f t="shared" si="264"/>
        <v>2015</v>
      </c>
    </row>
    <row r="3313" spans="1:20" ht="49" x14ac:dyDescent="0.25">
      <c r="A3313">
        <v>3311</v>
      </c>
      <c r="B3313" s="9" t="s">
        <v>3328</v>
      </c>
      <c r="C3313" s="3" t="s">
        <v>7438</v>
      </c>
      <c r="D3313" s="5">
        <v>1800</v>
      </c>
      <c r="E3313" s="7">
        <v>2635</v>
      </c>
      <c r="F3313" t="s">
        <v>8218</v>
      </c>
      <c r="G3313" t="s">
        <v>8223</v>
      </c>
      <c r="H3313" t="s">
        <v>8245</v>
      </c>
      <c r="I3313">
        <v>1404522000</v>
      </c>
      <c r="J3313">
        <v>1404308883</v>
      </c>
      <c r="K3313" t="b">
        <v>0</v>
      </c>
      <c r="L3313">
        <v>9</v>
      </c>
      <c r="M3313" t="b">
        <v>1</v>
      </c>
      <c r="N3313">
        <f t="shared" si="260"/>
        <v>146</v>
      </c>
      <c r="O3313" s="10">
        <f t="shared" si="261"/>
        <v>292.77999999999997</v>
      </c>
      <c r="P3313" s="12" t="s">
        <v>8273</v>
      </c>
      <c r="Q3313" t="s">
        <v>8274</v>
      </c>
      <c r="R3313" s="17">
        <f t="shared" si="262"/>
        <v>41822.57503472222</v>
      </c>
      <c r="S3313" s="17">
        <f t="shared" si="263"/>
        <v>41825.041666666664</v>
      </c>
      <c r="T3313" s="16" t="str">
        <f t="shared" si="264"/>
        <v>2014</v>
      </c>
    </row>
    <row r="3314" spans="1:20" ht="49" x14ac:dyDescent="0.25">
      <c r="A3314">
        <v>3312</v>
      </c>
      <c r="B3314" s="9" t="s">
        <v>3476</v>
      </c>
      <c r="C3314" s="3" t="s">
        <v>7587</v>
      </c>
      <c r="D3314" s="5">
        <v>1800</v>
      </c>
      <c r="E3314" s="7">
        <v>2076</v>
      </c>
      <c r="F3314" t="s">
        <v>8218</v>
      </c>
      <c r="G3314" t="s">
        <v>8223</v>
      </c>
      <c r="H3314" t="s">
        <v>8245</v>
      </c>
      <c r="I3314">
        <v>1431831600</v>
      </c>
      <c r="J3314">
        <v>1430761243</v>
      </c>
      <c r="K3314" t="b">
        <v>0</v>
      </c>
      <c r="L3314">
        <v>39</v>
      </c>
      <c r="M3314" t="b">
        <v>1</v>
      </c>
      <c r="N3314">
        <f t="shared" si="260"/>
        <v>115</v>
      </c>
      <c r="O3314" s="10">
        <f t="shared" si="261"/>
        <v>53.23</v>
      </c>
      <c r="P3314" s="12" t="s">
        <v>8273</v>
      </c>
      <c r="Q3314" t="s">
        <v>8274</v>
      </c>
      <c r="R3314" s="17">
        <f t="shared" si="262"/>
        <v>42128.736608796295</v>
      </c>
      <c r="S3314" s="17">
        <f t="shared" si="263"/>
        <v>42141.125</v>
      </c>
      <c r="T3314" s="16" t="str">
        <f t="shared" si="264"/>
        <v>2015</v>
      </c>
    </row>
    <row r="3315" spans="1:20" ht="49" x14ac:dyDescent="0.25">
      <c r="A3315">
        <v>3313</v>
      </c>
      <c r="B3315" s="9" t="s">
        <v>3176</v>
      </c>
      <c r="C3315" s="3" t="s">
        <v>7286</v>
      </c>
      <c r="D3315" s="5">
        <v>1900</v>
      </c>
      <c r="E3315" s="7">
        <v>2182</v>
      </c>
      <c r="F3315" t="s">
        <v>8218</v>
      </c>
      <c r="G3315" t="s">
        <v>8223</v>
      </c>
      <c r="H3315" t="s">
        <v>8245</v>
      </c>
      <c r="I3315">
        <v>1376838000</v>
      </c>
      <c r="J3315">
        <v>1374531631</v>
      </c>
      <c r="K3315" t="b">
        <v>1</v>
      </c>
      <c r="L3315">
        <v>55</v>
      </c>
      <c r="M3315" t="b">
        <v>1</v>
      </c>
      <c r="N3315">
        <f t="shared" si="260"/>
        <v>115</v>
      </c>
      <c r="O3315" s="10">
        <f t="shared" si="261"/>
        <v>39.67</v>
      </c>
      <c r="P3315" s="12" t="s">
        <v>8273</v>
      </c>
      <c r="Q3315" t="s">
        <v>8274</v>
      </c>
      <c r="R3315" s="17">
        <f t="shared" si="262"/>
        <v>41477.930914351848</v>
      </c>
      <c r="S3315" s="17">
        <f t="shared" si="263"/>
        <v>41504.625</v>
      </c>
      <c r="T3315" s="16" t="str">
        <f t="shared" si="264"/>
        <v>2013</v>
      </c>
    </row>
    <row r="3316" spans="1:20" ht="49" x14ac:dyDescent="0.25">
      <c r="A3316">
        <v>3314</v>
      </c>
      <c r="B3316" s="9" t="s">
        <v>3608</v>
      </c>
      <c r="C3316" s="3" t="s">
        <v>7719</v>
      </c>
      <c r="D3316" s="5">
        <v>1960</v>
      </c>
      <c r="E3316" s="7">
        <v>3005</v>
      </c>
      <c r="F3316" t="s">
        <v>8218</v>
      </c>
      <c r="G3316" t="s">
        <v>8224</v>
      </c>
      <c r="H3316" t="s">
        <v>8246</v>
      </c>
      <c r="I3316">
        <v>1459378085</v>
      </c>
      <c r="J3316">
        <v>1456789685</v>
      </c>
      <c r="K3316" t="b">
        <v>0</v>
      </c>
      <c r="L3316">
        <v>21</v>
      </c>
      <c r="M3316" t="b">
        <v>1</v>
      </c>
      <c r="N3316">
        <f t="shared" si="260"/>
        <v>153</v>
      </c>
      <c r="O3316" s="10">
        <f t="shared" si="261"/>
        <v>143.1</v>
      </c>
      <c r="P3316" s="12" t="s">
        <v>8273</v>
      </c>
      <c r="Q3316" t="s">
        <v>8274</v>
      </c>
      <c r="R3316" s="17">
        <f t="shared" si="262"/>
        <v>42429.991724537031</v>
      </c>
      <c r="S3316" s="17">
        <f t="shared" si="263"/>
        <v>42459.950057870374</v>
      </c>
      <c r="T3316" s="16" t="str">
        <f t="shared" si="264"/>
        <v>2016</v>
      </c>
    </row>
    <row r="3317" spans="1:20" ht="49" x14ac:dyDescent="0.25">
      <c r="A3317">
        <v>3315</v>
      </c>
      <c r="B3317" s="9" t="s">
        <v>534</v>
      </c>
      <c r="C3317" s="3" t="s">
        <v>4643</v>
      </c>
      <c r="D3317" s="5">
        <v>2000</v>
      </c>
      <c r="E3317" s="7">
        <v>2004</v>
      </c>
      <c r="F3317" t="s">
        <v>8218</v>
      </c>
      <c r="G3317" t="s">
        <v>8224</v>
      </c>
      <c r="H3317" t="s">
        <v>8246</v>
      </c>
      <c r="I3317">
        <v>1463394365</v>
      </c>
      <c r="J3317">
        <v>1461320765</v>
      </c>
      <c r="K3317" t="b">
        <v>0</v>
      </c>
      <c r="L3317">
        <v>17</v>
      </c>
      <c r="M3317" t="b">
        <v>1</v>
      </c>
      <c r="N3317">
        <f t="shared" si="260"/>
        <v>100</v>
      </c>
      <c r="O3317" s="10">
        <f t="shared" si="261"/>
        <v>117.88</v>
      </c>
      <c r="P3317" s="12" t="s">
        <v>8273</v>
      </c>
      <c r="Q3317" t="s">
        <v>8274</v>
      </c>
      <c r="R3317" s="17">
        <f t="shared" si="262"/>
        <v>42482.43478009259</v>
      </c>
      <c r="S3317" s="17">
        <f t="shared" si="263"/>
        <v>42506.43478009259</v>
      </c>
      <c r="T3317" s="16" t="str">
        <f t="shared" si="264"/>
        <v>2016</v>
      </c>
    </row>
    <row r="3318" spans="1:20" ht="33" x14ac:dyDescent="0.25">
      <c r="A3318">
        <v>3316</v>
      </c>
      <c r="B3318" s="9" t="s">
        <v>536</v>
      </c>
      <c r="C3318" s="3" t="s">
        <v>4645</v>
      </c>
      <c r="D3318" s="5">
        <v>2000</v>
      </c>
      <c r="E3318" s="7">
        <v>2050</v>
      </c>
      <c r="F3318" t="s">
        <v>8218</v>
      </c>
      <c r="G3318" t="s">
        <v>8224</v>
      </c>
      <c r="H3318" t="s">
        <v>8246</v>
      </c>
      <c r="I3318">
        <v>1483707905</v>
      </c>
      <c r="J3318">
        <v>1481115905</v>
      </c>
      <c r="K3318" t="b">
        <v>0</v>
      </c>
      <c r="L3318">
        <v>59</v>
      </c>
      <c r="M3318" t="b">
        <v>1</v>
      </c>
      <c r="N3318">
        <f t="shared" si="260"/>
        <v>103</v>
      </c>
      <c r="O3318" s="10">
        <f t="shared" si="261"/>
        <v>34.75</v>
      </c>
      <c r="P3318" s="12" t="s">
        <v>8273</v>
      </c>
      <c r="Q3318" t="s">
        <v>8274</v>
      </c>
      <c r="R3318" s="17">
        <f t="shared" si="262"/>
        <v>42711.545196759253</v>
      </c>
      <c r="S3318" s="17">
        <f t="shared" si="263"/>
        <v>42741.545196759253</v>
      </c>
      <c r="T3318" s="16" t="str">
        <f t="shared" si="264"/>
        <v>2016</v>
      </c>
    </row>
    <row r="3319" spans="1:20" ht="49" x14ac:dyDescent="0.25">
      <c r="A3319">
        <v>3317</v>
      </c>
      <c r="B3319" s="9" t="s">
        <v>538</v>
      </c>
      <c r="C3319" s="3" t="s">
        <v>4647</v>
      </c>
      <c r="D3319" s="5">
        <v>2000</v>
      </c>
      <c r="E3319" s="7">
        <v>2410</v>
      </c>
      <c r="F3319" t="s">
        <v>8218</v>
      </c>
      <c r="G3319" t="s">
        <v>8223</v>
      </c>
      <c r="H3319" t="s">
        <v>8245</v>
      </c>
      <c r="I3319">
        <v>1446665191</v>
      </c>
      <c r="J3319">
        <v>1444069591</v>
      </c>
      <c r="K3319" t="b">
        <v>0</v>
      </c>
      <c r="L3319">
        <v>59</v>
      </c>
      <c r="M3319" t="b">
        <v>1</v>
      </c>
      <c r="N3319">
        <f t="shared" si="260"/>
        <v>121</v>
      </c>
      <c r="O3319" s="10">
        <f t="shared" si="261"/>
        <v>40.85</v>
      </c>
      <c r="P3319" s="12" t="s">
        <v>8273</v>
      </c>
      <c r="Q3319" t="s">
        <v>8274</v>
      </c>
      <c r="R3319" s="17">
        <f t="shared" si="262"/>
        <v>42282.768414351856</v>
      </c>
      <c r="S3319" s="17">
        <f t="shared" si="263"/>
        <v>42312.810081018513</v>
      </c>
      <c r="T3319" s="16" t="str">
        <f t="shared" si="264"/>
        <v>2015</v>
      </c>
    </row>
    <row r="3320" spans="1:20" ht="49" x14ac:dyDescent="0.25">
      <c r="A3320">
        <v>3318</v>
      </c>
      <c r="B3320" s="9" t="s">
        <v>1285</v>
      </c>
      <c r="C3320" s="3" t="s">
        <v>5394</v>
      </c>
      <c r="D3320" s="5">
        <v>2000</v>
      </c>
      <c r="E3320" s="7">
        <v>2020</v>
      </c>
      <c r="F3320" t="s">
        <v>8218</v>
      </c>
      <c r="G3320" t="s">
        <v>8223</v>
      </c>
      <c r="H3320" t="s">
        <v>8245</v>
      </c>
      <c r="I3320">
        <v>1483203540</v>
      </c>
      <c r="J3320">
        <v>1481175482</v>
      </c>
      <c r="K3320" t="b">
        <v>0</v>
      </c>
      <c r="L3320">
        <v>31</v>
      </c>
      <c r="M3320" t="b">
        <v>1</v>
      </c>
      <c r="N3320">
        <f t="shared" si="260"/>
        <v>101</v>
      </c>
      <c r="O3320" s="10">
        <f t="shared" si="261"/>
        <v>65.16</v>
      </c>
      <c r="P3320" s="12" t="s">
        <v>8273</v>
      </c>
      <c r="Q3320" t="s">
        <v>8274</v>
      </c>
      <c r="R3320" s="17">
        <f t="shared" si="262"/>
        <v>42712.23474537037</v>
      </c>
      <c r="S3320" s="17">
        <f t="shared" si="263"/>
        <v>42735.707638888889</v>
      </c>
      <c r="T3320" s="16" t="str">
        <f t="shared" si="264"/>
        <v>2016</v>
      </c>
    </row>
    <row r="3321" spans="1:20" ht="49" x14ac:dyDescent="0.25">
      <c r="A3321">
        <v>3319</v>
      </c>
      <c r="B3321" s="9" t="s">
        <v>1286</v>
      </c>
      <c r="C3321" s="3" t="s">
        <v>5395</v>
      </c>
      <c r="D3321" s="5">
        <v>2000</v>
      </c>
      <c r="E3321" s="7">
        <v>2033</v>
      </c>
      <c r="F3321" t="s">
        <v>8218</v>
      </c>
      <c r="G3321" t="s">
        <v>8224</v>
      </c>
      <c r="H3321" t="s">
        <v>8246</v>
      </c>
      <c r="I3321">
        <v>1434808775</v>
      </c>
      <c r="J3321">
        <v>1433512775</v>
      </c>
      <c r="K3321" t="b">
        <v>0</v>
      </c>
      <c r="L3321">
        <v>63</v>
      </c>
      <c r="M3321" t="b">
        <v>1</v>
      </c>
      <c r="N3321">
        <f t="shared" si="260"/>
        <v>102</v>
      </c>
      <c r="O3321" s="10">
        <f t="shared" si="261"/>
        <v>32.270000000000003</v>
      </c>
      <c r="P3321" s="12" t="s">
        <v>8273</v>
      </c>
      <c r="Q3321" t="s">
        <v>8274</v>
      </c>
      <c r="R3321" s="17">
        <f t="shared" si="262"/>
        <v>42160.583043981482</v>
      </c>
      <c r="S3321" s="17">
        <f t="shared" si="263"/>
        <v>42175.583043981482</v>
      </c>
      <c r="T3321" s="16" t="str">
        <f t="shared" si="264"/>
        <v>2015</v>
      </c>
    </row>
    <row r="3322" spans="1:20" ht="49" x14ac:dyDescent="0.25">
      <c r="A3322">
        <v>3320</v>
      </c>
      <c r="B3322" s="9" t="s">
        <v>1299</v>
      </c>
      <c r="C3322" s="3" t="s">
        <v>5408</v>
      </c>
      <c r="D3322" s="5">
        <v>2000</v>
      </c>
      <c r="E3322" s="7">
        <v>2093</v>
      </c>
      <c r="F3322" t="s">
        <v>8218</v>
      </c>
      <c r="G3322" t="s">
        <v>8224</v>
      </c>
      <c r="H3322" t="s">
        <v>8246</v>
      </c>
      <c r="I3322">
        <v>1461860432</v>
      </c>
      <c r="J3322">
        <v>1459268432</v>
      </c>
      <c r="K3322" t="b">
        <v>0</v>
      </c>
      <c r="L3322">
        <v>33</v>
      </c>
      <c r="M3322" t="b">
        <v>1</v>
      </c>
      <c r="N3322">
        <f t="shared" si="260"/>
        <v>105</v>
      </c>
      <c r="O3322" s="10">
        <f t="shared" si="261"/>
        <v>63.42</v>
      </c>
      <c r="P3322" s="12" t="s">
        <v>8273</v>
      </c>
      <c r="Q3322" t="s">
        <v>8274</v>
      </c>
      <c r="R3322" s="17">
        <f t="shared" si="262"/>
        <v>42458.680925925932</v>
      </c>
      <c r="S3322" s="17">
        <f t="shared" si="263"/>
        <v>42488.680925925932</v>
      </c>
      <c r="T3322" s="16" t="str">
        <f t="shared" si="264"/>
        <v>2016</v>
      </c>
    </row>
    <row r="3323" spans="1:20" ht="49" x14ac:dyDescent="0.25">
      <c r="A3323">
        <v>3321</v>
      </c>
      <c r="B3323" s="9" t="s">
        <v>1302</v>
      </c>
      <c r="C3323" s="3" t="s">
        <v>5411</v>
      </c>
      <c r="D3323" s="5">
        <v>2000</v>
      </c>
      <c r="E3323" s="7">
        <v>2055</v>
      </c>
      <c r="F3323" t="s">
        <v>8218</v>
      </c>
      <c r="G3323" t="s">
        <v>8223</v>
      </c>
      <c r="H3323" t="s">
        <v>8245</v>
      </c>
      <c r="I3323">
        <v>1437447600</v>
      </c>
      <c r="J3323">
        <v>1436551178</v>
      </c>
      <c r="K3323" t="b">
        <v>0</v>
      </c>
      <c r="L3323">
        <v>29</v>
      </c>
      <c r="M3323" t="b">
        <v>1</v>
      </c>
      <c r="N3323">
        <f t="shared" si="260"/>
        <v>103</v>
      </c>
      <c r="O3323" s="10">
        <f t="shared" si="261"/>
        <v>70.86</v>
      </c>
      <c r="P3323" s="12" t="s">
        <v>8273</v>
      </c>
      <c r="Q3323" t="s">
        <v>8274</v>
      </c>
      <c r="R3323" s="17">
        <f t="shared" si="262"/>
        <v>42195.749745370369</v>
      </c>
      <c r="S3323" s="17">
        <f t="shared" si="263"/>
        <v>42206.125</v>
      </c>
      <c r="T3323" s="16" t="str">
        <f t="shared" si="264"/>
        <v>2015</v>
      </c>
    </row>
    <row r="3324" spans="1:20" ht="33" x14ac:dyDescent="0.25">
      <c r="A3324">
        <v>3322</v>
      </c>
      <c r="B3324" s="9" t="s">
        <v>2788</v>
      </c>
      <c r="C3324" s="3" t="s">
        <v>6898</v>
      </c>
      <c r="D3324" s="5">
        <v>2000</v>
      </c>
      <c r="E3324" s="7">
        <v>2050</v>
      </c>
      <c r="F3324" t="s">
        <v>8218</v>
      </c>
      <c r="G3324" t="s">
        <v>8223</v>
      </c>
      <c r="H3324" t="s">
        <v>8245</v>
      </c>
      <c r="I3324">
        <v>1469811043</v>
      </c>
      <c r="J3324">
        <v>1467219043</v>
      </c>
      <c r="K3324" t="b">
        <v>0</v>
      </c>
      <c r="L3324">
        <v>20</v>
      </c>
      <c r="M3324" t="b">
        <v>1</v>
      </c>
      <c r="N3324">
        <f t="shared" si="260"/>
        <v>103</v>
      </c>
      <c r="O3324" s="10">
        <f t="shared" si="261"/>
        <v>102.5</v>
      </c>
      <c r="P3324" s="12" t="s">
        <v>8273</v>
      </c>
      <c r="Q3324" t="s">
        <v>8274</v>
      </c>
      <c r="R3324" s="17">
        <f t="shared" si="262"/>
        <v>42550.701886574068</v>
      </c>
      <c r="S3324" s="17">
        <f t="shared" si="263"/>
        <v>42580.701886574068</v>
      </c>
      <c r="T3324" s="16" t="str">
        <f t="shared" si="264"/>
        <v>2016</v>
      </c>
    </row>
    <row r="3325" spans="1:20" ht="49" x14ac:dyDescent="0.25">
      <c r="A3325">
        <v>3323</v>
      </c>
      <c r="B3325" s="9" t="s">
        <v>2791</v>
      </c>
      <c r="C3325" s="3" t="s">
        <v>6901</v>
      </c>
      <c r="D3325" s="5">
        <v>2000</v>
      </c>
      <c r="E3325" s="7">
        <v>2050</v>
      </c>
      <c r="F3325" t="s">
        <v>8218</v>
      </c>
      <c r="G3325" t="s">
        <v>8223</v>
      </c>
      <c r="H3325" t="s">
        <v>8245</v>
      </c>
      <c r="I3325">
        <v>1473393600</v>
      </c>
      <c r="J3325">
        <v>1470778559</v>
      </c>
      <c r="K3325" t="b">
        <v>0</v>
      </c>
      <c r="L3325">
        <v>28</v>
      </c>
      <c r="M3325" t="b">
        <v>1</v>
      </c>
      <c r="N3325">
        <f t="shared" si="260"/>
        <v>103</v>
      </c>
      <c r="O3325" s="10">
        <f t="shared" si="261"/>
        <v>73.209999999999994</v>
      </c>
      <c r="P3325" s="12" t="s">
        <v>8273</v>
      </c>
      <c r="Q3325" t="s">
        <v>8274</v>
      </c>
      <c r="R3325" s="17">
        <f t="shared" si="262"/>
        <v>42591.899988425925</v>
      </c>
      <c r="S3325" s="17">
        <f t="shared" si="263"/>
        <v>42622.166666666672</v>
      </c>
      <c r="T3325" s="16" t="str">
        <f t="shared" si="264"/>
        <v>2016</v>
      </c>
    </row>
    <row r="3326" spans="1:20" ht="49" x14ac:dyDescent="0.25">
      <c r="A3326">
        <v>3324</v>
      </c>
      <c r="B3326" s="9" t="s">
        <v>2792</v>
      </c>
      <c r="C3326" s="3" t="s">
        <v>6902</v>
      </c>
      <c r="D3326" s="5">
        <v>2000</v>
      </c>
      <c r="E3326" s="7">
        <v>2152</v>
      </c>
      <c r="F3326" t="s">
        <v>8218</v>
      </c>
      <c r="G3326" t="s">
        <v>8223</v>
      </c>
      <c r="H3326" t="s">
        <v>8245</v>
      </c>
      <c r="I3326">
        <v>1439357559</v>
      </c>
      <c r="J3326">
        <v>1435469559</v>
      </c>
      <c r="K3326" t="b">
        <v>0</v>
      </c>
      <c r="L3326">
        <v>24</v>
      </c>
      <c r="M3326" t="b">
        <v>1</v>
      </c>
      <c r="N3326">
        <f t="shared" si="260"/>
        <v>108</v>
      </c>
      <c r="O3326" s="10">
        <f t="shared" si="261"/>
        <v>89.67</v>
      </c>
      <c r="P3326" s="12" t="s">
        <v>8273</v>
      </c>
      <c r="Q3326" t="s">
        <v>8274</v>
      </c>
      <c r="R3326" s="17">
        <f t="shared" si="262"/>
        <v>42183.231006944443</v>
      </c>
      <c r="S3326" s="17">
        <f t="shared" si="263"/>
        <v>42228.231006944443</v>
      </c>
      <c r="T3326" s="16" t="str">
        <f t="shared" si="264"/>
        <v>2015</v>
      </c>
    </row>
    <row r="3327" spans="1:20" ht="49" x14ac:dyDescent="0.25">
      <c r="A3327">
        <v>3325</v>
      </c>
      <c r="B3327" s="9" t="s">
        <v>2826</v>
      </c>
      <c r="C3327" s="3" t="s">
        <v>6936</v>
      </c>
      <c r="D3327" s="5">
        <v>2000</v>
      </c>
      <c r="E3327" s="7">
        <v>2155</v>
      </c>
      <c r="F3327" t="s">
        <v>8218</v>
      </c>
      <c r="G3327" t="s">
        <v>8223</v>
      </c>
      <c r="H3327" t="s">
        <v>8245</v>
      </c>
      <c r="I3327">
        <v>1436511600</v>
      </c>
      <c r="J3327">
        <v>1434415812</v>
      </c>
      <c r="K3327" t="b">
        <v>0</v>
      </c>
      <c r="L3327">
        <v>19</v>
      </c>
      <c r="M3327" t="b">
        <v>1</v>
      </c>
      <c r="N3327">
        <f t="shared" si="260"/>
        <v>108</v>
      </c>
      <c r="O3327" s="10">
        <f t="shared" si="261"/>
        <v>113.42</v>
      </c>
      <c r="P3327" s="12" t="s">
        <v>8273</v>
      </c>
      <c r="Q3327" t="s">
        <v>8274</v>
      </c>
      <c r="R3327" s="17">
        <f t="shared" si="262"/>
        <v>42171.034861111111</v>
      </c>
      <c r="S3327" s="17">
        <f t="shared" si="263"/>
        <v>42195.291666666672</v>
      </c>
      <c r="T3327" s="16" t="str">
        <f t="shared" si="264"/>
        <v>2015</v>
      </c>
    </row>
    <row r="3328" spans="1:20" ht="49" x14ac:dyDescent="0.25">
      <c r="A3328">
        <v>3326</v>
      </c>
      <c r="B3328" s="9" t="s">
        <v>2827</v>
      </c>
      <c r="C3328" s="3" t="s">
        <v>6937</v>
      </c>
      <c r="D3328" s="5">
        <v>2000</v>
      </c>
      <c r="E3328" s="7">
        <v>2405</v>
      </c>
      <c r="F3328" t="s">
        <v>8218</v>
      </c>
      <c r="G3328" t="s">
        <v>8223</v>
      </c>
      <c r="H3328" t="s">
        <v>8245</v>
      </c>
      <c r="I3328">
        <v>1464971400</v>
      </c>
      <c r="J3328">
        <v>1462379066</v>
      </c>
      <c r="K3328" t="b">
        <v>0</v>
      </c>
      <c r="L3328">
        <v>23</v>
      </c>
      <c r="M3328" t="b">
        <v>1</v>
      </c>
      <c r="N3328">
        <f t="shared" si="260"/>
        <v>120</v>
      </c>
      <c r="O3328" s="10">
        <f t="shared" si="261"/>
        <v>104.57</v>
      </c>
      <c r="P3328" s="12" t="s">
        <v>8273</v>
      </c>
      <c r="Q3328" t="s">
        <v>8274</v>
      </c>
      <c r="R3328" s="17">
        <f t="shared" si="262"/>
        <v>42494.683634259258</v>
      </c>
      <c r="S3328" s="17">
        <f t="shared" si="263"/>
        <v>42524.6875</v>
      </c>
      <c r="T3328" s="16" t="str">
        <f t="shared" si="264"/>
        <v>2016</v>
      </c>
    </row>
    <row r="3329" spans="1:20" ht="49" x14ac:dyDescent="0.25">
      <c r="A3329">
        <v>3327</v>
      </c>
      <c r="B3329" s="9" t="s">
        <v>2838</v>
      </c>
      <c r="C3329" s="3" t="s">
        <v>6948</v>
      </c>
      <c r="D3329" s="5">
        <v>2000</v>
      </c>
      <c r="E3329" s="7">
        <v>2405</v>
      </c>
      <c r="F3329" t="s">
        <v>8218</v>
      </c>
      <c r="G3329" t="s">
        <v>8223</v>
      </c>
      <c r="H3329" t="s">
        <v>8245</v>
      </c>
      <c r="I3329">
        <v>1407967200</v>
      </c>
      <c r="J3329">
        <v>1406039696</v>
      </c>
      <c r="K3329" t="b">
        <v>0</v>
      </c>
      <c r="L3329">
        <v>54</v>
      </c>
      <c r="M3329" t="b">
        <v>1</v>
      </c>
      <c r="N3329">
        <f t="shared" si="260"/>
        <v>120</v>
      </c>
      <c r="O3329" s="10">
        <f t="shared" si="261"/>
        <v>44.54</v>
      </c>
      <c r="P3329" s="12" t="s">
        <v>8273</v>
      </c>
      <c r="Q3329" t="s">
        <v>8274</v>
      </c>
      <c r="R3329" s="17">
        <f t="shared" si="262"/>
        <v>41842.607592592591</v>
      </c>
      <c r="S3329" s="17">
        <f t="shared" si="263"/>
        <v>41864.916666666664</v>
      </c>
      <c r="T3329" s="16" t="str">
        <f t="shared" si="264"/>
        <v>2014</v>
      </c>
    </row>
    <row r="3330" spans="1:20" ht="33" x14ac:dyDescent="0.25">
      <c r="A3330">
        <v>3328</v>
      </c>
      <c r="B3330" s="9" t="s">
        <v>2972</v>
      </c>
      <c r="C3330" s="3" t="s">
        <v>7082</v>
      </c>
      <c r="D3330" s="5">
        <v>2000</v>
      </c>
      <c r="E3330" s="7">
        <v>2107</v>
      </c>
      <c r="F3330" t="s">
        <v>8218</v>
      </c>
      <c r="G3330" t="s">
        <v>8223</v>
      </c>
      <c r="H3330" t="s">
        <v>8245</v>
      </c>
      <c r="I3330">
        <v>1480899600</v>
      </c>
      <c r="J3330">
        <v>1479609520</v>
      </c>
      <c r="K3330" t="b">
        <v>0</v>
      </c>
      <c r="L3330">
        <v>17</v>
      </c>
      <c r="M3330" t="b">
        <v>1</v>
      </c>
      <c r="N3330">
        <f t="shared" si="260"/>
        <v>105</v>
      </c>
      <c r="O3330" s="10">
        <f t="shared" si="261"/>
        <v>123.94</v>
      </c>
      <c r="P3330" s="12" t="s">
        <v>8273</v>
      </c>
      <c r="Q3330" t="s">
        <v>8274</v>
      </c>
      <c r="R3330" s="17">
        <f t="shared" si="262"/>
        <v>42694.110185185185</v>
      </c>
      <c r="S3330" s="17">
        <f t="shared" si="263"/>
        <v>42709.041666666672</v>
      </c>
      <c r="T3330" s="16" t="str">
        <f t="shared" si="264"/>
        <v>2016</v>
      </c>
    </row>
    <row r="3331" spans="1:20" ht="49" x14ac:dyDescent="0.25">
      <c r="A3331">
        <v>3329</v>
      </c>
      <c r="B3331" s="9" t="s">
        <v>3161</v>
      </c>
      <c r="C3331" s="3" t="s">
        <v>7271</v>
      </c>
      <c r="D3331" s="5">
        <v>2000</v>
      </c>
      <c r="E3331" s="7">
        <v>2102</v>
      </c>
      <c r="F3331" t="s">
        <v>8218</v>
      </c>
      <c r="G3331" t="s">
        <v>8224</v>
      </c>
      <c r="H3331" t="s">
        <v>8246</v>
      </c>
      <c r="I3331">
        <v>1413377522</v>
      </c>
      <c r="J3331">
        <v>1410785522</v>
      </c>
      <c r="K3331" t="b">
        <v>1</v>
      </c>
      <c r="L3331">
        <v>74</v>
      </c>
      <c r="M3331" t="b">
        <v>1</v>
      </c>
      <c r="N3331">
        <f t="shared" si="260"/>
        <v>105</v>
      </c>
      <c r="O3331" s="10">
        <f t="shared" si="261"/>
        <v>28.41</v>
      </c>
      <c r="P3331" s="12" t="s">
        <v>8273</v>
      </c>
      <c r="Q3331" t="s">
        <v>8274</v>
      </c>
      <c r="R3331" s="17">
        <f t="shared" si="262"/>
        <v>41897.536134259259</v>
      </c>
      <c r="S3331" s="17">
        <f t="shared" si="263"/>
        <v>41927.536134259259</v>
      </c>
      <c r="T3331" s="16" t="str">
        <f t="shared" si="264"/>
        <v>2014</v>
      </c>
    </row>
    <row r="3332" spans="1:20" ht="33" x14ac:dyDescent="0.25">
      <c r="A3332">
        <v>3330</v>
      </c>
      <c r="B3332" s="9" t="s">
        <v>3170</v>
      </c>
      <c r="C3332" s="3" t="s">
        <v>7280</v>
      </c>
      <c r="D3332" s="5">
        <v>2000</v>
      </c>
      <c r="E3332" s="7">
        <v>2245</v>
      </c>
      <c r="F3332" t="s">
        <v>8218</v>
      </c>
      <c r="G3332" t="s">
        <v>8223</v>
      </c>
      <c r="H3332" t="s">
        <v>8245</v>
      </c>
      <c r="I3332">
        <v>1404273600</v>
      </c>
      <c r="J3332">
        <v>1401414944</v>
      </c>
      <c r="K3332" t="b">
        <v>1</v>
      </c>
      <c r="L3332">
        <v>71</v>
      </c>
      <c r="M3332" t="b">
        <v>1</v>
      </c>
      <c r="N3332">
        <f t="shared" si="260"/>
        <v>112</v>
      </c>
      <c r="O3332" s="10">
        <f t="shared" si="261"/>
        <v>31.62</v>
      </c>
      <c r="P3332" s="12" t="s">
        <v>8273</v>
      </c>
      <c r="Q3332" t="s">
        <v>8274</v>
      </c>
      <c r="R3332" s="17">
        <f t="shared" si="262"/>
        <v>41789.080370370371</v>
      </c>
      <c r="S3332" s="17">
        <f t="shared" si="263"/>
        <v>41822.166666666664</v>
      </c>
      <c r="T3332" s="16" t="str">
        <f t="shared" si="264"/>
        <v>2014</v>
      </c>
    </row>
    <row r="3333" spans="1:20" ht="49" x14ac:dyDescent="0.25">
      <c r="A3333">
        <v>3331</v>
      </c>
      <c r="B3333" s="9" t="s">
        <v>3172</v>
      </c>
      <c r="C3333" s="3" t="s">
        <v>7282</v>
      </c>
      <c r="D3333" s="5">
        <v>2000</v>
      </c>
      <c r="E3333" s="7">
        <v>2300</v>
      </c>
      <c r="F3333" t="s">
        <v>8218</v>
      </c>
      <c r="G3333" t="s">
        <v>8223</v>
      </c>
      <c r="H3333" t="s">
        <v>8245</v>
      </c>
      <c r="I3333">
        <v>1329240668</v>
      </c>
      <c r="J3333">
        <v>1326648668</v>
      </c>
      <c r="K3333" t="b">
        <v>1</v>
      </c>
      <c r="L3333">
        <v>29</v>
      </c>
      <c r="M3333" t="b">
        <v>1</v>
      </c>
      <c r="N3333">
        <f t="shared" si="260"/>
        <v>115</v>
      </c>
      <c r="O3333" s="10">
        <f t="shared" si="261"/>
        <v>79.31</v>
      </c>
      <c r="P3333" s="12" t="s">
        <v>8273</v>
      </c>
      <c r="Q3333" t="s">
        <v>8274</v>
      </c>
      <c r="R3333" s="17">
        <f t="shared" si="262"/>
        <v>40923.729953703703</v>
      </c>
      <c r="S3333" s="17">
        <f t="shared" si="263"/>
        <v>40953.729953703703</v>
      </c>
      <c r="T3333" s="16" t="str">
        <f t="shared" si="264"/>
        <v>2012</v>
      </c>
    </row>
    <row r="3334" spans="1:20" ht="49" x14ac:dyDescent="0.25">
      <c r="A3334">
        <v>3332</v>
      </c>
      <c r="B3334" s="9" t="s">
        <v>3216</v>
      </c>
      <c r="C3334" s="3" t="s">
        <v>7326</v>
      </c>
      <c r="D3334" s="5">
        <v>2000</v>
      </c>
      <c r="E3334" s="7">
        <v>2001</v>
      </c>
      <c r="F3334" t="s">
        <v>8218</v>
      </c>
      <c r="G3334" t="s">
        <v>8224</v>
      </c>
      <c r="H3334" t="s">
        <v>8246</v>
      </c>
      <c r="I3334">
        <v>1436625000</v>
      </c>
      <c r="J3334">
        <v>1433934371</v>
      </c>
      <c r="K3334" t="b">
        <v>1</v>
      </c>
      <c r="L3334">
        <v>35</v>
      </c>
      <c r="M3334" t="b">
        <v>1</v>
      </c>
      <c r="N3334">
        <f t="shared" si="260"/>
        <v>100</v>
      </c>
      <c r="O3334" s="10">
        <f t="shared" si="261"/>
        <v>57.17</v>
      </c>
      <c r="P3334" s="12" t="s">
        <v>8273</v>
      </c>
      <c r="Q3334" t="s">
        <v>8274</v>
      </c>
      <c r="R3334" s="17">
        <f t="shared" si="262"/>
        <v>42165.462627314817</v>
      </c>
      <c r="S3334" s="17">
        <f t="shared" si="263"/>
        <v>42196.604166666672</v>
      </c>
      <c r="T3334" s="16" t="str">
        <f t="shared" si="264"/>
        <v>2015</v>
      </c>
    </row>
    <row r="3335" spans="1:20" ht="49" x14ac:dyDescent="0.25">
      <c r="A3335">
        <v>3333</v>
      </c>
      <c r="B3335" s="9" t="s">
        <v>3225</v>
      </c>
      <c r="C3335" s="3" t="s">
        <v>7335</v>
      </c>
      <c r="D3335" s="5">
        <v>2000</v>
      </c>
      <c r="E3335" s="7">
        <v>2047</v>
      </c>
      <c r="F3335" t="s">
        <v>8218</v>
      </c>
      <c r="G3335" t="s">
        <v>8223</v>
      </c>
      <c r="H3335" t="s">
        <v>8245</v>
      </c>
      <c r="I3335">
        <v>1464987600</v>
      </c>
      <c r="J3335">
        <v>1463145938</v>
      </c>
      <c r="K3335" t="b">
        <v>1</v>
      </c>
      <c r="L3335">
        <v>39</v>
      </c>
      <c r="M3335" t="b">
        <v>1</v>
      </c>
      <c r="N3335">
        <f t="shared" si="260"/>
        <v>102</v>
      </c>
      <c r="O3335" s="10">
        <f t="shared" si="261"/>
        <v>52.49</v>
      </c>
      <c r="P3335" s="12" t="s">
        <v>8273</v>
      </c>
      <c r="Q3335" t="s">
        <v>8274</v>
      </c>
      <c r="R3335" s="17">
        <f t="shared" si="262"/>
        <v>42503.559467592597</v>
      </c>
      <c r="S3335" s="17">
        <f t="shared" si="263"/>
        <v>42524.875</v>
      </c>
      <c r="T3335" s="16" t="str">
        <f t="shared" si="264"/>
        <v>2016</v>
      </c>
    </row>
    <row r="3336" spans="1:20" ht="49" x14ac:dyDescent="0.25">
      <c r="A3336">
        <v>3334</v>
      </c>
      <c r="B3336" s="9" t="s">
        <v>3257</v>
      </c>
      <c r="C3336" s="3" t="s">
        <v>7367</v>
      </c>
      <c r="D3336" s="5">
        <v>2000</v>
      </c>
      <c r="E3336" s="7">
        <v>2125.9899999999998</v>
      </c>
      <c r="F3336" t="s">
        <v>8218</v>
      </c>
      <c r="G3336" t="s">
        <v>8224</v>
      </c>
      <c r="H3336" t="s">
        <v>8246</v>
      </c>
      <c r="I3336">
        <v>1487769952</v>
      </c>
      <c r="J3336">
        <v>1485177952</v>
      </c>
      <c r="K3336" t="b">
        <v>0</v>
      </c>
      <c r="L3336">
        <v>41</v>
      </c>
      <c r="M3336" t="b">
        <v>1</v>
      </c>
      <c r="N3336">
        <f t="shared" si="260"/>
        <v>106</v>
      </c>
      <c r="O3336" s="10">
        <f t="shared" si="261"/>
        <v>51.85</v>
      </c>
      <c r="P3336" s="12" t="s">
        <v>8273</v>
      </c>
      <c r="Q3336" t="s">
        <v>8274</v>
      </c>
      <c r="R3336" s="17">
        <f t="shared" si="262"/>
        <v>42758.559629629628</v>
      </c>
      <c r="S3336" s="17">
        <f t="shared" si="263"/>
        <v>42788.559629629628</v>
      </c>
      <c r="T3336" s="16" t="str">
        <f t="shared" si="264"/>
        <v>2017</v>
      </c>
    </row>
    <row r="3337" spans="1:20" ht="49" x14ac:dyDescent="0.25">
      <c r="A3337">
        <v>3335</v>
      </c>
      <c r="B3337" s="9" t="s">
        <v>3268</v>
      </c>
      <c r="C3337" s="3" t="s">
        <v>7378</v>
      </c>
      <c r="D3337" s="5">
        <v>2000</v>
      </c>
      <c r="E3337" s="7">
        <v>2560</v>
      </c>
      <c r="F3337" t="s">
        <v>8218</v>
      </c>
      <c r="G3337" t="s">
        <v>8223</v>
      </c>
      <c r="H3337" t="s">
        <v>8245</v>
      </c>
      <c r="I3337">
        <v>1472074928</v>
      </c>
      <c r="J3337">
        <v>1470692528</v>
      </c>
      <c r="K3337" t="b">
        <v>1</v>
      </c>
      <c r="L3337">
        <v>42</v>
      </c>
      <c r="M3337" t="b">
        <v>1</v>
      </c>
      <c r="N3337">
        <f t="shared" si="260"/>
        <v>128</v>
      </c>
      <c r="O3337" s="10">
        <f t="shared" si="261"/>
        <v>60.95</v>
      </c>
      <c r="P3337" s="12" t="s">
        <v>8273</v>
      </c>
      <c r="Q3337" t="s">
        <v>8274</v>
      </c>
      <c r="R3337" s="17">
        <f t="shared" si="262"/>
        <v>42590.90425925926</v>
      </c>
      <c r="S3337" s="17">
        <f t="shared" si="263"/>
        <v>42606.90425925926</v>
      </c>
      <c r="T3337" s="16" t="str">
        <f t="shared" si="264"/>
        <v>2016</v>
      </c>
    </row>
    <row r="3338" spans="1:20" ht="49" x14ac:dyDescent="0.25">
      <c r="A3338">
        <v>3336</v>
      </c>
      <c r="B3338" s="9" t="s">
        <v>3280</v>
      </c>
      <c r="C3338" s="3" t="s">
        <v>7390</v>
      </c>
      <c r="D3338" s="5">
        <v>2000</v>
      </c>
      <c r="E3338" s="7">
        <v>2060</v>
      </c>
      <c r="F3338" t="s">
        <v>8218</v>
      </c>
      <c r="G3338" t="s">
        <v>8223</v>
      </c>
      <c r="H3338" t="s">
        <v>8245</v>
      </c>
      <c r="I3338">
        <v>1433134800</v>
      </c>
      <c r="J3338">
        <v>1430158198</v>
      </c>
      <c r="K3338" t="b">
        <v>0</v>
      </c>
      <c r="L3338">
        <v>30</v>
      </c>
      <c r="M3338" t="b">
        <v>1</v>
      </c>
      <c r="N3338">
        <f t="shared" ref="N3338:N3401" si="265">ROUND(E3338/D3338*100,0)</f>
        <v>103</v>
      </c>
      <c r="O3338" s="10">
        <f t="shared" ref="O3338:O3401" si="266">IFERROR(ROUND(E3338/L3338,2),0)</f>
        <v>68.67</v>
      </c>
      <c r="P3338" s="12" t="s">
        <v>8273</v>
      </c>
      <c r="Q3338" t="s">
        <v>8274</v>
      </c>
      <c r="R3338" s="17">
        <f t="shared" ref="R3338:R3401" si="267">(((J3338/60)/60)/24)+DATE(1970,1,1)</f>
        <v>42121.756921296299</v>
      </c>
      <c r="S3338" s="17">
        <f t="shared" ref="S3338:S3401" si="268">(((I3338/60)/60)/24)+DATE(1970,1,1)</f>
        <v>42156.208333333328</v>
      </c>
      <c r="T3338" s="16" t="str">
        <f t="shared" ref="T3338:T3401" si="269">TEXT(R3338, "yyyy")</f>
        <v>2015</v>
      </c>
    </row>
    <row r="3339" spans="1:20" ht="65" x14ac:dyDescent="0.25">
      <c r="A3339">
        <v>3337</v>
      </c>
      <c r="B3339" s="9" t="s">
        <v>3290</v>
      </c>
      <c r="C3339" s="3" t="s">
        <v>7400</v>
      </c>
      <c r="D3339" s="5">
        <v>2000</v>
      </c>
      <c r="E3339" s="7">
        <v>2424</v>
      </c>
      <c r="F3339" t="s">
        <v>8218</v>
      </c>
      <c r="G3339" t="s">
        <v>8224</v>
      </c>
      <c r="H3339" t="s">
        <v>8246</v>
      </c>
      <c r="I3339">
        <v>1489234891</v>
      </c>
      <c r="J3339">
        <v>1486642891</v>
      </c>
      <c r="K3339" t="b">
        <v>0</v>
      </c>
      <c r="L3339">
        <v>72</v>
      </c>
      <c r="M3339" t="b">
        <v>1</v>
      </c>
      <c r="N3339">
        <f t="shared" si="265"/>
        <v>121</v>
      </c>
      <c r="O3339" s="10">
        <f t="shared" si="266"/>
        <v>33.67</v>
      </c>
      <c r="P3339" s="12" t="s">
        <v>8273</v>
      </c>
      <c r="Q3339" t="s">
        <v>8274</v>
      </c>
      <c r="R3339" s="17">
        <f t="shared" si="267"/>
        <v>42775.51494212963</v>
      </c>
      <c r="S3339" s="17">
        <f t="shared" si="268"/>
        <v>42805.51494212963</v>
      </c>
      <c r="T3339" s="16" t="str">
        <f t="shared" si="269"/>
        <v>2017</v>
      </c>
    </row>
    <row r="3340" spans="1:20" ht="49" x14ac:dyDescent="0.25">
      <c r="A3340">
        <v>3338</v>
      </c>
      <c r="B3340" s="9" t="s">
        <v>3313</v>
      </c>
      <c r="C3340" s="3" t="s">
        <v>7423</v>
      </c>
      <c r="D3340" s="5">
        <v>2000</v>
      </c>
      <c r="E3340" s="7">
        <v>2321</v>
      </c>
      <c r="F3340" t="s">
        <v>8218</v>
      </c>
      <c r="G3340" t="s">
        <v>8223</v>
      </c>
      <c r="H3340" t="s">
        <v>8245</v>
      </c>
      <c r="I3340">
        <v>1453856400</v>
      </c>
      <c r="J3340">
        <v>1452664317</v>
      </c>
      <c r="K3340" t="b">
        <v>0</v>
      </c>
      <c r="L3340">
        <v>29</v>
      </c>
      <c r="M3340" t="b">
        <v>1</v>
      </c>
      <c r="N3340">
        <f t="shared" si="265"/>
        <v>116</v>
      </c>
      <c r="O3340" s="10">
        <f t="shared" si="266"/>
        <v>80.03</v>
      </c>
      <c r="P3340" s="12" t="s">
        <v>8273</v>
      </c>
      <c r="Q3340" t="s">
        <v>8274</v>
      </c>
      <c r="R3340" s="17">
        <f t="shared" si="267"/>
        <v>42382.244409722218</v>
      </c>
      <c r="S3340" s="17">
        <f t="shared" si="268"/>
        <v>42396.041666666672</v>
      </c>
      <c r="T3340" s="16" t="str">
        <f t="shared" si="269"/>
        <v>2016</v>
      </c>
    </row>
    <row r="3341" spans="1:20" ht="33" x14ac:dyDescent="0.25">
      <c r="A3341">
        <v>3339</v>
      </c>
      <c r="B3341" s="9" t="s">
        <v>3318</v>
      </c>
      <c r="C3341" s="3" t="s">
        <v>7428</v>
      </c>
      <c r="D3341" s="5">
        <v>2000</v>
      </c>
      <c r="E3341" s="7">
        <v>2512</v>
      </c>
      <c r="F3341" t="s">
        <v>8218</v>
      </c>
      <c r="G3341" t="s">
        <v>8228</v>
      </c>
      <c r="H3341" t="s">
        <v>8250</v>
      </c>
      <c r="I3341">
        <v>1460341800</v>
      </c>
      <c r="J3341">
        <v>1456902893</v>
      </c>
      <c r="K3341" t="b">
        <v>0</v>
      </c>
      <c r="L3341">
        <v>32</v>
      </c>
      <c r="M3341" t="b">
        <v>1</v>
      </c>
      <c r="N3341">
        <f t="shared" si="265"/>
        <v>126</v>
      </c>
      <c r="O3341" s="10">
        <f t="shared" si="266"/>
        <v>78.5</v>
      </c>
      <c r="P3341" s="12" t="s">
        <v>8273</v>
      </c>
      <c r="Q3341" t="s">
        <v>8274</v>
      </c>
      <c r="R3341" s="17">
        <f t="shared" si="267"/>
        <v>42431.302002314813</v>
      </c>
      <c r="S3341" s="17">
        <f t="shared" si="268"/>
        <v>42471.104166666672</v>
      </c>
      <c r="T3341" s="16" t="str">
        <f t="shared" si="269"/>
        <v>2016</v>
      </c>
    </row>
    <row r="3342" spans="1:20" ht="49" x14ac:dyDescent="0.25">
      <c r="A3342">
        <v>3340</v>
      </c>
      <c r="B3342" s="9" t="s">
        <v>3347</v>
      </c>
      <c r="C3342" s="3" t="s">
        <v>7457</v>
      </c>
      <c r="D3342" s="5">
        <v>2000</v>
      </c>
      <c r="E3342" s="7">
        <v>2389</v>
      </c>
      <c r="F3342" t="s">
        <v>8218</v>
      </c>
      <c r="G3342" t="s">
        <v>8224</v>
      </c>
      <c r="H3342" t="s">
        <v>8246</v>
      </c>
      <c r="I3342">
        <v>1462741200</v>
      </c>
      <c r="J3342">
        <v>1461503654</v>
      </c>
      <c r="K3342" t="b">
        <v>0</v>
      </c>
      <c r="L3342">
        <v>22</v>
      </c>
      <c r="M3342" t="b">
        <v>1</v>
      </c>
      <c r="N3342">
        <f t="shared" si="265"/>
        <v>119</v>
      </c>
      <c r="O3342" s="10">
        <f t="shared" si="266"/>
        <v>108.59</v>
      </c>
      <c r="P3342" s="12" t="s">
        <v>8273</v>
      </c>
      <c r="Q3342" t="s">
        <v>8274</v>
      </c>
      <c r="R3342" s="17">
        <f t="shared" si="267"/>
        <v>42484.551550925928</v>
      </c>
      <c r="S3342" s="17">
        <f t="shared" si="268"/>
        <v>42498.875</v>
      </c>
      <c r="T3342" s="16" t="str">
        <f t="shared" si="269"/>
        <v>2016</v>
      </c>
    </row>
    <row r="3343" spans="1:20" ht="49" x14ac:dyDescent="0.25">
      <c r="A3343">
        <v>3341</v>
      </c>
      <c r="B3343" s="9" t="s">
        <v>3356</v>
      </c>
      <c r="C3343" s="3" t="s">
        <v>7467</v>
      </c>
      <c r="D3343" s="5">
        <v>2000</v>
      </c>
      <c r="E3343" s="7">
        <v>2020</v>
      </c>
      <c r="F3343" t="s">
        <v>8218</v>
      </c>
      <c r="G3343" t="s">
        <v>8224</v>
      </c>
      <c r="H3343" t="s">
        <v>8246</v>
      </c>
      <c r="I3343">
        <v>1406887310</v>
      </c>
      <c r="J3343">
        <v>1404295310</v>
      </c>
      <c r="K3343" t="b">
        <v>0</v>
      </c>
      <c r="L3343">
        <v>21</v>
      </c>
      <c r="M3343" t="b">
        <v>1</v>
      </c>
      <c r="N3343">
        <f t="shared" si="265"/>
        <v>101</v>
      </c>
      <c r="O3343" s="10">
        <f t="shared" si="266"/>
        <v>96.19</v>
      </c>
      <c r="P3343" s="12" t="s">
        <v>8273</v>
      </c>
      <c r="Q3343" t="s">
        <v>8274</v>
      </c>
      <c r="R3343" s="17">
        <f t="shared" si="267"/>
        <v>41822.417939814812</v>
      </c>
      <c r="S3343" s="17">
        <f t="shared" si="268"/>
        <v>41852.417939814812</v>
      </c>
      <c r="T3343" s="16" t="str">
        <f t="shared" si="269"/>
        <v>2014</v>
      </c>
    </row>
    <row r="3344" spans="1:20" ht="49" x14ac:dyDescent="0.25">
      <c r="A3344">
        <v>3342</v>
      </c>
      <c r="B3344" s="9" t="s">
        <v>3372</v>
      </c>
      <c r="C3344" s="3" t="s">
        <v>7483</v>
      </c>
      <c r="D3344" s="5">
        <v>2000</v>
      </c>
      <c r="E3344" s="7">
        <v>2005</v>
      </c>
      <c r="F3344" t="s">
        <v>8218</v>
      </c>
      <c r="G3344" t="s">
        <v>8224</v>
      </c>
      <c r="H3344" t="s">
        <v>8246</v>
      </c>
      <c r="I3344">
        <v>1437235200</v>
      </c>
      <c r="J3344">
        <v>1435177840</v>
      </c>
      <c r="K3344" t="b">
        <v>0</v>
      </c>
      <c r="L3344">
        <v>30</v>
      </c>
      <c r="M3344" t="b">
        <v>1</v>
      </c>
      <c r="N3344">
        <f t="shared" si="265"/>
        <v>100</v>
      </c>
      <c r="O3344" s="10">
        <f t="shared" si="266"/>
        <v>66.83</v>
      </c>
      <c r="P3344" s="12" t="s">
        <v>8273</v>
      </c>
      <c r="Q3344" t="s">
        <v>8274</v>
      </c>
      <c r="R3344" s="17">
        <f t="shared" si="267"/>
        <v>42179.854629629626</v>
      </c>
      <c r="S3344" s="17">
        <f t="shared" si="268"/>
        <v>42203.666666666672</v>
      </c>
      <c r="T3344" s="16" t="str">
        <f t="shared" si="269"/>
        <v>2015</v>
      </c>
    </row>
    <row r="3345" spans="1:20" ht="49" x14ac:dyDescent="0.25">
      <c r="A3345">
        <v>3343</v>
      </c>
      <c r="B3345" s="9" t="s">
        <v>3378</v>
      </c>
      <c r="C3345" s="3" t="s">
        <v>7489</v>
      </c>
      <c r="D3345" s="5">
        <v>2000</v>
      </c>
      <c r="E3345" s="7">
        <v>2073</v>
      </c>
      <c r="F3345" t="s">
        <v>8218</v>
      </c>
      <c r="G3345" t="s">
        <v>8224</v>
      </c>
      <c r="H3345" t="s">
        <v>8246</v>
      </c>
      <c r="I3345">
        <v>1440630000</v>
      </c>
      <c r="J3345">
        <v>1439122800</v>
      </c>
      <c r="K3345" t="b">
        <v>0</v>
      </c>
      <c r="L3345">
        <v>38</v>
      </c>
      <c r="M3345" t="b">
        <v>1</v>
      </c>
      <c r="N3345">
        <f t="shared" si="265"/>
        <v>104</v>
      </c>
      <c r="O3345" s="10">
        <f t="shared" si="266"/>
        <v>54.55</v>
      </c>
      <c r="P3345" s="12" t="s">
        <v>8273</v>
      </c>
      <c r="Q3345" t="s">
        <v>8274</v>
      </c>
      <c r="R3345" s="17">
        <f t="shared" si="267"/>
        <v>42225.513888888891</v>
      </c>
      <c r="S3345" s="17">
        <f t="shared" si="268"/>
        <v>42242.958333333328</v>
      </c>
      <c r="T3345" s="16" t="str">
        <f t="shared" si="269"/>
        <v>2015</v>
      </c>
    </row>
    <row r="3346" spans="1:20" ht="49" x14ac:dyDescent="0.25">
      <c r="A3346">
        <v>3344</v>
      </c>
      <c r="B3346" s="9" t="s">
        <v>3384</v>
      </c>
      <c r="C3346" s="3" t="s">
        <v>7495</v>
      </c>
      <c r="D3346" s="5">
        <v>2000</v>
      </c>
      <c r="E3346" s="7">
        <v>2000</v>
      </c>
      <c r="F3346" t="s">
        <v>8218</v>
      </c>
      <c r="G3346" t="s">
        <v>8223</v>
      </c>
      <c r="H3346" t="s">
        <v>8245</v>
      </c>
      <c r="I3346">
        <v>1418244552</v>
      </c>
      <c r="J3346">
        <v>1415652552</v>
      </c>
      <c r="K3346" t="b">
        <v>0</v>
      </c>
      <c r="L3346">
        <v>15</v>
      </c>
      <c r="M3346" t="b">
        <v>1</v>
      </c>
      <c r="N3346">
        <f t="shared" si="265"/>
        <v>100</v>
      </c>
      <c r="O3346" s="10">
        <f t="shared" si="266"/>
        <v>133.33000000000001</v>
      </c>
      <c r="P3346" s="12" t="s">
        <v>8273</v>
      </c>
      <c r="Q3346" t="s">
        <v>8274</v>
      </c>
      <c r="R3346" s="17">
        <f t="shared" si="267"/>
        <v>41953.8675</v>
      </c>
      <c r="S3346" s="17">
        <f t="shared" si="268"/>
        <v>41983.8675</v>
      </c>
      <c r="T3346" s="16" t="str">
        <f t="shared" si="269"/>
        <v>2014</v>
      </c>
    </row>
    <row r="3347" spans="1:20" ht="49" x14ac:dyDescent="0.25">
      <c r="A3347">
        <v>3345</v>
      </c>
      <c r="B3347" s="9" t="s">
        <v>3385</v>
      </c>
      <c r="C3347" s="3" t="s">
        <v>7496</v>
      </c>
      <c r="D3347" s="5">
        <v>2000</v>
      </c>
      <c r="E3347" s="7">
        <v>2100</v>
      </c>
      <c r="F3347" t="s">
        <v>8218</v>
      </c>
      <c r="G3347" t="s">
        <v>8223</v>
      </c>
      <c r="H3347" t="s">
        <v>8245</v>
      </c>
      <c r="I3347">
        <v>1417620506</v>
      </c>
      <c r="J3347">
        <v>1415028506</v>
      </c>
      <c r="K3347" t="b">
        <v>0</v>
      </c>
      <c r="L3347">
        <v>41</v>
      </c>
      <c r="M3347" t="b">
        <v>1</v>
      </c>
      <c r="N3347">
        <f t="shared" si="265"/>
        <v>105</v>
      </c>
      <c r="O3347" s="10">
        <f t="shared" si="266"/>
        <v>51.22</v>
      </c>
      <c r="P3347" s="12" t="s">
        <v>8273</v>
      </c>
      <c r="Q3347" t="s">
        <v>8274</v>
      </c>
      <c r="R3347" s="17">
        <f t="shared" si="267"/>
        <v>41946.644745370373</v>
      </c>
      <c r="S3347" s="17">
        <f t="shared" si="268"/>
        <v>41976.644745370373</v>
      </c>
      <c r="T3347" s="16" t="str">
        <f t="shared" si="269"/>
        <v>2014</v>
      </c>
    </row>
    <row r="3348" spans="1:20" ht="49" x14ac:dyDescent="0.25">
      <c r="A3348">
        <v>3346</v>
      </c>
      <c r="B3348" s="9" t="s">
        <v>3402</v>
      </c>
      <c r="C3348" s="3" t="s">
        <v>7513</v>
      </c>
      <c r="D3348" s="5">
        <v>2000</v>
      </c>
      <c r="E3348" s="7">
        <v>2000</v>
      </c>
      <c r="F3348" t="s">
        <v>8218</v>
      </c>
      <c r="G3348" t="s">
        <v>8224</v>
      </c>
      <c r="H3348" t="s">
        <v>8246</v>
      </c>
      <c r="I3348">
        <v>1435230324</v>
      </c>
      <c r="J3348">
        <v>1432638324</v>
      </c>
      <c r="K3348" t="b">
        <v>0</v>
      </c>
      <c r="L3348">
        <v>17</v>
      </c>
      <c r="M3348" t="b">
        <v>1</v>
      </c>
      <c r="N3348">
        <f t="shared" si="265"/>
        <v>100</v>
      </c>
      <c r="O3348" s="10">
        <f t="shared" si="266"/>
        <v>117.65</v>
      </c>
      <c r="P3348" s="12" t="s">
        <v>8273</v>
      </c>
      <c r="Q3348" t="s">
        <v>8274</v>
      </c>
      <c r="R3348" s="17">
        <f t="shared" si="267"/>
        <v>42150.462083333332</v>
      </c>
      <c r="S3348" s="17">
        <f t="shared" si="268"/>
        <v>42180.462083333332</v>
      </c>
      <c r="T3348" s="16" t="str">
        <f t="shared" si="269"/>
        <v>2015</v>
      </c>
    </row>
    <row r="3349" spans="1:20" ht="49" x14ac:dyDescent="0.25">
      <c r="A3349">
        <v>3347</v>
      </c>
      <c r="B3349" s="9" t="s">
        <v>3406</v>
      </c>
      <c r="C3349" s="3" t="s">
        <v>7517</v>
      </c>
      <c r="D3349" s="5">
        <v>2000</v>
      </c>
      <c r="E3349" s="7">
        <v>2142</v>
      </c>
      <c r="F3349" t="s">
        <v>8218</v>
      </c>
      <c r="G3349" t="s">
        <v>8224</v>
      </c>
      <c r="H3349" t="s">
        <v>8246</v>
      </c>
      <c r="I3349">
        <v>1404641289</v>
      </c>
      <c r="J3349">
        <v>1402049289</v>
      </c>
      <c r="K3349" t="b">
        <v>0</v>
      </c>
      <c r="L3349">
        <v>67</v>
      </c>
      <c r="M3349" t="b">
        <v>1</v>
      </c>
      <c r="N3349">
        <f t="shared" si="265"/>
        <v>107</v>
      </c>
      <c r="O3349" s="10">
        <f t="shared" si="266"/>
        <v>31.97</v>
      </c>
      <c r="P3349" s="12" t="s">
        <v>8273</v>
      </c>
      <c r="Q3349" t="s">
        <v>8274</v>
      </c>
      <c r="R3349" s="17">
        <f t="shared" si="267"/>
        <v>41796.422326388885</v>
      </c>
      <c r="S3349" s="17">
        <f t="shared" si="268"/>
        <v>41826.422326388885</v>
      </c>
      <c r="T3349" s="16" t="str">
        <f t="shared" si="269"/>
        <v>2014</v>
      </c>
    </row>
    <row r="3350" spans="1:20" ht="49" x14ac:dyDescent="0.25">
      <c r="A3350">
        <v>3348</v>
      </c>
      <c r="B3350" s="9" t="s">
        <v>3427</v>
      </c>
      <c r="C3350" s="3" t="s">
        <v>7538</v>
      </c>
      <c r="D3350" s="5">
        <v>2000</v>
      </c>
      <c r="E3350" s="7">
        <v>2055</v>
      </c>
      <c r="F3350" t="s">
        <v>8218</v>
      </c>
      <c r="G3350" t="s">
        <v>8224</v>
      </c>
      <c r="H3350" t="s">
        <v>8246</v>
      </c>
      <c r="I3350">
        <v>1425142800</v>
      </c>
      <c r="J3350">
        <v>1422983847</v>
      </c>
      <c r="K3350" t="b">
        <v>0</v>
      </c>
      <c r="L3350">
        <v>51</v>
      </c>
      <c r="M3350" t="b">
        <v>1</v>
      </c>
      <c r="N3350">
        <f t="shared" si="265"/>
        <v>103</v>
      </c>
      <c r="O3350" s="10">
        <f t="shared" si="266"/>
        <v>40.29</v>
      </c>
      <c r="P3350" s="12" t="s">
        <v>8273</v>
      </c>
      <c r="Q3350" t="s">
        <v>8274</v>
      </c>
      <c r="R3350" s="17">
        <f t="shared" si="267"/>
        <v>42038.720451388886</v>
      </c>
      <c r="S3350" s="17">
        <f t="shared" si="268"/>
        <v>42063.708333333328</v>
      </c>
      <c r="T3350" s="16" t="str">
        <f t="shared" si="269"/>
        <v>2015</v>
      </c>
    </row>
    <row r="3351" spans="1:20" ht="49" x14ac:dyDescent="0.25">
      <c r="A3351">
        <v>3349</v>
      </c>
      <c r="B3351" s="9" t="s">
        <v>3429</v>
      </c>
      <c r="C3351" s="3" t="s">
        <v>7540</v>
      </c>
      <c r="D3351" s="5">
        <v>2000</v>
      </c>
      <c r="E3351" s="7">
        <v>2170.9899999999998</v>
      </c>
      <c r="F3351" t="s">
        <v>8218</v>
      </c>
      <c r="G3351" t="s">
        <v>8224</v>
      </c>
      <c r="H3351" t="s">
        <v>8246</v>
      </c>
      <c r="I3351">
        <v>1406760101</v>
      </c>
      <c r="J3351">
        <v>1404168101</v>
      </c>
      <c r="K3351" t="b">
        <v>0</v>
      </c>
      <c r="L3351">
        <v>72</v>
      </c>
      <c r="M3351" t="b">
        <v>1</v>
      </c>
      <c r="N3351">
        <f t="shared" si="265"/>
        <v>109</v>
      </c>
      <c r="O3351" s="10">
        <f t="shared" si="266"/>
        <v>30.15</v>
      </c>
      <c r="P3351" s="12" t="s">
        <v>8273</v>
      </c>
      <c r="Q3351" t="s">
        <v>8274</v>
      </c>
      <c r="R3351" s="17">
        <f t="shared" si="267"/>
        <v>41820.945613425924</v>
      </c>
      <c r="S3351" s="17">
        <f t="shared" si="268"/>
        <v>41850.945613425924</v>
      </c>
      <c r="T3351" s="16" t="str">
        <f t="shared" si="269"/>
        <v>2014</v>
      </c>
    </row>
    <row r="3352" spans="1:20" ht="49" x14ac:dyDescent="0.25">
      <c r="A3352">
        <v>3350</v>
      </c>
      <c r="B3352" s="9" t="s">
        <v>3430</v>
      </c>
      <c r="C3352" s="3" t="s">
        <v>7541</v>
      </c>
      <c r="D3352" s="5">
        <v>2000</v>
      </c>
      <c r="E3352" s="7">
        <v>2000</v>
      </c>
      <c r="F3352" t="s">
        <v>8218</v>
      </c>
      <c r="G3352" t="s">
        <v>8223</v>
      </c>
      <c r="H3352" t="s">
        <v>8245</v>
      </c>
      <c r="I3352">
        <v>1408383153</v>
      </c>
      <c r="J3352">
        <v>1405791153</v>
      </c>
      <c r="K3352" t="b">
        <v>0</v>
      </c>
      <c r="L3352">
        <v>21</v>
      </c>
      <c r="M3352" t="b">
        <v>1</v>
      </c>
      <c r="N3352">
        <f t="shared" si="265"/>
        <v>100</v>
      </c>
      <c r="O3352" s="10">
        <f t="shared" si="266"/>
        <v>95.24</v>
      </c>
      <c r="P3352" s="12" t="s">
        <v>8273</v>
      </c>
      <c r="Q3352" t="s">
        <v>8274</v>
      </c>
      <c r="R3352" s="17">
        <f t="shared" si="267"/>
        <v>41839.730937500004</v>
      </c>
      <c r="S3352" s="17">
        <f t="shared" si="268"/>
        <v>41869.730937500004</v>
      </c>
      <c r="T3352" s="16" t="str">
        <f t="shared" si="269"/>
        <v>2014</v>
      </c>
    </row>
    <row r="3353" spans="1:20" ht="49" x14ac:dyDescent="0.25">
      <c r="A3353">
        <v>3351</v>
      </c>
      <c r="B3353" s="9" t="s">
        <v>3431</v>
      </c>
      <c r="C3353" s="3" t="s">
        <v>7542</v>
      </c>
      <c r="D3353" s="5">
        <v>2000</v>
      </c>
      <c r="E3353" s="7">
        <v>2193</v>
      </c>
      <c r="F3353" t="s">
        <v>8218</v>
      </c>
      <c r="G3353" t="s">
        <v>8223</v>
      </c>
      <c r="H3353" t="s">
        <v>8245</v>
      </c>
      <c r="I3353">
        <v>1454709600</v>
      </c>
      <c r="J3353">
        <v>1452520614</v>
      </c>
      <c r="K3353" t="b">
        <v>0</v>
      </c>
      <c r="L3353">
        <v>42</v>
      </c>
      <c r="M3353" t="b">
        <v>1</v>
      </c>
      <c r="N3353">
        <f t="shared" si="265"/>
        <v>110</v>
      </c>
      <c r="O3353" s="10">
        <f t="shared" si="266"/>
        <v>52.21</v>
      </c>
      <c r="P3353" s="12" t="s">
        <v>8273</v>
      </c>
      <c r="Q3353" t="s">
        <v>8274</v>
      </c>
      <c r="R3353" s="17">
        <f t="shared" si="267"/>
        <v>42380.581180555557</v>
      </c>
      <c r="S3353" s="17">
        <f t="shared" si="268"/>
        <v>42405.916666666672</v>
      </c>
      <c r="T3353" s="16" t="str">
        <f t="shared" si="269"/>
        <v>2016</v>
      </c>
    </row>
    <row r="3354" spans="1:20" ht="33" x14ac:dyDescent="0.25">
      <c r="A3354">
        <v>3352</v>
      </c>
      <c r="B3354" s="9" t="s">
        <v>3444</v>
      </c>
      <c r="C3354" s="3" t="s">
        <v>7555</v>
      </c>
      <c r="D3354" s="5">
        <v>2000</v>
      </c>
      <c r="E3354" s="7">
        <v>2000</v>
      </c>
      <c r="F3354" t="s">
        <v>8218</v>
      </c>
      <c r="G3354" t="s">
        <v>8224</v>
      </c>
      <c r="H3354" t="s">
        <v>8246</v>
      </c>
      <c r="I3354">
        <v>1445604236</v>
      </c>
      <c r="J3354">
        <v>1443185036</v>
      </c>
      <c r="K3354" t="b">
        <v>0</v>
      </c>
      <c r="L3354">
        <v>31</v>
      </c>
      <c r="M3354" t="b">
        <v>1</v>
      </c>
      <c r="N3354">
        <f t="shared" si="265"/>
        <v>100</v>
      </c>
      <c r="O3354" s="10">
        <f t="shared" si="266"/>
        <v>64.52</v>
      </c>
      <c r="P3354" s="12" t="s">
        <v>8273</v>
      </c>
      <c r="Q3354" t="s">
        <v>8274</v>
      </c>
      <c r="R3354" s="17">
        <f t="shared" si="267"/>
        <v>42272.530509259261</v>
      </c>
      <c r="S3354" s="17">
        <f t="shared" si="268"/>
        <v>42300.530509259261</v>
      </c>
      <c r="T3354" s="16" t="str">
        <f t="shared" si="269"/>
        <v>2015</v>
      </c>
    </row>
    <row r="3355" spans="1:20" ht="33" x14ac:dyDescent="0.25">
      <c r="A3355">
        <v>3353</v>
      </c>
      <c r="B3355" s="9" t="s">
        <v>3456</v>
      </c>
      <c r="C3355" s="3" t="s">
        <v>7567</v>
      </c>
      <c r="D3355" s="5">
        <v>2000</v>
      </c>
      <c r="E3355" s="7">
        <v>2804</v>
      </c>
      <c r="F3355" t="s">
        <v>8218</v>
      </c>
      <c r="G3355" t="s">
        <v>8223</v>
      </c>
      <c r="H3355" t="s">
        <v>8245</v>
      </c>
      <c r="I3355">
        <v>1423720740</v>
      </c>
      <c r="J3355">
        <v>1421081857</v>
      </c>
      <c r="K3355" t="b">
        <v>0</v>
      </c>
      <c r="L3355">
        <v>55</v>
      </c>
      <c r="M3355" t="b">
        <v>1</v>
      </c>
      <c r="N3355">
        <f t="shared" si="265"/>
        <v>140</v>
      </c>
      <c r="O3355" s="10">
        <f t="shared" si="266"/>
        <v>50.98</v>
      </c>
      <c r="P3355" s="12" t="s">
        <v>8273</v>
      </c>
      <c r="Q3355" t="s">
        <v>8274</v>
      </c>
      <c r="R3355" s="17">
        <f t="shared" si="267"/>
        <v>42016.706678240742</v>
      </c>
      <c r="S3355" s="17">
        <f t="shared" si="268"/>
        <v>42047.249305555553</v>
      </c>
      <c r="T3355" s="16" t="str">
        <f t="shared" si="269"/>
        <v>2015</v>
      </c>
    </row>
    <row r="3356" spans="1:20" ht="49" x14ac:dyDescent="0.25">
      <c r="A3356">
        <v>3354</v>
      </c>
      <c r="B3356" s="9" t="s">
        <v>3464</v>
      </c>
      <c r="C3356" s="3" t="s">
        <v>7575</v>
      </c>
      <c r="D3356" s="5">
        <v>2000</v>
      </c>
      <c r="E3356" s="7">
        <v>2060</v>
      </c>
      <c r="F3356" t="s">
        <v>8218</v>
      </c>
      <c r="G3356" t="s">
        <v>8224</v>
      </c>
      <c r="H3356" t="s">
        <v>8246</v>
      </c>
      <c r="I3356">
        <v>1439136000</v>
      </c>
      <c r="J3356">
        <v>1436972472</v>
      </c>
      <c r="K3356" t="b">
        <v>0</v>
      </c>
      <c r="L3356">
        <v>36</v>
      </c>
      <c r="M3356" t="b">
        <v>1</v>
      </c>
      <c r="N3356">
        <f t="shared" si="265"/>
        <v>103</v>
      </c>
      <c r="O3356" s="10">
        <f t="shared" si="266"/>
        <v>57.22</v>
      </c>
      <c r="P3356" s="12" t="s">
        <v>8273</v>
      </c>
      <c r="Q3356" t="s">
        <v>8274</v>
      </c>
      <c r="R3356" s="17">
        <f t="shared" si="267"/>
        <v>42200.625833333332</v>
      </c>
      <c r="S3356" s="17">
        <f t="shared" si="268"/>
        <v>42225.666666666672</v>
      </c>
      <c r="T3356" s="16" t="str">
        <f t="shared" si="269"/>
        <v>2015</v>
      </c>
    </row>
    <row r="3357" spans="1:20" ht="49" x14ac:dyDescent="0.25">
      <c r="A3357">
        <v>3355</v>
      </c>
      <c r="B3357" s="9" t="s">
        <v>3471</v>
      </c>
      <c r="C3357" s="3" t="s">
        <v>7582</v>
      </c>
      <c r="D3357" s="5">
        <v>2000</v>
      </c>
      <c r="E3357" s="7">
        <v>2041</v>
      </c>
      <c r="F3357" t="s">
        <v>8218</v>
      </c>
      <c r="G3357" t="s">
        <v>8223</v>
      </c>
      <c r="H3357" t="s">
        <v>8245</v>
      </c>
      <c r="I3357">
        <v>1415253540</v>
      </c>
      <c r="J3357">
        <v>1413432331</v>
      </c>
      <c r="K3357" t="b">
        <v>0</v>
      </c>
      <c r="L3357">
        <v>23</v>
      </c>
      <c r="M3357" t="b">
        <v>1</v>
      </c>
      <c r="N3357">
        <f t="shared" si="265"/>
        <v>102</v>
      </c>
      <c r="O3357" s="10">
        <f t="shared" si="266"/>
        <v>88.74</v>
      </c>
      <c r="P3357" s="12" t="s">
        <v>8273</v>
      </c>
      <c r="Q3357" t="s">
        <v>8274</v>
      </c>
      <c r="R3357" s="17">
        <f t="shared" si="267"/>
        <v>41928.170497685183</v>
      </c>
      <c r="S3357" s="17">
        <f t="shared" si="268"/>
        <v>41949.249305555553</v>
      </c>
      <c r="T3357" s="16" t="str">
        <f t="shared" si="269"/>
        <v>2014</v>
      </c>
    </row>
    <row r="3358" spans="1:20" ht="49" x14ac:dyDescent="0.25">
      <c r="A3358">
        <v>3356</v>
      </c>
      <c r="B3358" s="9" t="s">
        <v>3473</v>
      </c>
      <c r="C3358" s="3" t="s">
        <v>7584</v>
      </c>
      <c r="D3358" s="5">
        <v>2000</v>
      </c>
      <c r="E3358" s="7">
        <v>2020</v>
      </c>
      <c r="F3358" t="s">
        <v>8218</v>
      </c>
      <c r="G3358" t="s">
        <v>8224</v>
      </c>
      <c r="H3358" t="s">
        <v>8246</v>
      </c>
      <c r="I3358">
        <v>1469016131</v>
      </c>
      <c r="J3358">
        <v>1466424131</v>
      </c>
      <c r="K3358" t="b">
        <v>0</v>
      </c>
      <c r="L3358">
        <v>39</v>
      </c>
      <c r="M3358" t="b">
        <v>1</v>
      </c>
      <c r="N3358">
        <f t="shared" si="265"/>
        <v>101</v>
      </c>
      <c r="O3358" s="10">
        <f t="shared" si="266"/>
        <v>51.79</v>
      </c>
      <c r="P3358" s="12" t="s">
        <v>8273</v>
      </c>
      <c r="Q3358" t="s">
        <v>8274</v>
      </c>
      <c r="R3358" s="17">
        <f t="shared" si="267"/>
        <v>42541.501516203702</v>
      </c>
      <c r="S3358" s="17">
        <f t="shared" si="268"/>
        <v>42571.501516203702</v>
      </c>
      <c r="T3358" s="16" t="str">
        <f t="shared" si="269"/>
        <v>2016</v>
      </c>
    </row>
    <row r="3359" spans="1:20" ht="49" x14ac:dyDescent="0.25">
      <c r="A3359">
        <v>3357</v>
      </c>
      <c r="B3359" s="9" t="s">
        <v>3477</v>
      </c>
      <c r="C3359" s="3" t="s">
        <v>7588</v>
      </c>
      <c r="D3359" s="5">
        <v>2000</v>
      </c>
      <c r="E3359" s="7">
        <v>2257</v>
      </c>
      <c r="F3359" t="s">
        <v>8218</v>
      </c>
      <c r="G3359" t="s">
        <v>8223</v>
      </c>
      <c r="H3359" t="s">
        <v>8245</v>
      </c>
      <c r="I3359">
        <v>1426539600</v>
      </c>
      <c r="J3359">
        <v>1424296822</v>
      </c>
      <c r="K3359" t="b">
        <v>0</v>
      </c>
      <c r="L3359">
        <v>57</v>
      </c>
      <c r="M3359" t="b">
        <v>1</v>
      </c>
      <c r="N3359">
        <f t="shared" si="265"/>
        <v>113</v>
      </c>
      <c r="O3359" s="10">
        <f t="shared" si="266"/>
        <v>39.6</v>
      </c>
      <c r="P3359" s="12" t="s">
        <v>8273</v>
      </c>
      <c r="Q3359" t="s">
        <v>8274</v>
      </c>
      <c r="R3359" s="17">
        <f t="shared" si="267"/>
        <v>42053.916921296302</v>
      </c>
      <c r="S3359" s="17">
        <f t="shared" si="268"/>
        <v>42079.875</v>
      </c>
      <c r="T3359" s="16" t="str">
        <f t="shared" si="269"/>
        <v>2015</v>
      </c>
    </row>
    <row r="3360" spans="1:20" ht="49" x14ac:dyDescent="0.25">
      <c r="A3360">
        <v>3358</v>
      </c>
      <c r="B3360" s="9" t="s">
        <v>3486</v>
      </c>
      <c r="C3360" s="3" t="s">
        <v>7597</v>
      </c>
      <c r="D3360" s="5">
        <v>2000</v>
      </c>
      <c r="E3360" s="7">
        <v>2555</v>
      </c>
      <c r="F3360" t="s">
        <v>8218</v>
      </c>
      <c r="G3360" t="s">
        <v>8224</v>
      </c>
      <c r="H3360" t="s">
        <v>8246</v>
      </c>
      <c r="I3360">
        <v>1435185252</v>
      </c>
      <c r="J3360">
        <v>1432593252</v>
      </c>
      <c r="K3360" t="b">
        <v>0</v>
      </c>
      <c r="L3360">
        <v>66</v>
      </c>
      <c r="M3360" t="b">
        <v>1</v>
      </c>
      <c r="N3360">
        <f t="shared" si="265"/>
        <v>128</v>
      </c>
      <c r="O3360" s="10">
        <f t="shared" si="266"/>
        <v>38.71</v>
      </c>
      <c r="P3360" s="12" t="s">
        <v>8273</v>
      </c>
      <c r="Q3360" t="s">
        <v>8274</v>
      </c>
      <c r="R3360" s="17">
        <f t="shared" si="267"/>
        <v>42149.940416666665</v>
      </c>
      <c r="S3360" s="17">
        <f t="shared" si="268"/>
        <v>42179.940416666665</v>
      </c>
      <c r="T3360" s="16" t="str">
        <f t="shared" si="269"/>
        <v>2015</v>
      </c>
    </row>
    <row r="3361" spans="1:20" ht="49" x14ac:dyDescent="0.25">
      <c r="A3361">
        <v>3359</v>
      </c>
      <c r="B3361" s="9" t="s">
        <v>3498</v>
      </c>
      <c r="C3361" s="3" t="s">
        <v>7609</v>
      </c>
      <c r="D3361" s="5">
        <v>2000</v>
      </c>
      <c r="E3361" s="7">
        <v>2110</v>
      </c>
      <c r="F3361" t="s">
        <v>8218</v>
      </c>
      <c r="G3361" t="s">
        <v>8223</v>
      </c>
      <c r="H3361" t="s">
        <v>8245</v>
      </c>
      <c r="I3361">
        <v>1435733940</v>
      </c>
      <c r="J3361">
        <v>1431046325</v>
      </c>
      <c r="K3361" t="b">
        <v>0</v>
      </c>
      <c r="L3361">
        <v>35</v>
      </c>
      <c r="M3361" t="b">
        <v>1</v>
      </c>
      <c r="N3361">
        <f t="shared" si="265"/>
        <v>106</v>
      </c>
      <c r="O3361" s="10">
        <f t="shared" si="266"/>
        <v>60.29</v>
      </c>
      <c r="P3361" s="12" t="s">
        <v>8273</v>
      </c>
      <c r="Q3361" t="s">
        <v>8274</v>
      </c>
      <c r="R3361" s="17">
        <f t="shared" si="267"/>
        <v>42132.036168981482</v>
      </c>
      <c r="S3361" s="17">
        <f t="shared" si="268"/>
        <v>42186.290972222225</v>
      </c>
      <c r="T3361" s="16" t="str">
        <f t="shared" si="269"/>
        <v>2015</v>
      </c>
    </row>
    <row r="3362" spans="1:20" ht="49" x14ac:dyDescent="0.25">
      <c r="A3362">
        <v>3360</v>
      </c>
      <c r="B3362" s="9" t="s">
        <v>3518</v>
      </c>
      <c r="C3362" s="3" t="s">
        <v>7629</v>
      </c>
      <c r="D3362" s="5">
        <v>2000</v>
      </c>
      <c r="E3362" s="7">
        <v>2027</v>
      </c>
      <c r="F3362" t="s">
        <v>8218</v>
      </c>
      <c r="G3362" t="s">
        <v>8224</v>
      </c>
      <c r="H3362" t="s">
        <v>8246</v>
      </c>
      <c r="I3362">
        <v>1425478950</v>
      </c>
      <c r="J3362">
        <v>1422886950</v>
      </c>
      <c r="K3362" t="b">
        <v>0</v>
      </c>
      <c r="L3362">
        <v>28</v>
      </c>
      <c r="M3362" t="b">
        <v>1</v>
      </c>
      <c r="N3362">
        <f t="shared" si="265"/>
        <v>101</v>
      </c>
      <c r="O3362" s="10">
        <f t="shared" si="266"/>
        <v>72.39</v>
      </c>
      <c r="P3362" s="12" t="s">
        <v>8273</v>
      </c>
      <c r="Q3362" t="s">
        <v>8274</v>
      </c>
      <c r="R3362" s="17">
        <f t="shared" si="267"/>
        <v>42037.598958333328</v>
      </c>
      <c r="S3362" s="17">
        <f t="shared" si="268"/>
        <v>42067.598958333328</v>
      </c>
      <c r="T3362" s="16" t="str">
        <f t="shared" si="269"/>
        <v>2015</v>
      </c>
    </row>
    <row r="3363" spans="1:20" ht="33" x14ac:dyDescent="0.25">
      <c r="A3363">
        <v>3361</v>
      </c>
      <c r="B3363" s="9" t="s">
        <v>3519</v>
      </c>
      <c r="C3363" s="3" t="s">
        <v>7630</v>
      </c>
      <c r="D3363" s="5">
        <v>2000</v>
      </c>
      <c r="E3363" s="7">
        <v>2015</v>
      </c>
      <c r="F3363" t="s">
        <v>8218</v>
      </c>
      <c r="G3363" t="s">
        <v>8224</v>
      </c>
      <c r="H3363" t="s">
        <v>8246</v>
      </c>
      <c r="I3363">
        <v>1441547220</v>
      </c>
      <c r="J3363">
        <v>1439322412</v>
      </c>
      <c r="K3363" t="b">
        <v>0</v>
      </c>
      <c r="L3363">
        <v>21</v>
      </c>
      <c r="M3363" t="b">
        <v>1</v>
      </c>
      <c r="N3363">
        <f t="shared" si="265"/>
        <v>101</v>
      </c>
      <c r="O3363" s="10">
        <f t="shared" si="266"/>
        <v>95.95</v>
      </c>
      <c r="P3363" s="12" t="s">
        <v>8273</v>
      </c>
      <c r="Q3363" t="s">
        <v>8274</v>
      </c>
      <c r="R3363" s="17">
        <f t="shared" si="267"/>
        <v>42227.824212962965</v>
      </c>
      <c r="S3363" s="17">
        <f t="shared" si="268"/>
        <v>42253.57430555555</v>
      </c>
      <c r="T3363" s="16" t="str">
        <f t="shared" si="269"/>
        <v>2015</v>
      </c>
    </row>
    <row r="3364" spans="1:20" ht="49" x14ac:dyDescent="0.25">
      <c r="A3364">
        <v>3362</v>
      </c>
      <c r="B3364" s="9" t="s">
        <v>3534</v>
      </c>
      <c r="C3364" s="3" t="s">
        <v>7645</v>
      </c>
      <c r="D3364" s="5">
        <v>2000</v>
      </c>
      <c r="E3364" s="7">
        <v>2063</v>
      </c>
      <c r="F3364" t="s">
        <v>8218</v>
      </c>
      <c r="G3364" t="s">
        <v>8224</v>
      </c>
      <c r="H3364" t="s">
        <v>8246</v>
      </c>
      <c r="I3364">
        <v>1443808800</v>
      </c>
      <c r="J3364">
        <v>1441120910</v>
      </c>
      <c r="K3364" t="b">
        <v>0</v>
      </c>
      <c r="L3364">
        <v>46</v>
      </c>
      <c r="M3364" t="b">
        <v>1</v>
      </c>
      <c r="N3364">
        <f t="shared" si="265"/>
        <v>103</v>
      </c>
      <c r="O3364" s="10">
        <f t="shared" si="266"/>
        <v>44.85</v>
      </c>
      <c r="P3364" s="12" t="s">
        <v>8273</v>
      </c>
      <c r="Q3364" t="s">
        <v>8274</v>
      </c>
      <c r="R3364" s="17">
        <f t="shared" si="267"/>
        <v>42248.640162037031</v>
      </c>
      <c r="S3364" s="17">
        <f t="shared" si="268"/>
        <v>42279.75</v>
      </c>
      <c r="T3364" s="16" t="str">
        <f t="shared" si="269"/>
        <v>2015</v>
      </c>
    </row>
    <row r="3365" spans="1:20" ht="49" x14ac:dyDescent="0.25">
      <c r="A3365">
        <v>3363</v>
      </c>
      <c r="B3365" s="9" t="s">
        <v>3537</v>
      </c>
      <c r="C3365" s="3" t="s">
        <v>7648</v>
      </c>
      <c r="D3365" s="5">
        <v>2000</v>
      </c>
      <c r="E3365" s="7">
        <v>2569</v>
      </c>
      <c r="F3365" t="s">
        <v>8218</v>
      </c>
      <c r="G3365" t="s">
        <v>8224</v>
      </c>
      <c r="H3365" t="s">
        <v>8246</v>
      </c>
      <c r="I3365">
        <v>1471428340</v>
      </c>
      <c r="J3365">
        <v>1469009140</v>
      </c>
      <c r="K3365" t="b">
        <v>0</v>
      </c>
      <c r="L3365">
        <v>83</v>
      </c>
      <c r="M3365" t="b">
        <v>1</v>
      </c>
      <c r="N3365">
        <f t="shared" si="265"/>
        <v>128</v>
      </c>
      <c r="O3365" s="10">
        <f t="shared" si="266"/>
        <v>30.95</v>
      </c>
      <c r="P3365" s="12" t="s">
        <v>8273</v>
      </c>
      <c r="Q3365" t="s">
        <v>8274</v>
      </c>
      <c r="R3365" s="17">
        <f t="shared" si="267"/>
        <v>42571.420601851853</v>
      </c>
      <c r="S3365" s="17">
        <f t="shared" si="268"/>
        <v>42599.420601851853</v>
      </c>
      <c r="T3365" s="16" t="str">
        <f t="shared" si="269"/>
        <v>2016</v>
      </c>
    </row>
    <row r="3366" spans="1:20" ht="49" x14ac:dyDescent="0.25">
      <c r="A3366">
        <v>3364</v>
      </c>
      <c r="B3366" s="9" t="s">
        <v>3565</v>
      </c>
      <c r="C3366" s="3" t="s">
        <v>7676</v>
      </c>
      <c r="D3366" s="5">
        <v>2000</v>
      </c>
      <c r="E3366" s="7">
        <v>2095</v>
      </c>
      <c r="F3366" t="s">
        <v>8218</v>
      </c>
      <c r="G3366" t="s">
        <v>8224</v>
      </c>
      <c r="H3366" t="s">
        <v>8246</v>
      </c>
      <c r="I3366">
        <v>1422015083</v>
      </c>
      <c r="J3366">
        <v>1419423083</v>
      </c>
      <c r="K3366" t="b">
        <v>0</v>
      </c>
      <c r="L3366">
        <v>38</v>
      </c>
      <c r="M3366" t="b">
        <v>1</v>
      </c>
      <c r="N3366">
        <f t="shared" si="265"/>
        <v>105</v>
      </c>
      <c r="O3366" s="10">
        <f t="shared" si="266"/>
        <v>55.13</v>
      </c>
      <c r="P3366" s="12" t="s">
        <v>8273</v>
      </c>
      <c r="Q3366" t="s">
        <v>8274</v>
      </c>
      <c r="R3366" s="17">
        <f t="shared" si="267"/>
        <v>41997.507905092592</v>
      </c>
      <c r="S3366" s="17">
        <f t="shared" si="268"/>
        <v>42027.507905092592</v>
      </c>
      <c r="T3366" s="16" t="str">
        <f t="shared" si="269"/>
        <v>2014</v>
      </c>
    </row>
    <row r="3367" spans="1:20" ht="49" x14ac:dyDescent="0.25">
      <c r="A3367">
        <v>3365</v>
      </c>
      <c r="B3367" s="9" t="s">
        <v>3569</v>
      </c>
      <c r="C3367" s="3" t="s">
        <v>7680</v>
      </c>
      <c r="D3367" s="5">
        <v>2000</v>
      </c>
      <c r="E3367" s="7">
        <v>2287</v>
      </c>
      <c r="F3367" t="s">
        <v>8218</v>
      </c>
      <c r="G3367" t="s">
        <v>8223</v>
      </c>
      <c r="H3367" t="s">
        <v>8245</v>
      </c>
      <c r="I3367">
        <v>1420009200</v>
      </c>
      <c r="J3367">
        <v>1417593483</v>
      </c>
      <c r="K3367" t="b">
        <v>0</v>
      </c>
      <c r="L3367">
        <v>26</v>
      </c>
      <c r="M3367" t="b">
        <v>1</v>
      </c>
      <c r="N3367">
        <f t="shared" si="265"/>
        <v>114</v>
      </c>
      <c r="O3367" s="10">
        <f t="shared" si="266"/>
        <v>87.96</v>
      </c>
      <c r="P3367" s="12" t="s">
        <v>8273</v>
      </c>
      <c r="Q3367" t="s">
        <v>8274</v>
      </c>
      <c r="R3367" s="17">
        <f t="shared" si="267"/>
        <v>41976.331979166673</v>
      </c>
      <c r="S3367" s="17">
        <f t="shared" si="268"/>
        <v>42004.291666666672</v>
      </c>
      <c r="T3367" s="16" t="str">
        <f t="shared" si="269"/>
        <v>2014</v>
      </c>
    </row>
    <row r="3368" spans="1:20" ht="49" x14ac:dyDescent="0.25">
      <c r="A3368">
        <v>3366</v>
      </c>
      <c r="B3368" s="9" t="s">
        <v>3591</v>
      </c>
      <c r="C3368" s="3" t="s">
        <v>7702</v>
      </c>
      <c r="D3368" s="5">
        <v>2000</v>
      </c>
      <c r="E3368" s="7">
        <v>2545</v>
      </c>
      <c r="F3368" t="s">
        <v>8218</v>
      </c>
      <c r="G3368" t="s">
        <v>8223</v>
      </c>
      <c r="H3368" t="s">
        <v>8245</v>
      </c>
      <c r="I3368">
        <v>1423630740</v>
      </c>
      <c r="J3368">
        <v>1418673307</v>
      </c>
      <c r="K3368" t="b">
        <v>0</v>
      </c>
      <c r="L3368">
        <v>35</v>
      </c>
      <c r="M3368" t="b">
        <v>1</v>
      </c>
      <c r="N3368">
        <f t="shared" si="265"/>
        <v>127</v>
      </c>
      <c r="O3368" s="10">
        <f t="shared" si="266"/>
        <v>72.709999999999994</v>
      </c>
      <c r="P3368" s="12" t="s">
        <v>8273</v>
      </c>
      <c r="Q3368" t="s">
        <v>8274</v>
      </c>
      <c r="R3368" s="17">
        <f t="shared" si="267"/>
        <v>41988.829942129625</v>
      </c>
      <c r="S3368" s="17">
        <f t="shared" si="268"/>
        <v>42046.207638888889</v>
      </c>
      <c r="T3368" s="16" t="str">
        <f t="shared" si="269"/>
        <v>2014</v>
      </c>
    </row>
    <row r="3369" spans="1:20" ht="49" x14ac:dyDescent="0.25">
      <c r="A3369">
        <v>3367</v>
      </c>
      <c r="B3369" s="9" t="s">
        <v>3600</v>
      </c>
      <c r="C3369" s="3" t="s">
        <v>7711</v>
      </c>
      <c r="D3369" s="5">
        <v>2000</v>
      </c>
      <c r="E3369" s="7">
        <v>2087</v>
      </c>
      <c r="F3369" t="s">
        <v>8218</v>
      </c>
      <c r="G3369" t="s">
        <v>8224</v>
      </c>
      <c r="H3369" t="s">
        <v>8246</v>
      </c>
      <c r="I3369">
        <v>1421452682</v>
      </c>
      <c r="J3369">
        <v>1418860682</v>
      </c>
      <c r="K3369" t="b">
        <v>0</v>
      </c>
      <c r="L3369">
        <v>53</v>
      </c>
      <c r="M3369" t="b">
        <v>1</v>
      </c>
      <c r="N3369">
        <f t="shared" si="265"/>
        <v>104</v>
      </c>
      <c r="O3369" s="10">
        <f t="shared" si="266"/>
        <v>39.380000000000003</v>
      </c>
      <c r="P3369" s="12" t="s">
        <v>8273</v>
      </c>
      <c r="Q3369" t="s">
        <v>8274</v>
      </c>
      <c r="R3369" s="17">
        <f t="shared" si="267"/>
        <v>41990.99863425926</v>
      </c>
      <c r="S3369" s="17">
        <f t="shared" si="268"/>
        <v>42020.99863425926</v>
      </c>
      <c r="T3369" s="16" t="str">
        <f t="shared" si="269"/>
        <v>2014</v>
      </c>
    </row>
    <row r="3370" spans="1:20" ht="49" x14ac:dyDescent="0.25">
      <c r="A3370">
        <v>3368</v>
      </c>
      <c r="B3370" s="9" t="s">
        <v>3616</v>
      </c>
      <c r="C3370" s="3" t="s">
        <v>7728</v>
      </c>
      <c r="D3370" s="5">
        <v>2000</v>
      </c>
      <c r="E3370" s="7">
        <v>2020</v>
      </c>
      <c r="F3370" t="s">
        <v>8218</v>
      </c>
      <c r="G3370" t="s">
        <v>8224</v>
      </c>
      <c r="H3370" t="s">
        <v>8246</v>
      </c>
      <c r="I3370">
        <v>1433343850</v>
      </c>
      <c r="J3370">
        <v>1430751850</v>
      </c>
      <c r="K3370" t="b">
        <v>0</v>
      </c>
      <c r="L3370">
        <v>56</v>
      </c>
      <c r="M3370" t="b">
        <v>1</v>
      </c>
      <c r="N3370">
        <f t="shared" si="265"/>
        <v>101</v>
      </c>
      <c r="O3370" s="10">
        <f t="shared" si="266"/>
        <v>36.07</v>
      </c>
      <c r="P3370" s="12" t="s">
        <v>8273</v>
      </c>
      <c r="Q3370" t="s">
        <v>8274</v>
      </c>
      <c r="R3370" s="17">
        <f t="shared" si="267"/>
        <v>42128.627893518518</v>
      </c>
      <c r="S3370" s="17">
        <f t="shared" si="268"/>
        <v>42158.627893518518</v>
      </c>
      <c r="T3370" s="16" t="str">
        <f t="shared" si="269"/>
        <v>2015</v>
      </c>
    </row>
    <row r="3371" spans="1:20" ht="49" x14ac:dyDescent="0.25">
      <c r="A3371">
        <v>3369</v>
      </c>
      <c r="B3371" s="9" t="s">
        <v>3625</v>
      </c>
      <c r="C3371" s="3" t="s">
        <v>7737</v>
      </c>
      <c r="D3371" s="5">
        <v>2000</v>
      </c>
      <c r="E3371" s="7">
        <v>2000</v>
      </c>
      <c r="F3371" t="s">
        <v>8218</v>
      </c>
      <c r="G3371" t="s">
        <v>8223</v>
      </c>
      <c r="H3371" t="s">
        <v>8245</v>
      </c>
      <c r="I3371">
        <v>1463803140</v>
      </c>
      <c r="J3371">
        <v>1459446487</v>
      </c>
      <c r="K3371" t="b">
        <v>0</v>
      </c>
      <c r="L3371">
        <v>29</v>
      </c>
      <c r="M3371" t="b">
        <v>1</v>
      </c>
      <c r="N3371">
        <f t="shared" si="265"/>
        <v>100</v>
      </c>
      <c r="O3371" s="10">
        <f t="shared" si="266"/>
        <v>68.97</v>
      </c>
      <c r="P3371" s="12" t="s">
        <v>8273</v>
      </c>
      <c r="Q3371" t="s">
        <v>8274</v>
      </c>
      <c r="R3371" s="17">
        <f t="shared" si="267"/>
        <v>42460.741747685184</v>
      </c>
      <c r="S3371" s="17">
        <f t="shared" si="268"/>
        <v>42511.165972222225</v>
      </c>
      <c r="T3371" s="16" t="str">
        <f t="shared" si="269"/>
        <v>2016</v>
      </c>
    </row>
    <row r="3372" spans="1:20" ht="49" x14ac:dyDescent="0.25">
      <c r="A3372">
        <v>3370</v>
      </c>
      <c r="B3372" s="9" t="s">
        <v>3650</v>
      </c>
      <c r="C3372" s="3" t="s">
        <v>7763</v>
      </c>
      <c r="D3372" s="5">
        <v>2000</v>
      </c>
      <c r="E3372" s="7">
        <v>2010</v>
      </c>
      <c r="F3372" t="s">
        <v>8218</v>
      </c>
      <c r="G3372" t="s">
        <v>8224</v>
      </c>
      <c r="H3372" t="s">
        <v>8246</v>
      </c>
      <c r="I3372">
        <v>1438764207</v>
      </c>
      <c r="J3372">
        <v>1436172207</v>
      </c>
      <c r="K3372" t="b">
        <v>0</v>
      </c>
      <c r="L3372">
        <v>33</v>
      </c>
      <c r="M3372" t="b">
        <v>1</v>
      </c>
      <c r="N3372">
        <f t="shared" si="265"/>
        <v>101</v>
      </c>
      <c r="O3372" s="10">
        <f t="shared" si="266"/>
        <v>60.91</v>
      </c>
      <c r="P3372" s="12" t="s">
        <v>8273</v>
      </c>
      <c r="Q3372" t="s">
        <v>8274</v>
      </c>
      <c r="R3372" s="17">
        <f t="shared" si="267"/>
        <v>42191.363506944443</v>
      </c>
      <c r="S3372" s="17">
        <f t="shared" si="268"/>
        <v>42221.363506944443</v>
      </c>
      <c r="T3372" s="16" t="str">
        <f t="shared" si="269"/>
        <v>2015</v>
      </c>
    </row>
    <row r="3373" spans="1:20" ht="49" x14ac:dyDescent="0.25">
      <c r="A3373">
        <v>3371</v>
      </c>
      <c r="B3373" s="9" t="s">
        <v>3654</v>
      </c>
      <c r="C3373" s="3" t="s">
        <v>7767</v>
      </c>
      <c r="D3373" s="5">
        <v>2000</v>
      </c>
      <c r="E3373" s="7">
        <v>2215</v>
      </c>
      <c r="F3373" t="s">
        <v>8218</v>
      </c>
      <c r="G3373" t="s">
        <v>8231</v>
      </c>
      <c r="H3373" t="s">
        <v>8252</v>
      </c>
      <c r="I3373">
        <v>1464817320</v>
      </c>
      <c r="J3373">
        <v>1462806419</v>
      </c>
      <c r="K3373" t="b">
        <v>0</v>
      </c>
      <c r="L3373">
        <v>20</v>
      </c>
      <c r="M3373" t="b">
        <v>1</v>
      </c>
      <c r="N3373">
        <f t="shared" si="265"/>
        <v>111</v>
      </c>
      <c r="O3373" s="10">
        <f t="shared" si="266"/>
        <v>110.75</v>
      </c>
      <c r="P3373" s="12" t="s">
        <v>8273</v>
      </c>
      <c r="Q3373" t="s">
        <v>8274</v>
      </c>
      <c r="R3373" s="17">
        <f t="shared" si="267"/>
        <v>42499.629849537043</v>
      </c>
      <c r="S3373" s="17">
        <f t="shared" si="268"/>
        <v>42522.904166666667</v>
      </c>
      <c r="T3373" s="16" t="str">
        <f t="shared" si="269"/>
        <v>2016</v>
      </c>
    </row>
    <row r="3374" spans="1:20" ht="33" x14ac:dyDescent="0.25">
      <c r="A3374">
        <v>3372</v>
      </c>
      <c r="B3374" s="9" t="s">
        <v>3675</v>
      </c>
      <c r="C3374" s="3" t="s">
        <v>7788</v>
      </c>
      <c r="D3374" s="5">
        <v>2000</v>
      </c>
      <c r="E3374" s="7">
        <v>2050</v>
      </c>
      <c r="F3374" t="s">
        <v>8218</v>
      </c>
      <c r="G3374" t="s">
        <v>8224</v>
      </c>
      <c r="H3374" t="s">
        <v>8246</v>
      </c>
      <c r="I3374">
        <v>1433076298</v>
      </c>
      <c r="J3374">
        <v>1430052298</v>
      </c>
      <c r="K3374" t="b">
        <v>0</v>
      </c>
      <c r="L3374">
        <v>31</v>
      </c>
      <c r="M3374" t="b">
        <v>1</v>
      </c>
      <c r="N3374">
        <f t="shared" si="265"/>
        <v>103</v>
      </c>
      <c r="O3374" s="10">
        <f t="shared" si="266"/>
        <v>66.13</v>
      </c>
      <c r="P3374" s="12" t="s">
        <v>8273</v>
      </c>
      <c r="Q3374" t="s">
        <v>8274</v>
      </c>
      <c r="R3374" s="17">
        <f t="shared" si="267"/>
        <v>42120.531226851846</v>
      </c>
      <c r="S3374" s="17">
        <f t="shared" si="268"/>
        <v>42155.531226851846</v>
      </c>
      <c r="T3374" s="16" t="str">
        <f t="shared" si="269"/>
        <v>2015</v>
      </c>
    </row>
    <row r="3375" spans="1:20" ht="49" x14ac:dyDescent="0.25">
      <c r="A3375">
        <v>3373</v>
      </c>
      <c r="B3375" s="9" t="s">
        <v>3676</v>
      </c>
      <c r="C3375" s="3" t="s">
        <v>7789</v>
      </c>
      <c r="D3375" s="5">
        <v>2000</v>
      </c>
      <c r="E3375" s="7">
        <v>2202</v>
      </c>
      <c r="F3375" t="s">
        <v>8218</v>
      </c>
      <c r="G3375" t="s">
        <v>8223</v>
      </c>
      <c r="H3375" t="s">
        <v>8245</v>
      </c>
      <c r="I3375">
        <v>1404190740</v>
      </c>
      <c r="J3375">
        <v>1401214581</v>
      </c>
      <c r="K3375" t="b">
        <v>0</v>
      </c>
      <c r="L3375">
        <v>30</v>
      </c>
      <c r="M3375" t="b">
        <v>1</v>
      </c>
      <c r="N3375">
        <f t="shared" si="265"/>
        <v>110</v>
      </c>
      <c r="O3375" s="10">
        <f t="shared" si="266"/>
        <v>73.400000000000006</v>
      </c>
      <c r="P3375" s="12" t="s">
        <v>8273</v>
      </c>
      <c r="Q3375" t="s">
        <v>8274</v>
      </c>
      <c r="R3375" s="17">
        <f t="shared" si="267"/>
        <v>41786.761354166665</v>
      </c>
      <c r="S3375" s="17">
        <f t="shared" si="268"/>
        <v>41821.207638888889</v>
      </c>
      <c r="T3375" s="16" t="str">
        <f t="shared" si="269"/>
        <v>2014</v>
      </c>
    </row>
    <row r="3376" spans="1:20" ht="33" x14ac:dyDescent="0.25">
      <c r="A3376">
        <v>3374</v>
      </c>
      <c r="B3376" s="9" t="s">
        <v>3693</v>
      </c>
      <c r="C3376" s="3" t="s">
        <v>7806</v>
      </c>
      <c r="D3376" s="5">
        <v>2000</v>
      </c>
      <c r="E3376" s="7">
        <v>3100</v>
      </c>
      <c r="F3376" t="s">
        <v>8218</v>
      </c>
      <c r="G3376" t="s">
        <v>8224</v>
      </c>
      <c r="H3376" t="s">
        <v>8246</v>
      </c>
      <c r="I3376">
        <v>1423838916</v>
      </c>
      <c r="J3376">
        <v>1418654916</v>
      </c>
      <c r="K3376" t="b">
        <v>0</v>
      </c>
      <c r="L3376">
        <v>78</v>
      </c>
      <c r="M3376" t="b">
        <v>1</v>
      </c>
      <c r="N3376">
        <f t="shared" si="265"/>
        <v>155</v>
      </c>
      <c r="O3376" s="10">
        <f t="shared" si="266"/>
        <v>39.74</v>
      </c>
      <c r="P3376" s="12" t="s">
        <v>8273</v>
      </c>
      <c r="Q3376" t="s">
        <v>8274</v>
      </c>
      <c r="R3376" s="17">
        <f t="shared" si="267"/>
        <v>41988.617083333331</v>
      </c>
      <c r="S3376" s="17">
        <f t="shared" si="268"/>
        <v>42048.617083333331</v>
      </c>
      <c r="T3376" s="16" t="str">
        <f t="shared" si="269"/>
        <v>2014</v>
      </c>
    </row>
    <row r="3377" spans="1:20" ht="49" x14ac:dyDescent="0.25">
      <c r="A3377">
        <v>3375</v>
      </c>
      <c r="B3377" s="9" t="s">
        <v>3694</v>
      </c>
      <c r="C3377" s="3" t="s">
        <v>7807</v>
      </c>
      <c r="D3377" s="5">
        <v>2000</v>
      </c>
      <c r="E3377" s="7">
        <v>2160</v>
      </c>
      <c r="F3377" t="s">
        <v>8218</v>
      </c>
      <c r="G3377" t="s">
        <v>8224</v>
      </c>
      <c r="H3377" t="s">
        <v>8246</v>
      </c>
      <c r="I3377">
        <v>1462878648</v>
      </c>
      <c r="J3377">
        <v>1461064248</v>
      </c>
      <c r="K3377" t="b">
        <v>0</v>
      </c>
      <c r="L3377">
        <v>30</v>
      </c>
      <c r="M3377" t="b">
        <v>1</v>
      </c>
      <c r="N3377">
        <f t="shared" si="265"/>
        <v>108</v>
      </c>
      <c r="O3377" s="10">
        <f t="shared" si="266"/>
        <v>72</v>
      </c>
      <c r="P3377" s="12" t="s">
        <v>8273</v>
      </c>
      <c r="Q3377" t="s">
        <v>8274</v>
      </c>
      <c r="R3377" s="17">
        <f t="shared" si="267"/>
        <v>42479.465833333335</v>
      </c>
      <c r="S3377" s="17">
        <f t="shared" si="268"/>
        <v>42500.465833333335</v>
      </c>
      <c r="T3377" s="16" t="str">
        <f t="shared" si="269"/>
        <v>2016</v>
      </c>
    </row>
    <row r="3378" spans="1:20" ht="49" x14ac:dyDescent="0.25">
      <c r="A3378">
        <v>3376</v>
      </c>
      <c r="B3378" s="9" t="s">
        <v>3710</v>
      </c>
      <c r="C3378" s="3" t="s">
        <v>7823</v>
      </c>
      <c r="D3378" s="5">
        <v>2000</v>
      </c>
      <c r="E3378" s="7">
        <v>2030</v>
      </c>
      <c r="F3378" t="s">
        <v>8218</v>
      </c>
      <c r="G3378" t="s">
        <v>8223</v>
      </c>
      <c r="H3378" t="s">
        <v>8245</v>
      </c>
      <c r="I3378">
        <v>1465062166</v>
      </c>
      <c r="J3378">
        <v>1463334166</v>
      </c>
      <c r="K3378" t="b">
        <v>0</v>
      </c>
      <c r="L3378">
        <v>19</v>
      </c>
      <c r="M3378" t="b">
        <v>1</v>
      </c>
      <c r="N3378">
        <f t="shared" si="265"/>
        <v>102</v>
      </c>
      <c r="O3378" s="10">
        <f t="shared" si="266"/>
        <v>106.84</v>
      </c>
      <c r="P3378" s="12" t="s">
        <v>8273</v>
      </c>
      <c r="Q3378" t="s">
        <v>8274</v>
      </c>
      <c r="R3378" s="17">
        <f t="shared" si="267"/>
        <v>42505.738032407404</v>
      </c>
      <c r="S3378" s="17">
        <f t="shared" si="268"/>
        <v>42525.738032407404</v>
      </c>
      <c r="T3378" s="16" t="str">
        <f t="shared" si="269"/>
        <v>2016</v>
      </c>
    </row>
    <row r="3379" spans="1:20" ht="49" x14ac:dyDescent="0.25">
      <c r="A3379">
        <v>3377</v>
      </c>
      <c r="B3379" s="9" t="s">
        <v>3724</v>
      </c>
      <c r="C3379" s="3" t="s">
        <v>7837</v>
      </c>
      <c r="D3379" s="5">
        <v>2000</v>
      </c>
      <c r="E3379" s="7">
        <v>2015</v>
      </c>
      <c r="F3379" t="s">
        <v>8218</v>
      </c>
      <c r="G3379" t="s">
        <v>8223</v>
      </c>
      <c r="H3379" t="s">
        <v>8245</v>
      </c>
      <c r="I3379">
        <v>1476939300</v>
      </c>
      <c r="J3379">
        <v>1474273294</v>
      </c>
      <c r="K3379" t="b">
        <v>0</v>
      </c>
      <c r="L3379">
        <v>33</v>
      </c>
      <c r="M3379" t="b">
        <v>1</v>
      </c>
      <c r="N3379">
        <f t="shared" si="265"/>
        <v>101</v>
      </c>
      <c r="O3379" s="10">
        <f t="shared" si="266"/>
        <v>61.06</v>
      </c>
      <c r="P3379" s="12" t="s">
        <v>8273</v>
      </c>
      <c r="Q3379" t="s">
        <v>8274</v>
      </c>
      <c r="R3379" s="17">
        <f t="shared" si="267"/>
        <v>42632.348310185189</v>
      </c>
      <c r="S3379" s="17">
        <f t="shared" si="268"/>
        <v>42663.204861111109</v>
      </c>
      <c r="T3379" s="16" t="str">
        <f t="shared" si="269"/>
        <v>2016</v>
      </c>
    </row>
    <row r="3380" spans="1:20" ht="49" x14ac:dyDescent="0.25">
      <c r="A3380">
        <v>3378</v>
      </c>
      <c r="B3380" s="9" t="s">
        <v>3806</v>
      </c>
      <c r="C3380" s="3" t="s">
        <v>7919</v>
      </c>
      <c r="D3380" s="5">
        <v>2000</v>
      </c>
      <c r="E3380" s="7">
        <v>2025</v>
      </c>
      <c r="F3380" t="s">
        <v>8218</v>
      </c>
      <c r="G3380" t="s">
        <v>8224</v>
      </c>
      <c r="H3380" t="s">
        <v>8246</v>
      </c>
      <c r="I3380">
        <v>1406761200</v>
      </c>
      <c r="J3380">
        <v>1402403907</v>
      </c>
      <c r="K3380" t="b">
        <v>0</v>
      </c>
      <c r="L3380">
        <v>38</v>
      </c>
      <c r="M3380" t="b">
        <v>1</v>
      </c>
      <c r="N3380">
        <f t="shared" si="265"/>
        <v>101</v>
      </c>
      <c r="O3380" s="10">
        <f t="shared" si="266"/>
        <v>53.29</v>
      </c>
      <c r="P3380" s="12" t="s">
        <v>8273</v>
      </c>
      <c r="Q3380" t="s">
        <v>8274</v>
      </c>
      <c r="R3380" s="17">
        <f t="shared" si="267"/>
        <v>41800.526701388888</v>
      </c>
      <c r="S3380" s="17">
        <f t="shared" si="268"/>
        <v>41850.958333333336</v>
      </c>
      <c r="T3380" s="16" t="str">
        <f t="shared" si="269"/>
        <v>2014</v>
      </c>
    </row>
    <row r="3381" spans="1:20" ht="49" x14ac:dyDescent="0.25">
      <c r="A3381">
        <v>3379</v>
      </c>
      <c r="B3381" s="9" t="s">
        <v>3809</v>
      </c>
      <c r="C3381" s="3" t="s">
        <v>7922</v>
      </c>
      <c r="D3381" s="5">
        <v>2000</v>
      </c>
      <c r="E3381" s="7">
        <v>2191</v>
      </c>
      <c r="F3381" t="s">
        <v>8218</v>
      </c>
      <c r="G3381" t="s">
        <v>8228</v>
      </c>
      <c r="H3381" t="s">
        <v>8250</v>
      </c>
      <c r="I3381">
        <v>1433131140</v>
      </c>
      <c r="J3381">
        <v>1429120908</v>
      </c>
      <c r="K3381" t="b">
        <v>0</v>
      </c>
      <c r="L3381">
        <v>11</v>
      </c>
      <c r="M3381" t="b">
        <v>1</v>
      </c>
      <c r="N3381">
        <f t="shared" si="265"/>
        <v>110</v>
      </c>
      <c r="O3381" s="10">
        <f t="shared" si="266"/>
        <v>199.18</v>
      </c>
      <c r="P3381" s="12" t="s">
        <v>8273</v>
      </c>
      <c r="Q3381" t="s">
        <v>8274</v>
      </c>
      <c r="R3381" s="17">
        <f t="shared" si="267"/>
        <v>42109.751250000001</v>
      </c>
      <c r="S3381" s="17">
        <f t="shared" si="268"/>
        <v>42156.165972222225</v>
      </c>
      <c r="T3381" s="16" t="str">
        <f t="shared" si="269"/>
        <v>2015</v>
      </c>
    </row>
    <row r="3382" spans="1:20" ht="49" x14ac:dyDescent="0.25">
      <c r="A3382">
        <v>3380</v>
      </c>
      <c r="B3382" s="9" t="s">
        <v>3814</v>
      </c>
      <c r="C3382" s="3" t="s">
        <v>7927</v>
      </c>
      <c r="D3382" s="5">
        <v>2000</v>
      </c>
      <c r="E3382" s="7">
        <v>2145</v>
      </c>
      <c r="F3382" t="s">
        <v>8218</v>
      </c>
      <c r="G3382" t="s">
        <v>8223</v>
      </c>
      <c r="H3382" t="s">
        <v>8245</v>
      </c>
      <c r="I3382">
        <v>1445659140</v>
      </c>
      <c r="J3382">
        <v>1444236216</v>
      </c>
      <c r="K3382" t="b">
        <v>0</v>
      </c>
      <c r="L3382">
        <v>20</v>
      </c>
      <c r="M3382" t="b">
        <v>1</v>
      </c>
      <c r="N3382">
        <f t="shared" si="265"/>
        <v>107</v>
      </c>
      <c r="O3382" s="10">
        <f t="shared" si="266"/>
        <v>107.25</v>
      </c>
      <c r="P3382" s="12" t="s">
        <v>8273</v>
      </c>
      <c r="Q3382" t="s">
        <v>8274</v>
      </c>
      <c r="R3382" s="17">
        <f t="shared" si="267"/>
        <v>42284.69694444444</v>
      </c>
      <c r="S3382" s="17">
        <f t="shared" si="268"/>
        <v>42301.165972222225</v>
      </c>
      <c r="T3382" s="16" t="str">
        <f t="shared" si="269"/>
        <v>2015</v>
      </c>
    </row>
    <row r="3383" spans="1:20" ht="33" x14ac:dyDescent="0.25">
      <c r="A3383">
        <v>3381</v>
      </c>
      <c r="B3383" s="9" t="s">
        <v>3834</v>
      </c>
      <c r="C3383" s="3" t="s">
        <v>7946</v>
      </c>
      <c r="D3383" s="5">
        <v>2000</v>
      </c>
      <c r="E3383" s="7">
        <v>2042</v>
      </c>
      <c r="F3383" t="s">
        <v>8218</v>
      </c>
      <c r="G3383" t="s">
        <v>8224</v>
      </c>
      <c r="H3383" t="s">
        <v>8246</v>
      </c>
      <c r="I3383">
        <v>1435947758</v>
      </c>
      <c r="J3383">
        <v>1432837358</v>
      </c>
      <c r="K3383" t="b">
        <v>0</v>
      </c>
      <c r="L3383">
        <v>17</v>
      </c>
      <c r="M3383" t="b">
        <v>1</v>
      </c>
      <c r="N3383">
        <f t="shared" si="265"/>
        <v>102</v>
      </c>
      <c r="O3383" s="10">
        <f t="shared" si="266"/>
        <v>120.12</v>
      </c>
      <c r="P3383" s="12" t="s">
        <v>8273</v>
      </c>
      <c r="Q3383" t="s">
        <v>8274</v>
      </c>
      <c r="R3383" s="17">
        <f t="shared" si="267"/>
        <v>42152.765717592592</v>
      </c>
      <c r="S3383" s="17">
        <f t="shared" si="268"/>
        <v>42188.765717592592</v>
      </c>
      <c r="T3383" s="16" t="str">
        <f t="shared" si="269"/>
        <v>2015</v>
      </c>
    </row>
    <row r="3384" spans="1:20" ht="49" x14ac:dyDescent="0.25">
      <c r="A3384">
        <v>3382</v>
      </c>
      <c r="B3384" s="9" t="s">
        <v>3836</v>
      </c>
      <c r="C3384" s="3" t="s">
        <v>7948</v>
      </c>
      <c r="D3384" s="5">
        <v>2000</v>
      </c>
      <c r="E3384" s="7">
        <v>2025</v>
      </c>
      <c r="F3384" t="s">
        <v>8218</v>
      </c>
      <c r="G3384" t="s">
        <v>8223</v>
      </c>
      <c r="H3384" t="s">
        <v>8245</v>
      </c>
      <c r="I3384">
        <v>1438226724</v>
      </c>
      <c r="J3384">
        <v>1433042724</v>
      </c>
      <c r="K3384" t="b">
        <v>0</v>
      </c>
      <c r="L3384">
        <v>32</v>
      </c>
      <c r="M3384" t="b">
        <v>1</v>
      </c>
      <c r="N3384">
        <f t="shared" si="265"/>
        <v>101</v>
      </c>
      <c r="O3384" s="10">
        <f t="shared" si="266"/>
        <v>63.28</v>
      </c>
      <c r="P3384" s="12" t="s">
        <v>8273</v>
      </c>
      <c r="Q3384" t="s">
        <v>8274</v>
      </c>
      <c r="R3384" s="17">
        <f t="shared" si="267"/>
        <v>42155.142638888887</v>
      </c>
      <c r="S3384" s="17">
        <f t="shared" si="268"/>
        <v>42215.142638888887</v>
      </c>
      <c r="T3384" s="16" t="str">
        <f t="shared" si="269"/>
        <v>2015</v>
      </c>
    </row>
    <row r="3385" spans="1:20" ht="49" x14ac:dyDescent="0.25">
      <c r="A3385">
        <v>3383</v>
      </c>
      <c r="B3385" s="9" t="s">
        <v>3447</v>
      </c>
      <c r="C3385" s="3" t="s">
        <v>7558</v>
      </c>
      <c r="D3385" s="5">
        <v>2100</v>
      </c>
      <c r="E3385" s="7">
        <v>2305</v>
      </c>
      <c r="F3385" t="s">
        <v>8218</v>
      </c>
      <c r="G3385" t="s">
        <v>8223</v>
      </c>
      <c r="H3385" t="s">
        <v>8245</v>
      </c>
      <c r="I3385">
        <v>1418784689</v>
      </c>
      <c r="J3385">
        <v>1416192689</v>
      </c>
      <c r="K3385" t="b">
        <v>0</v>
      </c>
      <c r="L3385">
        <v>45</v>
      </c>
      <c r="M3385" t="b">
        <v>1</v>
      </c>
      <c r="N3385">
        <f t="shared" si="265"/>
        <v>110</v>
      </c>
      <c r="O3385" s="10">
        <f t="shared" si="266"/>
        <v>51.22</v>
      </c>
      <c r="P3385" s="12" t="s">
        <v>8273</v>
      </c>
      <c r="Q3385" t="s">
        <v>8274</v>
      </c>
      <c r="R3385" s="17">
        <f t="shared" si="267"/>
        <v>41960.119085648148</v>
      </c>
      <c r="S3385" s="17">
        <f t="shared" si="268"/>
        <v>41990.119085648148</v>
      </c>
      <c r="T3385" s="16" t="str">
        <f t="shared" si="269"/>
        <v>2014</v>
      </c>
    </row>
    <row r="3386" spans="1:20" ht="49" x14ac:dyDescent="0.25">
      <c r="A3386">
        <v>3384</v>
      </c>
      <c r="B3386" s="9" t="s">
        <v>3547</v>
      </c>
      <c r="C3386" s="3" t="s">
        <v>7658</v>
      </c>
      <c r="D3386" s="5">
        <v>2100</v>
      </c>
      <c r="E3386" s="7">
        <v>2140</v>
      </c>
      <c r="F3386" t="s">
        <v>8218</v>
      </c>
      <c r="G3386" t="s">
        <v>8223</v>
      </c>
      <c r="H3386" t="s">
        <v>8245</v>
      </c>
      <c r="I3386">
        <v>1457139600</v>
      </c>
      <c r="J3386">
        <v>1455230214</v>
      </c>
      <c r="K3386" t="b">
        <v>0</v>
      </c>
      <c r="L3386">
        <v>13</v>
      </c>
      <c r="M3386" t="b">
        <v>1</v>
      </c>
      <c r="N3386">
        <f t="shared" si="265"/>
        <v>102</v>
      </c>
      <c r="O3386" s="10">
        <f t="shared" si="266"/>
        <v>164.62</v>
      </c>
      <c r="P3386" s="12" t="s">
        <v>8273</v>
      </c>
      <c r="Q3386" t="s">
        <v>8274</v>
      </c>
      <c r="R3386" s="17">
        <f t="shared" si="267"/>
        <v>42411.942291666666</v>
      </c>
      <c r="S3386" s="17">
        <f t="shared" si="268"/>
        <v>42434.041666666672</v>
      </c>
      <c r="T3386" s="16" t="str">
        <f t="shared" si="269"/>
        <v>2016</v>
      </c>
    </row>
    <row r="3387" spans="1:20" ht="49" x14ac:dyDescent="0.25">
      <c r="A3387">
        <v>3385</v>
      </c>
      <c r="B3387" s="9" t="s">
        <v>3810</v>
      </c>
      <c r="C3387" s="3" t="s">
        <v>7923</v>
      </c>
      <c r="D3387" s="5">
        <v>2100</v>
      </c>
      <c r="E3387" s="7">
        <v>2119.9899999999998</v>
      </c>
      <c r="F3387" t="s">
        <v>8218</v>
      </c>
      <c r="G3387" t="s">
        <v>8223</v>
      </c>
      <c r="H3387" t="s">
        <v>8245</v>
      </c>
      <c r="I3387">
        <v>1465940580</v>
      </c>
      <c r="J3387">
        <v>1462603021</v>
      </c>
      <c r="K3387" t="b">
        <v>0</v>
      </c>
      <c r="L3387">
        <v>27</v>
      </c>
      <c r="M3387" t="b">
        <v>1</v>
      </c>
      <c r="N3387">
        <f t="shared" si="265"/>
        <v>101</v>
      </c>
      <c r="O3387" s="10">
        <f t="shared" si="266"/>
        <v>78.52</v>
      </c>
      <c r="P3387" s="12" t="s">
        <v>8273</v>
      </c>
      <c r="Q3387" t="s">
        <v>8274</v>
      </c>
      <c r="R3387" s="17">
        <f t="shared" si="267"/>
        <v>42497.275706018518</v>
      </c>
      <c r="S3387" s="17">
        <f t="shared" si="268"/>
        <v>42535.904861111107</v>
      </c>
      <c r="T3387" s="16" t="str">
        <f t="shared" si="269"/>
        <v>2016</v>
      </c>
    </row>
    <row r="3388" spans="1:20" ht="49" x14ac:dyDescent="0.25">
      <c r="A3388">
        <v>3386</v>
      </c>
      <c r="B3388" s="9" t="s">
        <v>3152</v>
      </c>
      <c r="C3388" s="3" t="s">
        <v>7262</v>
      </c>
      <c r="D3388" s="5">
        <v>2200</v>
      </c>
      <c r="E3388" s="7">
        <v>2331</v>
      </c>
      <c r="F3388" t="s">
        <v>8218</v>
      </c>
      <c r="G3388" t="s">
        <v>8224</v>
      </c>
      <c r="H3388" t="s">
        <v>8246</v>
      </c>
      <c r="I3388">
        <v>1383425367</v>
      </c>
      <c r="J3388">
        <v>1380833367</v>
      </c>
      <c r="K3388" t="b">
        <v>1</v>
      </c>
      <c r="L3388">
        <v>67</v>
      </c>
      <c r="M3388" t="b">
        <v>1</v>
      </c>
      <c r="N3388">
        <f t="shared" si="265"/>
        <v>106</v>
      </c>
      <c r="O3388" s="10">
        <f t="shared" si="266"/>
        <v>34.79</v>
      </c>
      <c r="P3388" s="12" t="s">
        <v>8273</v>
      </c>
      <c r="Q3388" t="s">
        <v>8274</v>
      </c>
      <c r="R3388" s="17">
        <f t="shared" si="267"/>
        <v>41550.867673611108</v>
      </c>
      <c r="S3388" s="17">
        <f t="shared" si="268"/>
        <v>41580.867673611108</v>
      </c>
      <c r="T3388" s="16" t="str">
        <f t="shared" si="269"/>
        <v>2013</v>
      </c>
    </row>
    <row r="3389" spans="1:20" ht="49" x14ac:dyDescent="0.25">
      <c r="A3389">
        <v>3387</v>
      </c>
      <c r="B3389" s="9" t="s">
        <v>3555</v>
      </c>
      <c r="C3389" s="3" t="s">
        <v>7666</v>
      </c>
      <c r="D3389" s="5">
        <v>2200</v>
      </c>
      <c r="E3389" s="7">
        <v>2210</v>
      </c>
      <c r="F3389" t="s">
        <v>8218</v>
      </c>
      <c r="G3389" t="s">
        <v>8224</v>
      </c>
      <c r="H3389" t="s">
        <v>8246</v>
      </c>
      <c r="I3389">
        <v>1408289724</v>
      </c>
      <c r="J3389">
        <v>1403105724</v>
      </c>
      <c r="K3389" t="b">
        <v>0</v>
      </c>
      <c r="L3389">
        <v>20</v>
      </c>
      <c r="M3389" t="b">
        <v>1</v>
      </c>
      <c r="N3389">
        <f t="shared" si="265"/>
        <v>100</v>
      </c>
      <c r="O3389" s="10">
        <f t="shared" si="266"/>
        <v>110.5</v>
      </c>
      <c r="P3389" s="12" t="s">
        <v>8273</v>
      </c>
      <c r="Q3389" t="s">
        <v>8274</v>
      </c>
      <c r="R3389" s="17">
        <f t="shared" si="267"/>
        <v>41808.649583333332</v>
      </c>
      <c r="S3389" s="17">
        <f t="shared" si="268"/>
        <v>41868.649583333332</v>
      </c>
      <c r="T3389" s="16" t="str">
        <f t="shared" si="269"/>
        <v>2014</v>
      </c>
    </row>
    <row r="3390" spans="1:20" ht="33" x14ac:dyDescent="0.25">
      <c r="A3390">
        <v>3388</v>
      </c>
      <c r="B3390" s="9" t="s">
        <v>3252</v>
      </c>
      <c r="C3390" s="3" t="s">
        <v>7362</v>
      </c>
      <c r="D3390" s="5">
        <v>2250</v>
      </c>
      <c r="E3390" s="7">
        <v>2876</v>
      </c>
      <c r="F3390" t="s">
        <v>8218</v>
      </c>
      <c r="G3390" t="s">
        <v>8224</v>
      </c>
      <c r="H3390" t="s">
        <v>8246</v>
      </c>
      <c r="I3390">
        <v>1473247240</v>
      </c>
      <c r="J3390">
        <v>1470655240</v>
      </c>
      <c r="K3390" t="b">
        <v>1</v>
      </c>
      <c r="L3390">
        <v>50</v>
      </c>
      <c r="M3390" t="b">
        <v>1</v>
      </c>
      <c r="N3390">
        <f t="shared" si="265"/>
        <v>128</v>
      </c>
      <c r="O3390" s="10">
        <f t="shared" si="266"/>
        <v>57.52</v>
      </c>
      <c r="P3390" s="12" t="s">
        <v>8273</v>
      </c>
      <c r="Q3390" t="s">
        <v>8274</v>
      </c>
      <c r="R3390" s="17">
        <f t="shared" si="267"/>
        <v>42590.472685185188</v>
      </c>
      <c r="S3390" s="17">
        <f t="shared" si="268"/>
        <v>42620.472685185188</v>
      </c>
      <c r="T3390" s="16" t="str">
        <f t="shared" si="269"/>
        <v>2016</v>
      </c>
    </row>
    <row r="3391" spans="1:20" ht="49" x14ac:dyDescent="0.25">
      <c r="A3391">
        <v>3389</v>
      </c>
      <c r="B3391" s="9" t="s">
        <v>3554</v>
      </c>
      <c r="C3391" s="3" t="s">
        <v>7665</v>
      </c>
      <c r="D3391" s="5">
        <v>2400</v>
      </c>
      <c r="E3391" s="7">
        <v>2400</v>
      </c>
      <c r="F3391" t="s">
        <v>8218</v>
      </c>
      <c r="G3391" t="s">
        <v>8236</v>
      </c>
      <c r="H3391" t="s">
        <v>8248</v>
      </c>
      <c r="I3391">
        <v>1479382594</v>
      </c>
      <c r="J3391">
        <v>1476786994</v>
      </c>
      <c r="K3391" t="b">
        <v>0</v>
      </c>
      <c r="L3391">
        <v>14</v>
      </c>
      <c r="M3391" t="b">
        <v>1</v>
      </c>
      <c r="N3391">
        <f t="shared" si="265"/>
        <v>100</v>
      </c>
      <c r="O3391" s="10">
        <f t="shared" si="266"/>
        <v>171.43</v>
      </c>
      <c r="P3391" s="12" t="s">
        <v>8273</v>
      </c>
      <c r="Q3391" t="s">
        <v>8274</v>
      </c>
      <c r="R3391" s="17">
        <f t="shared" si="267"/>
        <v>42661.442060185189</v>
      </c>
      <c r="S3391" s="17">
        <f t="shared" si="268"/>
        <v>42691.483726851846</v>
      </c>
      <c r="T3391" s="16" t="str">
        <f t="shared" si="269"/>
        <v>2016</v>
      </c>
    </row>
    <row r="3392" spans="1:20" ht="49" x14ac:dyDescent="0.25">
      <c r="A3392">
        <v>3390</v>
      </c>
      <c r="B3392" s="9" t="s">
        <v>1296</v>
      </c>
      <c r="C3392" s="3" t="s">
        <v>5405</v>
      </c>
      <c r="D3392" s="5">
        <v>2500</v>
      </c>
      <c r="E3392" s="7">
        <v>2549</v>
      </c>
      <c r="F3392" t="s">
        <v>8218</v>
      </c>
      <c r="G3392" t="s">
        <v>8224</v>
      </c>
      <c r="H3392" t="s">
        <v>8246</v>
      </c>
      <c r="I3392">
        <v>1438189200</v>
      </c>
      <c r="J3392">
        <v>1435585497</v>
      </c>
      <c r="K3392" t="b">
        <v>0</v>
      </c>
      <c r="L3392">
        <v>64</v>
      </c>
      <c r="M3392" t="b">
        <v>1</v>
      </c>
      <c r="N3392">
        <f t="shared" si="265"/>
        <v>102</v>
      </c>
      <c r="O3392" s="10">
        <f t="shared" si="266"/>
        <v>39.83</v>
      </c>
      <c r="P3392" s="12" t="s">
        <v>8273</v>
      </c>
      <c r="Q3392" t="s">
        <v>8274</v>
      </c>
      <c r="R3392" s="17">
        <f t="shared" si="267"/>
        <v>42184.572881944448</v>
      </c>
      <c r="S3392" s="17">
        <f t="shared" si="268"/>
        <v>42214.708333333328</v>
      </c>
      <c r="T3392" s="16" t="str">
        <f t="shared" si="269"/>
        <v>2015</v>
      </c>
    </row>
    <row r="3393" spans="1:20" ht="49" x14ac:dyDescent="0.25">
      <c r="A3393">
        <v>3391</v>
      </c>
      <c r="B3393" s="9" t="s">
        <v>1303</v>
      </c>
      <c r="C3393" s="3" t="s">
        <v>5412</v>
      </c>
      <c r="D3393" s="5">
        <v>2500</v>
      </c>
      <c r="E3393" s="7">
        <v>2500</v>
      </c>
      <c r="F3393" t="s">
        <v>8218</v>
      </c>
      <c r="G3393" t="s">
        <v>8223</v>
      </c>
      <c r="H3393" t="s">
        <v>8245</v>
      </c>
      <c r="I3393">
        <v>1480559011</v>
      </c>
      <c r="J3393">
        <v>1477963411</v>
      </c>
      <c r="K3393" t="b">
        <v>0</v>
      </c>
      <c r="L3393">
        <v>50</v>
      </c>
      <c r="M3393" t="b">
        <v>1</v>
      </c>
      <c r="N3393">
        <f t="shared" si="265"/>
        <v>100</v>
      </c>
      <c r="O3393" s="10">
        <f t="shared" si="266"/>
        <v>50</v>
      </c>
      <c r="P3393" s="12" t="s">
        <v>8273</v>
      </c>
      <c r="Q3393" t="s">
        <v>8274</v>
      </c>
      <c r="R3393" s="17">
        <f t="shared" si="267"/>
        <v>42675.057997685188</v>
      </c>
      <c r="S3393" s="17">
        <f t="shared" si="268"/>
        <v>42705.099664351852</v>
      </c>
      <c r="T3393" s="16" t="str">
        <f t="shared" si="269"/>
        <v>2016</v>
      </c>
    </row>
    <row r="3394" spans="1:20" ht="33" x14ac:dyDescent="0.25">
      <c r="A3394">
        <v>3392</v>
      </c>
      <c r="B3394" s="9" t="s">
        <v>2786</v>
      </c>
      <c r="C3394" s="3" t="s">
        <v>6896</v>
      </c>
      <c r="D3394" s="5">
        <v>2500</v>
      </c>
      <c r="E3394" s="7">
        <v>2946</v>
      </c>
      <c r="F3394" t="s">
        <v>8218</v>
      </c>
      <c r="G3394" t="s">
        <v>8224</v>
      </c>
      <c r="H3394" t="s">
        <v>8246</v>
      </c>
      <c r="I3394">
        <v>1404913180</v>
      </c>
      <c r="J3394">
        <v>1403703580</v>
      </c>
      <c r="K3394" t="b">
        <v>0</v>
      </c>
      <c r="L3394">
        <v>74</v>
      </c>
      <c r="M3394" t="b">
        <v>1</v>
      </c>
      <c r="N3394">
        <f t="shared" si="265"/>
        <v>118</v>
      </c>
      <c r="O3394" s="10">
        <f t="shared" si="266"/>
        <v>39.81</v>
      </c>
      <c r="P3394" s="12" t="s">
        <v>8273</v>
      </c>
      <c r="Q3394" t="s">
        <v>8274</v>
      </c>
      <c r="R3394" s="17">
        <f t="shared" si="267"/>
        <v>41815.569212962961</v>
      </c>
      <c r="S3394" s="17">
        <f t="shared" si="268"/>
        <v>41829.569212962961</v>
      </c>
      <c r="T3394" s="16" t="str">
        <f t="shared" si="269"/>
        <v>2014</v>
      </c>
    </row>
    <row r="3395" spans="1:20" ht="49" x14ac:dyDescent="0.25">
      <c r="A3395">
        <v>3393</v>
      </c>
      <c r="B3395" s="9" t="s">
        <v>2809</v>
      </c>
      <c r="C3395" s="3" t="s">
        <v>6919</v>
      </c>
      <c r="D3395" s="5">
        <v>2500</v>
      </c>
      <c r="E3395" s="7">
        <v>2560</v>
      </c>
      <c r="F3395" t="s">
        <v>8218</v>
      </c>
      <c r="G3395" t="s">
        <v>8223</v>
      </c>
      <c r="H3395" t="s">
        <v>8245</v>
      </c>
      <c r="I3395">
        <v>1459348740</v>
      </c>
      <c r="J3395">
        <v>1458647725</v>
      </c>
      <c r="K3395" t="b">
        <v>0</v>
      </c>
      <c r="L3395">
        <v>21</v>
      </c>
      <c r="M3395" t="b">
        <v>1</v>
      </c>
      <c r="N3395">
        <f t="shared" si="265"/>
        <v>102</v>
      </c>
      <c r="O3395" s="10">
        <f t="shared" si="266"/>
        <v>121.9</v>
      </c>
      <c r="P3395" s="12" t="s">
        <v>8273</v>
      </c>
      <c r="Q3395" t="s">
        <v>8274</v>
      </c>
      <c r="R3395" s="17">
        <f t="shared" si="267"/>
        <v>42451.496817129635</v>
      </c>
      <c r="S3395" s="17">
        <f t="shared" si="268"/>
        <v>42459.610416666663</v>
      </c>
      <c r="T3395" s="16" t="str">
        <f t="shared" si="269"/>
        <v>2016</v>
      </c>
    </row>
    <row r="3396" spans="1:20" ht="49" x14ac:dyDescent="0.25">
      <c r="A3396">
        <v>3394</v>
      </c>
      <c r="B3396" s="9" t="s">
        <v>2810</v>
      </c>
      <c r="C3396" s="3" t="s">
        <v>6920</v>
      </c>
      <c r="D3396" s="5">
        <v>2500</v>
      </c>
      <c r="E3396" s="7">
        <v>2705</v>
      </c>
      <c r="F3396" t="s">
        <v>8218</v>
      </c>
      <c r="G3396" t="s">
        <v>8223</v>
      </c>
      <c r="H3396" t="s">
        <v>8245</v>
      </c>
      <c r="I3396">
        <v>1401595140</v>
      </c>
      <c r="J3396">
        <v>1398828064</v>
      </c>
      <c r="K3396" t="b">
        <v>0</v>
      </c>
      <c r="L3396">
        <v>57</v>
      </c>
      <c r="M3396" t="b">
        <v>1</v>
      </c>
      <c r="N3396">
        <f t="shared" si="265"/>
        <v>108</v>
      </c>
      <c r="O3396" s="10">
        <f t="shared" si="266"/>
        <v>47.46</v>
      </c>
      <c r="P3396" s="12" t="s">
        <v>8273</v>
      </c>
      <c r="Q3396" t="s">
        <v>8274</v>
      </c>
      <c r="R3396" s="17">
        <f t="shared" si="267"/>
        <v>41759.13962962963</v>
      </c>
      <c r="S3396" s="17">
        <f t="shared" si="268"/>
        <v>41791.165972222225</v>
      </c>
      <c r="T3396" s="16" t="str">
        <f t="shared" si="269"/>
        <v>2014</v>
      </c>
    </row>
    <row r="3397" spans="1:20" ht="49" x14ac:dyDescent="0.25">
      <c r="A3397">
        <v>3395</v>
      </c>
      <c r="B3397" s="9" t="s">
        <v>2829</v>
      </c>
      <c r="C3397" s="3" t="s">
        <v>6939</v>
      </c>
      <c r="D3397" s="5">
        <v>2500</v>
      </c>
      <c r="E3397" s="7">
        <v>2663</v>
      </c>
      <c r="F3397" t="s">
        <v>8218</v>
      </c>
      <c r="G3397" t="s">
        <v>8224</v>
      </c>
      <c r="H3397" t="s">
        <v>8246</v>
      </c>
      <c r="I3397">
        <v>1464863118</v>
      </c>
      <c r="J3397">
        <v>1462443918</v>
      </c>
      <c r="K3397" t="b">
        <v>0</v>
      </c>
      <c r="L3397">
        <v>76</v>
      </c>
      <c r="M3397" t="b">
        <v>1</v>
      </c>
      <c r="N3397">
        <f t="shared" si="265"/>
        <v>107</v>
      </c>
      <c r="O3397" s="10">
        <f t="shared" si="266"/>
        <v>35.04</v>
      </c>
      <c r="P3397" s="12" t="s">
        <v>8273</v>
      </c>
      <c r="Q3397" t="s">
        <v>8274</v>
      </c>
      <c r="R3397" s="17">
        <f t="shared" si="267"/>
        <v>42495.434236111112</v>
      </c>
      <c r="S3397" s="17">
        <f t="shared" si="268"/>
        <v>42523.434236111112</v>
      </c>
      <c r="T3397" s="16" t="str">
        <f t="shared" si="269"/>
        <v>2016</v>
      </c>
    </row>
    <row r="3398" spans="1:20" ht="49" x14ac:dyDescent="0.25">
      <c r="A3398">
        <v>3396</v>
      </c>
      <c r="B3398" s="9" t="s">
        <v>2832</v>
      </c>
      <c r="C3398" s="3" t="s">
        <v>6942</v>
      </c>
      <c r="D3398" s="5">
        <v>2500</v>
      </c>
      <c r="E3398" s="7">
        <v>2867.99</v>
      </c>
      <c r="F3398" t="s">
        <v>8218</v>
      </c>
      <c r="G3398" t="s">
        <v>8224</v>
      </c>
      <c r="H3398" t="s">
        <v>8246</v>
      </c>
      <c r="I3398">
        <v>1416780000</v>
      </c>
      <c r="J3398">
        <v>1414342894</v>
      </c>
      <c r="K3398" t="b">
        <v>0</v>
      </c>
      <c r="L3398">
        <v>95</v>
      </c>
      <c r="M3398" t="b">
        <v>1</v>
      </c>
      <c r="N3398">
        <f t="shared" si="265"/>
        <v>115</v>
      </c>
      <c r="O3398" s="10">
        <f t="shared" si="266"/>
        <v>30.19</v>
      </c>
      <c r="P3398" s="12" t="s">
        <v>8273</v>
      </c>
      <c r="Q3398" t="s">
        <v>8274</v>
      </c>
      <c r="R3398" s="17">
        <f t="shared" si="267"/>
        <v>41938.709421296298</v>
      </c>
      <c r="S3398" s="17">
        <f t="shared" si="268"/>
        <v>41966.916666666672</v>
      </c>
      <c r="T3398" s="16" t="str">
        <f t="shared" si="269"/>
        <v>2014</v>
      </c>
    </row>
    <row r="3399" spans="1:20" ht="49" x14ac:dyDescent="0.25">
      <c r="A3399">
        <v>3397</v>
      </c>
      <c r="B3399" s="9" t="s">
        <v>2840</v>
      </c>
      <c r="C3399" s="3" t="s">
        <v>6950</v>
      </c>
      <c r="D3399" s="5">
        <v>2500</v>
      </c>
      <c r="E3399" s="7">
        <v>2600</v>
      </c>
      <c r="F3399" t="s">
        <v>8218</v>
      </c>
      <c r="G3399" t="s">
        <v>8224</v>
      </c>
      <c r="H3399" t="s">
        <v>8246</v>
      </c>
      <c r="I3399">
        <v>1426698000</v>
      </c>
      <c r="J3399">
        <v>1424825479</v>
      </c>
      <c r="K3399" t="b">
        <v>0</v>
      </c>
      <c r="L3399">
        <v>132</v>
      </c>
      <c r="M3399" t="b">
        <v>1</v>
      </c>
      <c r="N3399">
        <f t="shared" si="265"/>
        <v>104</v>
      </c>
      <c r="O3399" s="10">
        <f t="shared" si="266"/>
        <v>19.7</v>
      </c>
      <c r="P3399" s="12" t="s">
        <v>8273</v>
      </c>
      <c r="Q3399" t="s">
        <v>8274</v>
      </c>
      <c r="R3399" s="17">
        <f t="shared" si="267"/>
        <v>42060.035636574074</v>
      </c>
      <c r="S3399" s="17">
        <f t="shared" si="268"/>
        <v>42081.708333333328</v>
      </c>
      <c r="T3399" s="16" t="str">
        <f t="shared" si="269"/>
        <v>2015</v>
      </c>
    </row>
    <row r="3400" spans="1:20" ht="49" x14ac:dyDescent="0.25">
      <c r="A3400">
        <v>3398</v>
      </c>
      <c r="B3400" s="9" t="s">
        <v>3164</v>
      </c>
      <c r="C3400" s="3" t="s">
        <v>7274</v>
      </c>
      <c r="D3400" s="5">
        <v>2500</v>
      </c>
      <c r="E3400" s="7">
        <v>2669</v>
      </c>
      <c r="F3400" t="s">
        <v>8218</v>
      </c>
      <c r="G3400" t="s">
        <v>8223</v>
      </c>
      <c r="H3400" t="s">
        <v>8245</v>
      </c>
      <c r="I3400">
        <v>1402341615</v>
      </c>
      <c r="J3400">
        <v>1399490415</v>
      </c>
      <c r="K3400" t="b">
        <v>1</v>
      </c>
      <c r="L3400">
        <v>71</v>
      </c>
      <c r="M3400" t="b">
        <v>1</v>
      </c>
      <c r="N3400">
        <f t="shared" si="265"/>
        <v>107</v>
      </c>
      <c r="O3400" s="10">
        <f t="shared" si="266"/>
        <v>37.590000000000003</v>
      </c>
      <c r="P3400" s="12" t="s">
        <v>8273</v>
      </c>
      <c r="Q3400" t="s">
        <v>8274</v>
      </c>
      <c r="R3400" s="17">
        <f t="shared" si="267"/>
        <v>41766.80572916667</v>
      </c>
      <c r="S3400" s="17">
        <f t="shared" si="268"/>
        <v>41799.80572916667</v>
      </c>
      <c r="T3400" s="16" t="str">
        <f t="shared" si="269"/>
        <v>2014</v>
      </c>
    </row>
    <row r="3401" spans="1:20" ht="49" x14ac:dyDescent="0.25">
      <c r="A3401">
        <v>3399</v>
      </c>
      <c r="B3401" s="9" t="s">
        <v>3168</v>
      </c>
      <c r="C3401" s="3" t="s">
        <v>7278</v>
      </c>
      <c r="D3401" s="5">
        <v>2500</v>
      </c>
      <c r="E3401" s="7">
        <v>3105</v>
      </c>
      <c r="F3401" t="s">
        <v>8218</v>
      </c>
      <c r="G3401" t="s">
        <v>8223</v>
      </c>
      <c r="H3401" t="s">
        <v>8245</v>
      </c>
      <c r="I3401">
        <v>1402696800</v>
      </c>
      <c r="J3401">
        <v>1399948353</v>
      </c>
      <c r="K3401" t="b">
        <v>1</v>
      </c>
      <c r="L3401">
        <v>61</v>
      </c>
      <c r="M3401" t="b">
        <v>1</v>
      </c>
      <c r="N3401">
        <f t="shared" si="265"/>
        <v>124</v>
      </c>
      <c r="O3401" s="10">
        <f t="shared" si="266"/>
        <v>50.9</v>
      </c>
      <c r="P3401" s="12" t="s">
        <v>8273</v>
      </c>
      <c r="Q3401" t="s">
        <v>8274</v>
      </c>
      <c r="R3401" s="17">
        <f t="shared" si="267"/>
        <v>41772.105937500004</v>
      </c>
      <c r="S3401" s="17">
        <f t="shared" si="268"/>
        <v>41803.916666666664</v>
      </c>
      <c r="T3401" s="16" t="str">
        <f t="shared" si="269"/>
        <v>2014</v>
      </c>
    </row>
    <row r="3402" spans="1:20" ht="49" x14ac:dyDescent="0.25">
      <c r="A3402">
        <v>3400</v>
      </c>
      <c r="B3402" s="9" t="s">
        <v>3177</v>
      </c>
      <c r="C3402" s="3" t="s">
        <v>7287</v>
      </c>
      <c r="D3402" s="5">
        <v>2500</v>
      </c>
      <c r="E3402" s="7">
        <v>2935</v>
      </c>
      <c r="F3402" t="s">
        <v>8218</v>
      </c>
      <c r="G3402" t="s">
        <v>8223</v>
      </c>
      <c r="H3402" t="s">
        <v>8245</v>
      </c>
      <c r="I3402">
        <v>1403366409</v>
      </c>
      <c r="J3402">
        <v>1400774409</v>
      </c>
      <c r="K3402" t="b">
        <v>1</v>
      </c>
      <c r="L3402">
        <v>51</v>
      </c>
      <c r="M3402" t="b">
        <v>1</v>
      </c>
      <c r="N3402">
        <f t="shared" ref="N3402:N3465" si="270">ROUND(E3402/D3402*100,0)</f>
        <v>117</v>
      </c>
      <c r="O3402" s="10">
        <f t="shared" ref="O3402:O3465" si="271">IFERROR(ROUND(E3402/L3402,2),0)</f>
        <v>57.55</v>
      </c>
      <c r="P3402" s="12" t="s">
        <v>8273</v>
      </c>
      <c r="Q3402" t="s">
        <v>8274</v>
      </c>
      <c r="R3402" s="17">
        <f t="shared" ref="R3402:R3465" si="272">(((J3402/60)/60)/24)+DATE(1970,1,1)</f>
        <v>41781.666770833333</v>
      </c>
      <c r="S3402" s="17">
        <f t="shared" ref="S3402:S3465" si="273">(((I3402/60)/60)/24)+DATE(1970,1,1)</f>
        <v>41811.666770833333</v>
      </c>
      <c r="T3402" s="16" t="str">
        <f t="shared" ref="T3402:T3465" si="274">TEXT(R3402, "yyyy")</f>
        <v>2014</v>
      </c>
    </row>
    <row r="3403" spans="1:20" ht="49" x14ac:dyDescent="0.25">
      <c r="A3403">
        <v>3401</v>
      </c>
      <c r="B3403" s="9" t="s">
        <v>3183</v>
      </c>
      <c r="C3403" s="3" t="s">
        <v>7293</v>
      </c>
      <c r="D3403" s="5">
        <v>2500</v>
      </c>
      <c r="E3403" s="7">
        <v>2725</v>
      </c>
      <c r="F3403" t="s">
        <v>8218</v>
      </c>
      <c r="G3403" t="s">
        <v>8223</v>
      </c>
      <c r="H3403" t="s">
        <v>8245</v>
      </c>
      <c r="I3403">
        <v>1377284669</v>
      </c>
      <c r="J3403">
        <v>1375729469</v>
      </c>
      <c r="K3403" t="b">
        <v>1</v>
      </c>
      <c r="L3403">
        <v>68</v>
      </c>
      <c r="M3403" t="b">
        <v>1</v>
      </c>
      <c r="N3403">
        <f t="shared" si="270"/>
        <v>109</v>
      </c>
      <c r="O3403" s="10">
        <f t="shared" si="271"/>
        <v>40.07</v>
      </c>
      <c r="P3403" s="12" t="s">
        <v>8273</v>
      </c>
      <c r="Q3403" t="s">
        <v>8274</v>
      </c>
      <c r="R3403" s="17">
        <f t="shared" si="272"/>
        <v>41491.79478009259</v>
      </c>
      <c r="S3403" s="17">
        <f t="shared" si="273"/>
        <v>41509.79478009259</v>
      </c>
      <c r="T3403" s="16" t="str">
        <f t="shared" si="274"/>
        <v>2013</v>
      </c>
    </row>
    <row r="3404" spans="1:20" ht="33" x14ac:dyDescent="0.25">
      <c r="A3404">
        <v>3402</v>
      </c>
      <c r="B3404" s="9" t="s">
        <v>3222</v>
      </c>
      <c r="C3404" s="3" t="s">
        <v>7332</v>
      </c>
      <c r="D3404" s="5">
        <v>2500</v>
      </c>
      <c r="E3404" s="7">
        <v>3120</v>
      </c>
      <c r="F3404" t="s">
        <v>8218</v>
      </c>
      <c r="G3404" t="s">
        <v>8223</v>
      </c>
      <c r="H3404" t="s">
        <v>8245</v>
      </c>
      <c r="I3404">
        <v>1445722140</v>
      </c>
      <c r="J3404">
        <v>1443016697</v>
      </c>
      <c r="K3404" t="b">
        <v>1</v>
      </c>
      <c r="L3404">
        <v>84</v>
      </c>
      <c r="M3404" t="b">
        <v>1</v>
      </c>
      <c r="N3404">
        <f t="shared" si="270"/>
        <v>125</v>
      </c>
      <c r="O3404" s="10">
        <f t="shared" si="271"/>
        <v>37.14</v>
      </c>
      <c r="P3404" s="12" t="s">
        <v>8273</v>
      </c>
      <c r="Q3404" t="s">
        <v>8274</v>
      </c>
      <c r="R3404" s="17">
        <f t="shared" si="272"/>
        <v>42270.582141203704</v>
      </c>
      <c r="S3404" s="17">
        <f t="shared" si="273"/>
        <v>42301.895138888889</v>
      </c>
      <c r="T3404" s="16" t="str">
        <f t="shared" si="274"/>
        <v>2015</v>
      </c>
    </row>
    <row r="3405" spans="1:20" ht="49" x14ac:dyDescent="0.25">
      <c r="A3405">
        <v>3403</v>
      </c>
      <c r="B3405" s="9" t="s">
        <v>3247</v>
      </c>
      <c r="C3405" s="3" t="s">
        <v>7357</v>
      </c>
      <c r="D3405" s="5">
        <v>2500</v>
      </c>
      <c r="E3405" s="7">
        <v>2646.5</v>
      </c>
      <c r="F3405" t="s">
        <v>8218</v>
      </c>
      <c r="G3405" t="s">
        <v>8224</v>
      </c>
      <c r="H3405" t="s">
        <v>8246</v>
      </c>
      <c r="I3405">
        <v>1436696712</v>
      </c>
      <c r="J3405">
        <v>1434104712</v>
      </c>
      <c r="K3405" t="b">
        <v>1</v>
      </c>
      <c r="L3405">
        <v>57</v>
      </c>
      <c r="M3405" t="b">
        <v>1</v>
      </c>
      <c r="N3405">
        <f t="shared" si="270"/>
        <v>106</v>
      </c>
      <c r="O3405" s="10">
        <f t="shared" si="271"/>
        <v>46.43</v>
      </c>
      <c r="P3405" s="12" t="s">
        <v>8273</v>
      </c>
      <c r="Q3405" t="s">
        <v>8274</v>
      </c>
      <c r="R3405" s="17">
        <f t="shared" si="272"/>
        <v>42167.434166666666</v>
      </c>
      <c r="S3405" s="17">
        <f t="shared" si="273"/>
        <v>42197.434166666666</v>
      </c>
      <c r="T3405" s="16" t="str">
        <f t="shared" si="274"/>
        <v>2015</v>
      </c>
    </row>
    <row r="3406" spans="1:20" ht="33" x14ac:dyDescent="0.25">
      <c r="A3406">
        <v>3404</v>
      </c>
      <c r="B3406" s="9" t="s">
        <v>3263</v>
      </c>
      <c r="C3406" s="3" t="s">
        <v>7373</v>
      </c>
      <c r="D3406" s="5">
        <v>2500</v>
      </c>
      <c r="E3406" s="7">
        <v>2804.16</v>
      </c>
      <c r="F3406" t="s">
        <v>8218</v>
      </c>
      <c r="G3406" t="s">
        <v>8223</v>
      </c>
      <c r="H3406" t="s">
        <v>8245</v>
      </c>
      <c r="I3406">
        <v>1446238800</v>
      </c>
      <c r="J3406">
        <v>1444220588</v>
      </c>
      <c r="K3406" t="b">
        <v>1</v>
      </c>
      <c r="L3406">
        <v>68</v>
      </c>
      <c r="M3406" t="b">
        <v>1</v>
      </c>
      <c r="N3406">
        <f t="shared" si="270"/>
        <v>112</v>
      </c>
      <c r="O3406" s="10">
        <f t="shared" si="271"/>
        <v>41.24</v>
      </c>
      <c r="P3406" s="12" t="s">
        <v>8273</v>
      </c>
      <c r="Q3406" t="s">
        <v>8274</v>
      </c>
      <c r="R3406" s="17">
        <f t="shared" si="272"/>
        <v>42284.516064814816</v>
      </c>
      <c r="S3406" s="17">
        <f t="shared" si="273"/>
        <v>42307.875</v>
      </c>
      <c r="T3406" s="16" t="str">
        <f t="shared" si="274"/>
        <v>2015</v>
      </c>
    </row>
    <row r="3407" spans="1:20" ht="33" x14ac:dyDescent="0.25">
      <c r="A3407">
        <v>3405</v>
      </c>
      <c r="B3407" s="9" t="s">
        <v>3264</v>
      </c>
      <c r="C3407" s="3" t="s">
        <v>7374</v>
      </c>
      <c r="D3407" s="5">
        <v>2500</v>
      </c>
      <c r="E3407" s="7">
        <v>2575</v>
      </c>
      <c r="F3407" t="s">
        <v>8218</v>
      </c>
      <c r="G3407" t="s">
        <v>8223</v>
      </c>
      <c r="H3407" t="s">
        <v>8245</v>
      </c>
      <c r="I3407">
        <v>1422482400</v>
      </c>
      <c r="J3407">
        <v>1421089938</v>
      </c>
      <c r="K3407" t="b">
        <v>1</v>
      </c>
      <c r="L3407">
        <v>49</v>
      </c>
      <c r="M3407" t="b">
        <v>1</v>
      </c>
      <c r="N3407">
        <f t="shared" si="270"/>
        <v>103</v>
      </c>
      <c r="O3407" s="10">
        <f t="shared" si="271"/>
        <v>52.55</v>
      </c>
      <c r="P3407" s="12" t="s">
        <v>8273</v>
      </c>
      <c r="Q3407" t="s">
        <v>8274</v>
      </c>
      <c r="R3407" s="17">
        <f t="shared" si="272"/>
        <v>42016.800208333334</v>
      </c>
      <c r="S3407" s="17">
        <f t="shared" si="273"/>
        <v>42032.916666666672</v>
      </c>
      <c r="T3407" s="16" t="str">
        <f t="shared" si="274"/>
        <v>2015</v>
      </c>
    </row>
    <row r="3408" spans="1:20" ht="49" x14ac:dyDescent="0.25">
      <c r="A3408">
        <v>3406</v>
      </c>
      <c r="B3408" s="9" t="s">
        <v>3278</v>
      </c>
      <c r="C3408" s="3" t="s">
        <v>7388</v>
      </c>
      <c r="D3408" s="5">
        <v>2500</v>
      </c>
      <c r="E3408" s="7">
        <v>2585</v>
      </c>
      <c r="F3408" t="s">
        <v>8218</v>
      </c>
      <c r="G3408" t="s">
        <v>8224</v>
      </c>
      <c r="H3408" t="s">
        <v>8246</v>
      </c>
      <c r="I3408">
        <v>1433017303</v>
      </c>
      <c r="J3408">
        <v>1430425303</v>
      </c>
      <c r="K3408" t="b">
        <v>1</v>
      </c>
      <c r="L3408">
        <v>34</v>
      </c>
      <c r="M3408" t="b">
        <v>1</v>
      </c>
      <c r="N3408">
        <f t="shared" si="270"/>
        <v>103</v>
      </c>
      <c r="O3408" s="10">
        <f t="shared" si="271"/>
        <v>76.03</v>
      </c>
      <c r="P3408" s="12" t="s">
        <v>8273</v>
      </c>
      <c r="Q3408" t="s">
        <v>8274</v>
      </c>
      <c r="R3408" s="17">
        <f t="shared" si="272"/>
        <v>42124.848414351851</v>
      </c>
      <c r="S3408" s="17">
        <f t="shared" si="273"/>
        <v>42154.848414351851</v>
      </c>
      <c r="T3408" s="16" t="str">
        <f t="shared" si="274"/>
        <v>2015</v>
      </c>
    </row>
    <row r="3409" spans="1:20" ht="33" x14ac:dyDescent="0.25">
      <c r="A3409">
        <v>3407</v>
      </c>
      <c r="B3409" s="9" t="s">
        <v>3287</v>
      </c>
      <c r="C3409" s="3" t="s">
        <v>7397</v>
      </c>
      <c r="D3409" s="5">
        <v>2500</v>
      </c>
      <c r="E3409" s="7">
        <v>2500</v>
      </c>
      <c r="F3409" t="s">
        <v>8218</v>
      </c>
      <c r="G3409" t="s">
        <v>8228</v>
      </c>
      <c r="H3409" t="s">
        <v>8250</v>
      </c>
      <c r="I3409">
        <v>1448733628</v>
      </c>
      <c r="J3409">
        <v>1446573628</v>
      </c>
      <c r="K3409" t="b">
        <v>0</v>
      </c>
      <c r="L3409">
        <v>34</v>
      </c>
      <c r="M3409" t="b">
        <v>1</v>
      </c>
      <c r="N3409">
        <f t="shared" si="270"/>
        <v>100</v>
      </c>
      <c r="O3409" s="10">
        <f t="shared" si="271"/>
        <v>73.53</v>
      </c>
      <c r="P3409" s="12" t="s">
        <v>8273</v>
      </c>
      <c r="Q3409" t="s">
        <v>8274</v>
      </c>
      <c r="R3409" s="17">
        <f t="shared" si="272"/>
        <v>42311.750324074077</v>
      </c>
      <c r="S3409" s="17">
        <f t="shared" si="273"/>
        <v>42336.750324074077</v>
      </c>
      <c r="T3409" s="16" t="str">
        <f t="shared" si="274"/>
        <v>2015</v>
      </c>
    </row>
    <row r="3410" spans="1:20" ht="49" x14ac:dyDescent="0.25">
      <c r="A3410">
        <v>3408</v>
      </c>
      <c r="B3410" s="9" t="s">
        <v>3311</v>
      </c>
      <c r="C3410" s="3" t="s">
        <v>7421</v>
      </c>
      <c r="D3410" s="5">
        <v>2500</v>
      </c>
      <c r="E3410" s="7">
        <v>2746</v>
      </c>
      <c r="F3410" t="s">
        <v>8218</v>
      </c>
      <c r="G3410" t="s">
        <v>8223</v>
      </c>
      <c r="H3410" t="s">
        <v>8245</v>
      </c>
      <c r="I3410">
        <v>1445065210</v>
      </c>
      <c r="J3410">
        <v>1442473210</v>
      </c>
      <c r="K3410" t="b">
        <v>0</v>
      </c>
      <c r="L3410">
        <v>45</v>
      </c>
      <c r="M3410" t="b">
        <v>1</v>
      </c>
      <c r="N3410">
        <f t="shared" si="270"/>
        <v>110</v>
      </c>
      <c r="O3410" s="10">
        <f t="shared" si="271"/>
        <v>61.02</v>
      </c>
      <c r="P3410" s="12" t="s">
        <v>8273</v>
      </c>
      <c r="Q3410" t="s">
        <v>8274</v>
      </c>
      <c r="R3410" s="17">
        <f t="shared" si="272"/>
        <v>42264.29178240741</v>
      </c>
      <c r="S3410" s="17">
        <f t="shared" si="273"/>
        <v>42294.29178240741</v>
      </c>
      <c r="T3410" s="16" t="str">
        <f t="shared" si="274"/>
        <v>2015</v>
      </c>
    </row>
    <row r="3411" spans="1:20" ht="49" x14ac:dyDescent="0.25">
      <c r="A3411">
        <v>3409</v>
      </c>
      <c r="B3411" s="9" t="s">
        <v>3312</v>
      </c>
      <c r="C3411" s="3" t="s">
        <v>7422</v>
      </c>
      <c r="D3411" s="5">
        <v>2500</v>
      </c>
      <c r="E3411" s="7">
        <v>2501</v>
      </c>
      <c r="F3411" t="s">
        <v>8218</v>
      </c>
      <c r="G3411" t="s">
        <v>8223</v>
      </c>
      <c r="H3411" t="s">
        <v>8245</v>
      </c>
      <c r="I3411">
        <v>1478901600</v>
      </c>
      <c r="J3411">
        <v>1477077946</v>
      </c>
      <c r="K3411" t="b">
        <v>0</v>
      </c>
      <c r="L3411">
        <v>41</v>
      </c>
      <c r="M3411" t="b">
        <v>1</v>
      </c>
      <c r="N3411">
        <f t="shared" si="270"/>
        <v>100</v>
      </c>
      <c r="O3411" s="10">
        <f t="shared" si="271"/>
        <v>61</v>
      </c>
      <c r="P3411" s="12" t="s">
        <v>8273</v>
      </c>
      <c r="Q3411" t="s">
        <v>8274</v>
      </c>
      <c r="R3411" s="17">
        <f t="shared" si="272"/>
        <v>42664.809560185182</v>
      </c>
      <c r="S3411" s="17">
        <f t="shared" si="273"/>
        <v>42685.916666666672</v>
      </c>
      <c r="T3411" s="16" t="str">
        <f t="shared" si="274"/>
        <v>2016</v>
      </c>
    </row>
    <row r="3412" spans="1:20" ht="49" x14ac:dyDescent="0.25">
      <c r="A3412">
        <v>3410</v>
      </c>
      <c r="B3412" s="9" t="s">
        <v>3320</v>
      </c>
      <c r="C3412" s="3" t="s">
        <v>7430</v>
      </c>
      <c r="D3412" s="5">
        <v>2500</v>
      </c>
      <c r="E3412" s="7">
        <v>2525</v>
      </c>
      <c r="F3412" t="s">
        <v>8218</v>
      </c>
      <c r="G3412" t="s">
        <v>8223</v>
      </c>
      <c r="H3412" t="s">
        <v>8245</v>
      </c>
      <c r="I3412">
        <v>1466557557</v>
      </c>
      <c r="J3412">
        <v>1463965557</v>
      </c>
      <c r="K3412" t="b">
        <v>0</v>
      </c>
      <c r="L3412">
        <v>38</v>
      </c>
      <c r="M3412" t="b">
        <v>1</v>
      </c>
      <c r="N3412">
        <f t="shared" si="270"/>
        <v>101</v>
      </c>
      <c r="O3412" s="10">
        <f t="shared" si="271"/>
        <v>66.45</v>
      </c>
      <c r="P3412" s="12" t="s">
        <v>8273</v>
      </c>
      <c r="Q3412" t="s">
        <v>8274</v>
      </c>
      <c r="R3412" s="17">
        <f t="shared" si="272"/>
        <v>42513.045798611114</v>
      </c>
      <c r="S3412" s="17">
        <f t="shared" si="273"/>
        <v>42543.045798611114</v>
      </c>
      <c r="T3412" s="16" t="str">
        <f t="shared" si="274"/>
        <v>2016</v>
      </c>
    </row>
    <row r="3413" spans="1:20" ht="49" x14ac:dyDescent="0.25">
      <c r="A3413">
        <v>3411</v>
      </c>
      <c r="B3413" s="9" t="s">
        <v>3337</v>
      </c>
      <c r="C3413" s="3" t="s">
        <v>7447</v>
      </c>
      <c r="D3413" s="5">
        <v>2500</v>
      </c>
      <c r="E3413" s="7">
        <v>2755</v>
      </c>
      <c r="F3413" t="s">
        <v>8218</v>
      </c>
      <c r="G3413" t="s">
        <v>8224</v>
      </c>
      <c r="H3413" t="s">
        <v>8246</v>
      </c>
      <c r="I3413">
        <v>1412974800</v>
      </c>
      <c r="J3413">
        <v>1411109167</v>
      </c>
      <c r="K3413" t="b">
        <v>0</v>
      </c>
      <c r="L3413">
        <v>34</v>
      </c>
      <c r="M3413" t="b">
        <v>1</v>
      </c>
      <c r="N3413">
        <f t="shared" si="270"/>
        <v>110</v>
      </c>
      <c r="O3413" s="10">
        <f t="shared" si="271"/>
        <v>81.03</v>
      </c>
      <c r="P3413" s="12" t="s">
        <v>8273</v>
      </c>
      <c r="Q3413" t="s">
        <v>8274</v>
      </c>
      <c r="R3413" s="17">
        <f t="shared" si="272"/>
        <v>41901.282025462962</v>
      </c>
      <c r="S3413" s="17">
        <f t="shared" si="273"/>
        <v>41922.875</v>
      </c>
      <c r="T3413" s="16" t="str">
        <f t="shared" si="274"/>
        <v>2014</v>
      </c>
    </row>
    <row r="3414" spans="1:20" ht="49" x14ac:dyDescent="0.25">
      <c r="A3414">
        <v>3412</v>
      </c>
      <c r="B3414" s="9" t="s">
        <v>3364</v>
      </c>
      <c r="C3414" s="3" t="s">
        <v>7475</v>
      </c>
      <c r="D3414" s="5">
        <v>2500</v>
      </c>
      <c r="E3414" s="7">
        <v>2600</v>
      </c>
      <c r="F3414" t="s">
        <v>8218</v>
      </c>
      <c r="G3414" t="s">
        <v>8223</v>
      </c>
      <c r="H3414" t="s">
        <v>8245</v>
      </c>
      <c r="I3414">
        <v>1449973592</v>
      </c>
      <c r="J3414">
        <v>1447381592</v>
      </c>
      <c r="K3414" t="b">
        <v>0</v>
      </c>
      <c r="L3414">
        <v>3</v>
      </c>
      <c r="M3414" t="b">
        <v>1</v>
      </c>
      <c r="N3414">
        <f t="shared" si="270"/>
        <v>104</v>
      </c>
      <c r="O3414" s="10">
        <f t="shared" si="271"/>
        <v>866.67</v>
      </c>
      <c r="P3414" s="12" t="s">
        <v>8273</v>
      </c>
      <c r="Q3414" t="s">
        <v>8274</v>
      </c>
      <c r="R3414" s="17">
        <f t="shared" si="272"/>
        <v>42321.101759259262</v>
      </c>
      <c r="S3414" s="17">
        <f t="shared" si="273"/>
        <v>42351.101759259262</v>
      </c>
      <c r="T3414" s="16" t="str">
        <f t="shared" si="274"/>
        <v>2015</v>
      </c>
    </row>
    <row r="3415" spans="1:20" ht="49" x14ac:dyDescent="0.25">
      <c r="A3415">
        <v>3413</v>
      </c>
      <c r="B3415" s="9" t="s">
        <v>3437</v>
      </c>
      <c r="C3415" s="3" t="s">
        <v>7548</v>
      </c>
      <c r="D3415" s="5">
        <v>2500</v>
      </c>
      <c r="E3415" s="7">
        <v>2605</v>
      </c>
      <c r="F3415" t="s">
        <v>8218</v>
      </c>
      <c r="G3415" t="s">
        <v>8224</v>
      </c>
      <c r="H3415" t="s">
        <v>8246</v>
      </c>
      <c r="I3415">
        <v>1430600400</v>
      </c>
      <c r="J3415">
        <v>1428358567</v>
      </c>
      <c r="K3415" t="b">
        <v>0</v>
      </c>
      <c r="L3415">
        <v>14</v>
      </c>
      <c r="M3415" t="b">
        <v>1</v>
      </c>
      <c r="N3415">
        <f t="shared" si="270"/>
        <v>104</v>
      </c>
      <c r="O3415" s="10">
        <f t="shared" si="271"/>
        <v>186.07</v>
      </c>
      <c r="P3415" s="12" t="s">
        <v>8273</v>
      </c>
      <c r="Q3415" t="s">
        <v>8274</v>
      </c>
      <c r="R3415" s="17">
        <f t="shared" si="272"/>
        <v>42100.927858796291</v>
      </c>
      <c r="S3415" s="17">
        <f t="shared" si="273"/>
        <v>42126.875</v>
      </c>
      <c r="T3415" s="16" t="str">
        <f t="shared" si="274"/>
        <v>2015</v>
      </c>
    </row>
    <row r="3416" spans="1:20" ht="49" x14ac:dyDescent="0.25">
      <c r="A3416">
        <v>3414</v>
      </c>
      <c r="B3416" s="9" t="s">
        <v>3440</v>
      </c>
      <c r="C3416" s="3" t="s">
        <v>7551</v>
      </c>
      <c r="D3416" s="5">
        <v>2500</v>
      </c>
      <c r="E3416" s="7">
        <v>2565</v>
      </c>
      <c r="F3416" t="s">
        <v>8218</v>
      </c>
      <c r="G3416" t="s">
        <v>8223</v>
      </c>
      <c r="H3416" t="s">
        <v>8245</v>
      </c>
      <c r="I3416">
        <v>1447445820</v>
      </c>
      <c r="J3416">
        <v>1445077121</v>
      </c>
      <c r="K3416" t="b">
        <v>0</v>
      </c>
      <c r="L3416">
        <v>43</v>
      </c>
      <c r="M3416" t="b">
        <v>1</v>
      </c>
      <c r="N3416">
        <f t="shared" si="270"/>
        <v>103</v>
      </c>
      <c r="O3416" s="10">
        <f t="shared" si="271"/>
        <v>59.65</v>
      </c>
      <c r="P3416" s="12" t="s">
        <v>8273</v>
      </c>
      <c r="Q3416" t="s">
        <v>8274</v>
      </c>
      <c r="R3416" s="17">
        <f t="shared" si="272"/>
        <v>42294.429641203707</v>
      </c>
      <c r="S3416" s="17">
        <f t="shared" si="273"/>
        <v>42321.845138888893</v>
      </c>
      <c r="T3416" s="16" t="str">
        <f t="shared" si="274"/>
        <v>2015</v>
      </c>
    </row>
    <row r="3417" spans="1:20" ht="49" x14ac:dyDescent="0.25">
      <c r="A3417">
        <v>3415</v>
      </c>
      <c r="B3417" s="9" t="s">
        <v>3483</v>
      </c>
      <c r="C3417" s="3" t="s">
        <v>7594</v>
      </c>
      <c r="D3417" s="5">
        <v>2500</v>
      </c>
      <c r="E3417" s="7">
        <v>2856</v>
      </c>
      <c r="F3417" t="s">
        <v>8218</v>
      </c>
      <c r="G3417" t="s">
        <v>8223</v>
      </c>
      <c r="H3417" t="s">
        <v>8245</v>
      </c>
      <c r="I3417">
        <v>1466014499</v>
      </c>
      <c r="J3417">
        <v>1463422499</v>
      </c>
      <c r="K3417" t="b">
        <v>0</v>
      </c>
      <c r="L3417">
        <v>44</v>
      </c>
      <c r="M3417" t="b">
        <v>1</v>
      </c>
      <c r="N3417">
        <f t="shared" si="270"/>
        <v>114</v>
      </c>
      <c r="O3417" s="10">
        <f t="shared" si="271"/>
        <v>64.91</v>
      </c>
      <c r="P3417" s="12" t="s">
        <v>8273</v>
      </c>
      <c r="Q3417" t="s">
        <v>8274</v>
      </c>
      <c r="R3417" s="17">
        <f t="shared" si="272"/>
        <v>42506.760405092587</v>
      </c>
      <c r="S3417" s="17">
        <f t="shared" si="273"/>
        <v>42536.760405092587</v>
      </c>
      <c r="T3417" s="16" t="str">
        <f t="shared" si="274"/>
        <v>2016</v>
      </c>
    </row>
    <row r="3418" spans="1:20" ht="49" x14ac:dyDescent="0.25">
      <c r="A3418">
        <v>3416</v>
      </c>
      <c r="B3418" s="9" t="s">
        <v>3502</v>
      </c>
      <c r="C3418" s="3" t="s">
        <v>7613</v>
      </c>
      <c r="D3418" s="5">
        <v>2500</v>
      </c>
      <c r="E3418" s="7">
        <v>2689</v>
      </c>
      <c r="F3418" t="s">
        <v>8218</v>
      </c>
      <c r="G3418" t="s">
        <v>8224</v>
      </c>
      <c r="H3418" t="s">
        <v>8246</v>
      </c>
      <c r="I3418">
        <v>1469359728</v>
      </c>
      <c r="J3418">
        <v>1466767728</v>
      </c>
      <c r="K3418" t="b">
        <v>0</v>
      </c>
      <c r="L3418">
        <v>38</v>
      </c>
      <c r="M3418" t="b">
        <v>1</v>
      </c>
      <c r="N3418">
        <f t="shared" si="270"/>
        <v>108</v>
      </c>
      <c r="O3418" s="10">
        <f t="shared" si="271"/>
        <v>70.760000000000005</v>
      </c>
      <c r="P3418" s="12" t="s">
        <v>8273</v>
      </c>
      <c r="Q3418" t="s">
        <v>8274</v>
      </c>
      <c r="R3418" s="17">
        <f t="shared" si="272"/>
        <v>42545.478333333333</v>
      </c>
      <c r="S3418" s="17">
        <f t="shared" si="273"/>
        <v>42575.478333333333</v>
      </c>
      <c r="T3418" s="16" t="str">
        <f t="shared" si="274"/>
        <v>2016</v>
      </c>
    </row>
    <row r="3419" spans="1:20" ht="97" x14ac:dyDescent="0.25">
      <c r="A3419">
        <v>3417</v>
      </c>
      <c r="B3419" s="9" t="s">
        <v>3504</v>
      </c>
      <c r="C3419" s="3" t="s">
        <v>7615</v>
      </c>
      <c r="D3419" s="5">
        <v>2500</v>
      </c>
      <c r="E3419" s="7">
        <v>2594</v>
      </c>
      <c r="F3419" t="s">
        <v>8218</v>
      </c>
      <c r="G3419" t="s">
        <v>8223</v>
      </c>
      <c r="H3419" t="s">
        <v>8245</v>
      </c>
      <c r="I3419">
        <v>1399953600</v>
      </c>
      <c r="J3419">
        <v>1398983245</v>
      </c>
      <c r="K3419" t="b">
        <v>0</v>
      </c>
      <c r="L3419">
        <v>39</v>
      </c>
      <c r="M3419" t="b">
        <v>1</v>
      </c>
      <c r="N3419">
        <f t="shared" si="270"/>
        <v>104</v>
      </c>
      <c r="O3419" s="10">
        <f t="shared" si="271"/>
        <v>66.510000000000005</v>
      </c>
      <c r="P3419" s="12" t="s">
        <v>8273</v>
      </c>
      <c r="Q3419" t="s">
        <v>8274</v>
      </c>
      <c r="R3419" s="17">
        <f t="shared" si="272"/>
        <v>41760.935706018521</v>
      </c>
      <c r="S3419" s="17">
        <f t="shared" si="273"/>
        <v>41772.166666666664</v>
      </c>
      <c r="T3419" s="16" t="str">
        <f t="shared" si="274"/>
        <v>2014</v>
      </c>
    </row>
    <row r="3420" spans="1:20" ht="49" x14ac:dyDescent="0.25">
      <c r="A3420">
        <v>3418</v>
      </c>
      <c r="B3420" s="9" t="s">
        <v>3515</v>
      </c>
      <c r="C3420" s="3" t="s">
        <v>7626</v>
      </c>
      <c r="D3420" s="5">
        <v>2500</v>
      </c>
      <c r="E3420" s="7">
        <v>2500</v>
      </c>
      <c r="F3420" t="s">
        <v>8218</v>
      </c>
      <c r="G3420" t="s">
        <v>8223</v>
      </c>
      <c r="H3420" t="s">
        <v>8245</v>
      </c>
      <c r="I3420">
        <v>1410145200</v>
      </c>
      <c r="J3420">
        <v>1407197670</v>
      </c>
      <c r="K3420" t="b">
        <v>0</v>
      </c>
      <c r="L3420">
        <v>11</v>
      </c>
      <c r="M3420" t="b">
        <v>1</v>
      </c>
      <c r="N3420">
        <f t="shared" si="270"/>
        <v>100</v>
      </c>
      <c r="O3420" s="10">
        <f t="shared" si="271"/>
        <v>227.27</v>
      </c>
      <c r="P3420" s="12" t="s">
        <v>8273</v>
      </c>
      <c r="Q3420" t="s">
        <v>8274</v>
      </c>
      <c r="R3420" s="17">
        <f t="shared" si="272"/>
        <v>41856.010069444441</v>
      </c>
      <c r="S3420" s="17">
        <f t="shared" si="273"/>
        <v>41890.125</v>
      </c>
      <c r="T3420" s="16" t="str">
        <f t="shared" si="274"/>
        <v>2014</v>
      </c>
    </row>
    <row r="3421" spans="1:20" ht="33" x14ac:dyDescent="0.25">
      <c r="A3421">
        <v>3419</v>
      </c>
      <c r="B3421" s="9" t="s">
        <v>3543</v>
      </c>
      <c r="C3421" s="3" t="s">
        <v>7654</v>
      </c>
      <c r="D3421" s="5">
        <v>2500</v>
      </c>
      <c r="E3421" s="7">
        <v>2500</v>
      </c>
      <c r="F3421" t="s">
        <v>8218</v>
      </c>
      <c r="G3421" t="s">
        <v>8223</v>
      </c>
      <c r="H3421" t="s">
        <v>8245</v>
      </c>
      <c r="I3421">
        <v>1425758257</v>
      </c>
      <c r="J3421">
        <v>1423166257</v>
      </c>
      <c r="K3421" t="b">
        <v>0</v>
      </c>
      <c r="L3421">
        <v>24</v>
      </c>
      <c r="M3421" t="b">
        <v>1</v>
      </c>
      <c r="N3421">
        <f t="shared" si="270"/>
        <v>100</v>
      </c>
      <c r="O3421" s="10">
        <f t="shared" si="271"/>
        <v>104.17</v>
      </c>
      <c r="P3421" s="12" t="s">
        <v>8273</v>
      </c>
      <c r="Q3421" t="s">
        <v>8274</v>
      </c>
      <c r="R3421" s="17">
        <f t="shared" si="272"/>
        <v>42040.831678240742</v>
      </c>
      <c r="S3421" s="17">
        <f t="shared" si="273"/>
        <v>42070.831678240742</v>
      </c>
      <c r="T3421" s="16" t="str">
        <f t="shared" si="274"/>
        <v>2015</v>
      </c>
    </row>
    <row r="3422" spans="1:20" ht="49" x14ac:dyDescent="0.25">
      <c r="A3422">
        <v>3420</v>
      </c>
      <c r="B3422" s="9" t="s">
        <v>3549</v>
      </c>
      <c r="C3422" s="3" t="s">
        <v>7660</v>
      </c>
      <c r="D3422" s="5">
        <v>2500</v>
      </c>
      <c r="E3422" s="7">
        <v>2620</v>
      </c>
      <c r="F3422" t="s">
        <v>8218</v>
      </c>
      <c r="G3422" t="s">
        <v>8224</v>
      </c>
      <c r="H3422" t="s">
        <v>8246</v>
      </c>
      <c r="I3422">
        <v>1462224398</v>
      </c>
      <c r="J3422">
        <v>1459632398</v>
      </c>
      <c r="K3422" t="b">
        <v>0</v>
      </c>
      <c r="L3422">
        <v>64</v>
      </c>
      <c r="M3422" t="b">
        <v>1</v>
      </c>
      <c r="N3422">
        <f t="shared" si="270"/>
        <v>105</v>
      </c>
      <c r="O3422" s="10">
        <f t="shared" si="271"/>
        <v>40.94</v>
      </c>
      <c r="P3422" s="12" t="s">
        <v>8273</v>
      </c>
      <c r="Q3422" t="s">
        <v>8274</v>
      </c>
      <c r="R3422" s="17">
        <f t="shared" si="272"/>
        <v>42462.893495370372</v>
      </c>
      <c r="S3422" s="17">
        <f t="shared" si="273"/>
        <v>42492.893495370372</v>
      </c>
      <c r="T3422" s="16" t="str">
        <f t="shared" si="274"/>
        <v>2016</v>
      </c>
    </row>
    <row r="3423" spans="1:20" ht="113" x14ac:dyDescent="0.25">
      <c r="A3423">
        <v>3421</v>
      </c>
      <c r="B3423" s="9" t="s">
        <v>3560</v>
      </c>
      <c r="C3423" s="3" t="s">
        <v>7671</v>
      </c>
      <c r="D3423" s="5">
        <v>2500</v>
      </c>
      <c r="E3423" s="7">
        <v>2560</v>
      </c>
      <c r="F3423" t="s">
        <v>8218</v>
      </c>
      <c r="G3423" t="s">
        <v>8223</v>
      </c>
      <c r="H3423" t="s">
        <v>8245</v>
      </c>
      <c r="I3423">
        <v>1438799760</v>
      </c>
      <c r="J3423">
        <v>1437236378</v>
      </c>
      <c r="K3423" t="b">
        <v>0</v>
      </c>
      <c r="L3423">
        <v>54</v>
      </c>
      <c r="M3423" t="b">
        <v>1</v>
      </c>
      <c r="N3423">
        <f t="shared" si="270"/>
        <v>102</v>
      </c>
      <c r="O3423" s="10">
        <f t="shared" si="271"/>
        <v>47.41</v>
      </c>
      <c r="P3423" s="12" t="s">
        <v>8273</v>
      </c>
      <c r="Q3423" t="s">
        <v>8274</v>
      </c>
      <c r="R3423" s="17">
        <f t="shared" si="272"/>
        <v>42203.680300925931</v>
      </c>
      <c r="S3423" s="17">
        <f t="shared" si="273"/>
        <v>42221.774999999994</v>
      </c>
      <c r="T3423" s="16" t="str">
        <f t="shared" si="274"/>
        <v>2015</v>
      </c>
    </row>
    <row r="3424" spans="1:20" ht="33" x14ac:dyDescent="0.25">
      <c r="A3424">
        <v>3422</v>
      </c>
      <c r="B3424" s="9" t="s">
        <v>3596</v>
      </c>
      <c r="C3424" s="3" t="s">
        <v>7707</v>
      </c>
      <c r="D3424" s="5">
        <v>2500</v>
      </c>
      <c r="E3424" s="7">
        <v>2565</v>
      </c>
      <c r="F3424" t="s">
        <v>8218</v>
      </c>
      <c r="G3424" t="s">
        <v>8223</v>
      </c>
      <c r="H3424" t="s">
        <v>8245</v>
      </c>
      <c r="I3424">
        <v>1456984740</v>
      </c>
      <c r="J3424">
        <v>1455717790</v>
      </c>
      <c r="K3424" t="b">
        <v>0</v>
      </c>
      <c r="L3424">
        <v>33</v>
      </c>
      <c r="M3424" t="b">
        <v>1</v>
      </c>
      <c r="N3424">
        <f t="shared" si="270"/>
        <v>103</v>
      </c>
      <c r="O3424" s="10">
        <f t="shared" si="271"/>
        <v>77.73</v>
      </c>
      <c r="P3424" s="12" t="s">
        <v>8273</v>
      </c>
      <c r="Q3424" t="s">
        <v>8274</v>
      </c>
      <c r="R3424" s="17">
        <f t="shared" si="272"/>
        <v>42417.585532407407</v>
      </c>
      <c r="S3424" s="17">
        <f t="shared" si="273"/>
        <v>42432.249305555553</v>
      </c>
      <c r="T3424" s="16" t="str">
        <f t="shared" si="274"/>
        <v>2016</v>
      </c>
    </row>
    <row r="3425" spans="1:20" ht="49" x14ac:dyDescent="0.25">
      <c r="A3425">
        <v>3423</v>
      </c>
      <c r="B3425" s="9" t="s">
        <v>3610</v>
      </c>
      <c r="C3425" s="3" t="s">
        <v>7721</v>
      </c>
      <c r="D3425" s="5">
        <v>2500</v>
      </c>
      <c r="E3425" s="7">
        <v>3400</v>
      </c>
      <c r="F3425" t="s">
        <v>8218</v>
      </c>
      <c r="G3425" t="s">
        <v>8224</v>
      </c>
      <c r="H3425" t="s">
        <v>8246</v>
      </c>
      <c r="I3425">
        <v>1428483201</v>
      </c>
      <c r="J3425">
        <v>1425891201</v>
      </c>
      <c r="K3425" t="b">
        <v>0</v>
      </c>
      <c r="L3425">
        <v>51</v>
      </c>
      <c r="M3425" t="b">
        <v>1</v>
      </c>
      <c r="N3425">
        <f t="shared" si="270"/>
        <v>136</v>
      </c>
      <c r="O3425" s="10">
        <f t="shared" si="271"/>
        <v>66.67</v>
      </c>
      <c r="P3425" s="12" t="s">
        <v>8273</v>
      </c>
      <c r="Q3425" t="s">
        <v>8274</v>
      </c>
      <c r="R3425" s="17">
        <f t="shared" si="272"/>
        <v>42072.370381944449</v>
      </c>
      <c r="S3425" s="17">
        <f t="shared" si="273"/>
        <v>42102.370381944449</v>
      </c>
      <c r="T3425" s="16" t="str">
        <f t="shared" si="274"/>
        <v>2015</v>
      </c>
    </row>
    <row r="3426" spans="1:20" ht="49" x14ac:dyDescent="0.25">
      <c r="A3426">
        <v>3424</v>
      </c>
      <c r="B3426" s="9" t="s">
        <v>3439</v>
      </c>
      <c r="C3426" s="3" t="s">
        <v>7724</v>
      </c>
      <c r="D3426" s="5">
        <v>2500</v>
      </c>
      <c r="E3426" s="7">
        <v>2520</v>
      </c>
      <c r="F3426" t="s">
        <v>8218</v>
      </c>
      <c r="G3426" t="s">
        <v>8223</v>
      </c>
      <c r="H3426" t="s">
        <v>8245</v>
      </c>
      <c r="I3426">
        <v>1434675616</v>
      </c>
      <c r="J3426">
        <v>1432083616</v>
      </c>
      <c r="K3426" t="b">
        <v>0</v>
      </c>
      <c r="L3426">
        <v>71</v>
      </c>
      <c r="M3426" t="b">
        <v>1</v>
      </c>
      <c r="N3426">
        <f t="shared" si="270"/>
        <v>101</v>
      </c>
      <c r="O3426" s="10">
        <f t="shared" si="271"/>
        <v>35.49</v>
      </c>
      <c r="P3426" s="12" t="s">
        <v>8273</v>
      </c>
      <c r="Q3426" t="s">
        <v>8274</v>
      </c>
      <c r="R3426" s="17">
        <f t="shared" si="272"/>
        <v>42144.041851851856</v>
      </c>
      <c r="S3426" s="17">
        <f t="shared" si="273"/>
        <v>42174.041851851856</v>
      </c>
      <c r="T3426" s="16" t="str">
        <f t="shared" si="274"/>
        <v>2015</v>
      </c>
    </row>
    <row r="3427" spans="1:20" ht="49" x14ac:dyDescent="0.25">
      <c r="A3427">
        <v>3425</v>
      </c>
      <c r="B3427" s="9" t="s">
        <v>3613</v>
      </c>
      <c r="C3427" s="3" t="s">
        <v>7725</v>
      </c>
      <c r="D3427" s="5">
        <v>2500</v>
      </c>
      <c r="E3427" s="7">
        <v>2670</v>
      </c>
      <c r="F3427" t="s">
        <v>8218</v>
      </c>
      <c r="G3427" t="s">
        <v>8224</v>
      </c>
      <c r="H3427" t="s">
        <v>8246</v>
      </c>
      <c r="I3427">
        <v>1449756896</v>
      </c>
      <c r="J3427">
        <v>1447164896</v>
      </c>
      <c r="K3427" t="b">
        <v>0</v>
      </c>
      <c r="L3427">
        <v>72</v>
      </c>
      <c r="M3427" t="b">
        <v>1</v>
      </c>
      <c r="N3427">
        <f t="shared" si="270"/>
        <v>107</v>
      </c>
      <c r="O3427" s="10">
        <f t="shared" si="271"/>
        <v>37.08</v>
      </c>
      <c r="P3427" s="12" t="s">
        <v>8273</v>
      </c>
      <c r="Q3427" t="s">
        <v>8274</v>
      </c>
      <c r="R3427" s="17">
        <f t="shared" si="272"/>
        <v>42318.593703703707</v>
      </c>
      <c r="S3427" s="17">
        <f t="shared" si="273"/>
        <v>42348.593703703707</v>
      </c>
      <c r="T3427" s="16" t="str">
        <f t="shared" si="274"/>
        <v>2015</v>
      </c>
    </row>
    <row r="3428" spans="1:20" ht="49" x14ac:dyDescent="0.25">
      <c r="A3428">
        <v>3426</v>
      </c>
      <c r="B3428" s="9" t="s">
        <v>3614</v>
      </c>
      <c r="C3428" s="3" t="s">
        <v>7726</v>
      </c>
      <c r="D3428" s="5">
        <v>2500</v>
      </c>
      <c r="E3428" s="7">
        <v>3120</v>
      </c>
      <c r="F3428" t="s">
        <v>8218</v>
      </c>
      <c r="G3428" t="s">
        <v>8224</v>
      </c>
      <c r="H3428" t="s">
        <v>8246</v>
      </c>
      <c r="I3428">
        <v>1426801664</v>
      </c>
      <c r="J3428">
        <v>1424213264</v>
      </c>
      <c r="K3428" t="b">
        <v>0</v>
      </c>
      <c r="L3428">
        <v>45</v>
      </c>
      <c r="M3428" t="b">
        <v>1</v>
      </c>
      <c r="N3428">
        <f t="shared" si="270"/>
        <v>125</v>
      </c>
      <c r="O3428" s="10">
        <f t="shared" si="271"/>
        <v>69.33</v>
      </c>
      <c r="P3428" s="12" t="s">
        <v>8273</v>
      </c>
      <c r="Q3428" t="s">
        <v>8274</v>
      </c>
      <c r="R3428" s="17">
        <f t="shared" si="272"/>
        <v>42052.949814814812</v>
      </c>
      <c r="S3428" s="17">
        <f t="shared" si="273"/>
        <v>42082.908148148148</v>
      </c>
      <c r="T3428" s="16" t="str">
        <f t="shared" si="274"/>
        <v>2015</v>
      </c>
    </row>
    <row r="3429" spans="1:20" ht="33" x14ac:dyDescent="0.25">
      <c r="A3429">
        <v>3427</v>
      </c>
      <c r="B3429" s="9" t="s">
        <v>3621</v>
      </c>
      <c r="C3429" s="3" t="s">
        <v>7733</v>
      </c>
      <c r="D3429" s="5">
        <v>2500</v>
      </c>
      <c r="E3429" s="7">
        <v>3000</v>
      </c>
      <c r="F3429" t="s">
        <v>8218</v>
      </c>
      <c r="G3429" t="s">
        <v>8223</v>
      </c>
      <c r="H3429" t="s">
        <v>8245</v>
      </c>
      <c r="I3429">
        <v>1406358000</v>
      </c>
      <c r="J3429">
        <v>1404841270</v>
      </c>
      <c r="K3429" t="b">
        <v>0</v>
      </c>
      <c r="L3429">
        <v>34</v>
      </c>
      <c r="M3429" t="b">
        <v>1</v>
      </c>
      <c r="N3429">
        <f t="shared" si="270"/>
        <v>120</v>
      </c>
      <c r="O3429" s="10">
        <f t="shared" si="271"/>
        <v>88.24</v>
      </c>
      <c r="P3429" s="12" t="s">
        <v>8273</v>
      </c>
      <c r="Q3429" t="s">
        <v>8274</v>
      </c>
      <c r="R3429" s="17">
        <f t="shared" si="272"/>
        <v>41828.736921296295</v>
      </c>
      <c r="S3429" s="17">
        <f t="shared" si="273"/>
        <v>41846.291666666664</v>
      </c>
      <c r="T3429" s="16" t="str">
        <f t="shared" si="274"/>
        <v>2014</v>
      </c>
    </row>
    <row r="3430" spans="1:20" ht="49" x14ac:dyDescent="0.25">
      <c r="A3430">
        <v>3428</v>
      </c>
      <c r="B3430" s="9" t="s">
        <v>3696</v>
      </c>
      <c r="C3430" s="3" t="s">
        <v>7809</v>
      </c>
      <c r="D3430" s="5">
        <v>2500</v>
      </c>
      <c r="E3430" s="7">
        <v>2520</v>
      </c>
      <c r="F3430" t="s">
        <v>8218</v>
      </c>
      <c r="G3430" t="s">
        <v>8223</v>
      </c>
      <c r="H3430" t="s">
        <v>8245</v>
      </c>
      <c r="I3430">
        <v>1413383216</v>
      </c>
      <c r="J3430">
        <v>1410791216</v>
      </c>
      <c r="K3430" t="b">
        <v>0</v>
      </c>
      <c r="L3430">
        <v>40</v>
      </c>
      <c r="M3430" t="b">
        <v>1</v>
      </c>
      <c r="N3430">
        <f t="shared" si="270"/>
        <v>101</v>
      </c>
      <c r="O3430" s="10">
        <f t="shared" si="271"/>
        <v>63</v>
      </c>
      <c r="P3430" s="12" t="s">
        <v>8273</v>
      </c>
      <c r="Q3430" t="s">
        <v>8274</v>
      </c>
      <c r="R3430" s="17">
        <f t="shared" si="272"/>
        <v>41897.602037037039</v>
      </c>
      <c r="S3430" s="17">
        <f t="shared" si="273"/>
        <v>41927.602037037039</v>
      </c>
      <c r="T3430" s="16" t="str">
        <f t="shared" si="274"/>
        <v>2014</v>
      </c>
    </row>
    <row r="3431" spans="1:20" ht="49" x14ac:dyDescent="0.25">
      <c r="A3431">
        <v>3429</v>
      </c>
      <c r="B3431" s="9" t="s">
        <v>3820</v>
      </c>
      <c r="C3431" s="3" t="s">
        <v>7932</v>
      </c>
      <c r="D3431" s="5">
        <v>2500</v>
      </c>
      <c r="E3431" s="7">
        <v>2650</v>
      </c>
      <c r="F3431" t="s">
        <v>8218</v>
      </c>
      <c r="G3431" t="s">
        <v>8223</v>
      </c>
      <c r="H3431" t="s">
        <v>8245</v>
      </c>
      <c r="I3431">
        <v>1437364740</v>
      </c>
      <c r="J3431">
        <v>1434405044</v>
      </c>
      <c r="K3431" t="b">
        <v>0</v>
      </c>
      <c r="L3431">
        <v>41</v>
      </c>
      <c r="M3431" t="b">
        <v>1</v>
      </c>
      <c r="N3431">
        <f t="shared" si="270"/>
        <v>106</v>
      </c>
      <c r="O3431" s="10">
        <f t="shared" si="271"/>
        <v>64.63</v>
      </c>
      <c r="P3431" s="12" t="s">
        <v>8273</v>
      </c>
      <c r="Q3431" t="s">
        <v>8274</v>
      </c>
      <c r="R3431" s="17">
        <f t="shared" si="272"/>
        <v>42170.910231481481</v>
      </c>
      <c r="S3431" s="17">
        <f t="shared" si="273"/>
        <v>42205.165972222225</v>
      </c>
      <c r="T3431" s="16" t="str">
        <f t="shared" si="274"/>
        <v>2015</v>
      </c>
    </row>
    <row r="3432" spans="1:20" ht="49" x14ac:dyDescent="0.25">
      <c r="A3432">
        <v>3430</v>
      </c>
      <c r="B3432" s="9" t="s">
        <v>3230</v>
      </c>
      <c r="C3432" s="3" t="s">
        <v>7340</v>
      </c>
      <c r="D3432" s="5">
        <v>2600</v>
      </c>
      <c r="E3432" s="7">
        <v>2857</v>
      </c>
      <c r="F3432" t="s">
        <v>8218</v>
      </c>
      <c r="G3432" t="s">
        <v>8223</v>
      </c>
      <c r="H3432" t="s">
        <v>8245</v>
      </c>
      <c r="I3432">
        <v>1412135940</v>
      </c>
      <c r="J3432">
        <v>1410840126</v>
      </c>
      <c r="K3432" t="b">
        <v>1</v>
      </c>
      <c r="L3432">
        <v>37</v>
      </c>
      <c r="M3432" t="b">
        <v>1</v>
      </c>
      <c r="N3432">
        <f t="shared" si="270"/>
        <v>110</v>
      </c>
      <c r="O3432" s="10">
        <f t="shared" si="271"/>
        <v>77.22</v>
      </c>
      <c r="P3432" s="12" t="s">
        <v>8273</v>
      </c>
      <c r="Q3432" t="s">
        <v>8274</v>
      </c>
      <c r="R3432" s="17">
        <f t="shared" si="272"/>
        <v>41898.168125000004</v>
      </c>
      <c r="S3432" s="17">
        <f t="shared" si="273"/>
        <v>41913.165972222225</v>
      </c>
      <c r="T3432" s="16" t="str">
        <f t="shared" si="274"/>
        <v>2014</v>
      </c>
    </row>
    <row r="3433" spans="1:20" ht="33" x14ac:dyDescent="0.25">
      <c r="A3433">
        <v>3431</v>
      </c>
      <c r="B3433" s="9" t="s">
        <v>3594</v>
      </c>
      <c r="C3433" s="3" t="s">
        <v>7705</v>
      </c>
      <c r="D3433" s="5">
        <v>2600</v>
      </c>
      <c r="E3433" s="7">
        <v>3081</v>
      </c>
      <c r="F3433" t="s">
        <v>8218</v>
      </c>
      <c r="G3433" t="s">
        <v>8223</v>
      </c>
      <c r="H3433" t="s">
        <v>8245</v>
      </c>
      <c r="I3433">
        <v>1426229940</v>
      </c>
      <c r="J3433">
        <v>1423959123</v>
      </c>
      <c r="K3433" t="b">
        <v>0</v>
      </c>
      <c r="L3433">
        <v>62</v>
      </c>
      <c r="M3433" t="b">
        <v>1</v>
      </c>
      <c r="N3433">
        <f t="shared" si="270"/>
        <v>119</v>
      </c>
      <c r="O3433" s="10">
        <f t="shared" si="271"/>
        <v>49.69</v>
      </c>
      <c r="P3433" s="12" t="s">
        <v>8273</v>
      </c>
      <c r="Q3433" t="s">
        <v>8274</v>
      </c>
      <c r="R3433" s="17">
        <f t="shared" si="272"/>
        <v>42050.008368055554</v>
      </c>
      <c r="S3433" s="17">
        <f t="shared" si="273"/>
        <v>42076.290972222225</v>
      </c>
      <c r="T3433" s="16" t="str">
        <f t="shared" si="274"/>
        <v>2015</v>
      </c>
    </row>
    <row r="3434" spans="1:20" ht="21" x14ac:dyDescent="0.25">
      <c r="A3434">
        <v>3432</v>
      </c>
      <c r="B3434" s="9" t="s">
        <v>2833</v>
      </c>
      <c r="C3434" s="3" t="s">
        <v>6943</v>
      </c>
      <c r="D3434" s="5">
        <v>2700</v>
      </c>
      <c r="E3434" s="7">
        <v>2923</v>
      </c>
      <c r="F3434" t="s">
        <v>8218</v>
      </c>
      <c r="G3434" t="s">
        <v>8223</v>
      </c>
      <c r="H3434" t="s">
        <v>8245</v>
      </c>
      <c r="I3434">
        <v>1444528800</v>
      </c>
      <c r="J3434">
        <v>1442804633</v>
      </c>
      <c r="K3434" t="b">
        <v>0</v>
      </c>
      <c r="L3434">
        <v>35</v>
      </c>
      <c r="M3434" t="b">
        <v>1</v>
      </c>
      <c r="N3434">
        <f t="shared" si="270"/>
        <v>108</v>
      </c>
      <c r="O3434" s="10">
        <f t="shared" si="271"/>
        <v>83.51</v>
      </c>
      <c r="P3434" s="12" t="s">
        <v>8273</v>
      </c>
      <c r="Q3434" t="s">
        <v>8274</v>
      </c>
      <c r="R3434" s="17">
        <f t="shared" si="272"/>
        <v>42268.127696759257</v>
      </c>
      <c r="S3434" s="17">
        <f t="shared" si="273"/>
        <v>42288.083333333328</v>
      </c>
      <c r="T3434" s="16" t="str">
        <f t="shared" si="274"/>
        <v>2015</v>
      </c>
    </row>
    <row r="3435" spans="1:20" ht="49" x14ac:dyDescent="0.25">
      <c r="A3435">
        <v>3433</v>
      </c>
      <c r="B3435" s="9" t="s">
        <v>3265</v>
      </c>
      <c r="C3435" s="3" t="s">
        <v>7375</v>
      </c>
      <c r="D3435" s="5">
        <v>2700</v>
      </c>
      <c r="E3435" s="7">
        <v>4428</v>
      </c>
      <c r="F3435" t="s">
        <v>8218</v>
      </c>
      <c r="G3435" t="s">
        <v>8240</v>
      </c>
      <c r="H3435" t="s">
        <v>8248</v>
      </c>
      <c r="I3435">
        <v>1449162000</v>
      </c>
      <c r="J3435">
        <v>1446570315</v>
      </c>
      <c r="K3435" t="b">
        <v>1</v>
      </c>
      <c r="L3435">
        <v>63</v>
      </c>
      <c r="M3435" t="b">
        <v>1</v>
      </c>
      <c r="N3435">
        <f t="shared" si="270"/>
        <v>164</v>
      </c>
      <c r="O3435" s="10">
        <f t="shared" si="271"/>
        <v>70.290000000000006</v>
      </c>
      <c r="P3435" s="12" t="s">
        <v>8273</v>
      </c>
      <c r="Q3435" t="s">
        <v>8274</v>
      </c>
      <c r="R3435" s="17">
        <f t="shared" si="272"/>
        <v>42311.711979166663</v>
      </c>
      <c r="S3435" s="17">
        <f t="shared" si="273"/>
        <v>42341.708333333328</v>
      </c>
      <c r="T3435" s="16" t="str">
        <f t="shared" si="274"/>
        <v>2015</v>
      </c>
    </row>
    <row r="3436" spans="1:20" ht="49" x14ac:dyDescent="0.25">
      <c r="A3436">
        <v>3434</v>
      </c>
      <c r="B3436" s="9" t="s">
        <v>3418</v>
      </c>
      <c r="C3436" s="3" t="s">
        <v>7529</v>
      </c>
      <c r="D3436" s="5">
        <v>2750</v>
      </c>
      <c r="E3436" s="7">
        <v>2930</v>
      </c>
      <c r="F3436" t="s">
        <v>8218</v>
      </c>
      <c r="G3436" t="s">
        <v>8240</v>
      </c>
      <c r="H3436" t="s">
        <v>8248</v>
      </c>
      <c r="I3436">
        <v>1459978200</v>
      </c>
      <c r="J3436">
        <v>1458416585</v>
      </c>
      <c r="K3436" t="b">
        <v>0</v>
      </c>
      <c r="L3436">
        <v>46</v>
      </c>
      <c r="M3436" t="b">
        <v>1</v>
      </c>
      <c r="N3436">
        <f t="shared" si="270"/>
        <v>107</v>
      </c>
      <c r="O3436" s="10">
        <f t="shared" si="271"/>
        <v>63.7</v>
      </c>
      <c r="P3436" s="12" t="s">
        <v>8273</v>
      </c>
      <c r="Q3436" t="s">
        <v>8274</v>
      </c>
      <c r="R3436" s="17">
        <f t="shared" si="272"/>
        <v>42448.821585648147</v>
      </c>
      <c r="S3436" s="17">
        <f t="shared" si="273"/>
        <v>42466.895833333328</v>
      </c>
      <c r="T3436" s="16" t="str">
        <f t="shared" si="274"/>
        <v>2016</v>
      </c>
    </row>
    <row r="3437" spans="1:20" ht="49" x14ac:dyDescent="0.25">
      <c r="A3437">
        <v>3435</v>
      </c>
      <c r="B3437" s="9" t="s">
        <v>3529</v>
      </c>
      <c r="C3437" s="3" t="s">
        <v>7640</v>
      </c>
      <c r="D3437" s="5">
        <v>2750</v>
      </c>
      <c r="E3437" s="7">
        <v>2750</v>
      </c>
      <c r="F3437" t="s">
        <v>8218</v>
      </c>
      <c r="G3437" t="s">
        <v>8224</v>
      </c>
      <c r="H3437" t="s">
        <v>8246</v>
      </c>
      <c r="I3437">
        <v>1460318400</v>
      </c>
      <c r="J3437">
        <v>1457881057</v>
      </c>
      <c r="K3437" t="b">
        <v>0</v>
      </c>
      <c r="L3437">
        <v>22</v>
      </c>
      <c r="M3437" t="b">
        <v>1</v>
      </c>
      <c r="N3437">
        <f t="shared" si="270"/>
        <v>100</v>
      </c>
      <c r="O3437" s="10">
        <f t="shared" si="271"/>
        <v>125</v>
      </c>
      <c r="P3437" s="12" t="s">
        <v>8273</v>
      </c>
      <c r="Q3437" t="s">
        <v>8274</v>
      </c>
      <c r="R3437" s="17">
        <f t="shared" si="272"/>
        <v>42442.623344907406</v>
      </c>
      <c r="S3437" s="17">
        <f t="shared" si="273"/>
        <v>42470.833333333328</v>
      </c>
      <c r="T3437" s="16" t="str">
        <f t="shared" si="274"/>
        <v>2016</v>
      </c>
    </row>
    <row r="3438" spans="1:20" ht="49" x14ac:dyDescent="0.25">
      <c r="A3438">
        <v>3436</v>
      </c>
      <c r="B3438" s="9" t="s">
        <v>2813</v>
      </c>
      <c r="C3438" s="3" t="s">
        <v>6923</v>
      </c>
      <c r="D3438" s="5">
        <v>2800</v>
      </c>
      <c r="E3438" s="7">
        <v>3572.12</v>
      </c>
      <c r="F3438" t="s">
        <v>8218</v>
      </c>
      <c r="G3438" t="s">
        <v>8223</v>
      </c>
      <c r="H3438" t="s">
        <v>8245</v>
      </c>
      <c r="I3438">
        <v>1481737761</v>
      </c>
      <c r="J3438">
        <v>1479577761</v>
      </c>
      <c r="K3438" t="b">
        <v>0</v>
      </c>
      <c r="L3438">
        <v>96</v>
      </c>
      <c r="M3438" t="b">
        <v>1</v>
      </c>
      <c r="N3438">
        <f t="shared" si="270"/>
        <v>128</v>
      </c>
      <c r="O3438" s="10">
        <f t="shared" si="271"/>
        <v>37.21</v>
      </c>
      <c r="P3438" s="12" t="s">
        <v>8273</v>
      </c>
      <c r="Q3438" t="s">
        <v>8274</v>
      </c>
      <c r="R3438" s="17">
        <f t="shared" si="272"/>
        <v>42693.742604166662</v>
      </c>
      <c r="S3438" s="17">
        <f t="shared" si="273"/>
        <v>42718.742604166662</v>
      </c>
      <c r="T3438" s="16" t="str">
        <f t="shared" si="274"/>
        <v>2016</v>
      </c>
    </row>
    <row r="3439" spans="1:20" ht="49" x14ac:dyDescent="0.25">
      <c r="A3439">
        <v>3437</v>
      </c>
      <c r="B3439" s="9" t="s">
        <v>3238</v>
      </c>
      <c r="C3439" s="3" t="s">
        <v>7348</v>
      </c>
      <c r="D3439" s="5">
        <v>2800</v>
      </c>
      <c r="E3439" s="7">
        <v>3145</v>
      </c>
      <c r="F3439" t="s">
        <v>8218</v>
      </c>
      <c r="G3439" t="s">
        <v>8224</v>
      </c>
      <c r="H3439" t="s">
        <v>8246</v>
      </c>
      <c r="I3439">
        <v>1435752898</v>
      </c>
      <c r="J3439">
        <v>1433160898</v>
      </c>
      <c r="K3439" t="b">
        <v>1</v>
      </c>
      <c r="L3439">
        <v>79</v>
      </c>
      <c r="M3439" t="b">
        <v>1</v>
      </c>
      <c r="N3439">
        <f t="shared" si="270"/>
        <v>112</v>
      </c>
      <c r="O3439" s="10">
        <f t="shared" si="271"/>
        <v>39.81</v>
      </c>
      <c r="P3439" s="12" t="s">
        <v>8273</v>
      </c>
      <c r="Q3439" t="s">
        <v>8274</v>
      </c>
      <c r="R3439" s="17">
        <f t="shared" si="272"/>
        <v>42156.510393518518</v>
      </c>
      <c r="S3439" s="17">
        <f t="shared" si="273"/>
        <v>42186.510393518518</v>
      </c>
      <c r="T3439" s="16" t="str">
        <f t="shared" si="274"/>
        <v>2015</v>
      </c>
    </row>
    <row r="3440" spans="1:20" ht="49" x14ac:dyDescent="0.25">
      <c r="A3440">
        <v>3438</v>
      </c>
      <c r="B3440" s="9" t="s">
        <v>3468</v>
      </c>
      <c r="C3440" s="3" t="s">
        <v>7579</v>
      </c>
      <c r="D3440" s="5">
        <v>2800</v>
      </c>
      <c r="E3440" s="7">
        <v>3175</v>
      </c>
      <c r="F3440" t="s">
        <v>8218</v>
      </c>
      <c r="G3440" t="s">
        <v>8223</v>
      </c>
      <c r="H3440" t="s">
        <v>8245</v>
      </c>
      <c r="I3440">
        <v>1461857045</v>
      </c>
      <c r="J3440">
        <v>1459265045</v>
      </c>
      <c r="K3440" t="b">
        <v>0</v>
      </c>
      <c r="L3440">
        <v>63</v>
      </c>
      <c r="M3440" t="b">
        <v>1</v>
      </c>
      <c r="N3440">
        <f t="shared" si="270"/>
        <v>113</v>
      </c>
      <c r="O3440" s="10">
        <f t="shared" si="271"/>
        <v>50.4</v>
      </c>
      <c r="P3440" s="12" t="s">
        <v>8273</v>
      </c>
      <c r="Q3440" t="s">
        <v>8274</v>
      </c>
      <c r="R3440" s="17">
        <f t="shared" si="272"/>
        <v>42458.641724537039</v>
      </c>
      <c r="S3440" s="17">
        <f t="shared" si="273"/>
        <v>42488.641724537039</v>
      </c>
      <c r="T3440" s="16" t="str">
        <f t="shared" si="274"/>
        <v>2016</v>
      </c>
    </row>
    <row r="3441" spans="1:20" ht="49" x14ac:dyDescent="0.25">
      <c r="A3441">
        <v>3439</v>
      </c>
      <c r="B3441" s="9" t="s">
        <v>3512</v>
      </c>
      <c r="C3441" s="3" t="s">
        <v>7623</v>
      </c>
      <c r="D3441" s="5">
        <v>2800</v>
      </c>
      <c r="E3441" s="7">
        <v>3315</v>
      </c>
      <c r="F3441" t="s">
        <v>8218</v>
      </c>
      <c r="G3441" t="s">
        <v>8223</v>
      </c>
      <c r="H3441" t="s">
        <v>8245</v>
      </c>
      <c r="I3441">
        <v>1401857940</v>
      </c>
      <c r="J3441">
        <v>1400725112</v>
      </c>
      <c r="K3441" t="b">
        <v>0</v>
      </c>
      <c r="L3441">
        <v>44</v>
      </c>
      <c r="M3441" t="b">
        <v>1</v>
      </c>
      <c r="N3441">
        <f t="shared" si="270"/>
        <v>118</v>
      </c>
      <c r="O3441" s="10">
        <f t="shared" si="271"/>
        <v>75.34</v>
      </c>
      <c r="P3441" s="12" t="s">
        <v>8273</v>
      </c>
      <c r="Q3441" t="s">
        <v>8274</v>
      </c>
      <c r="R3441" s="17">
        <f t="shared" si="272"/>
        <v>41781.096203703702</v>
      </c>
      <c r="S3441" s="17">
        <f t="shared" si="273"/>
        <v>41794.207638888889</v>
      </c>
      <c r="T3441" s="16" t="str">
        <f t="shared" si="274"/>
        <v>2014</v>
      </c>
    </row>
    <row r="3442" spans="1:20" ht="49" x14ac:dyDescent="0.25">
      <c r="A3442">
        <v>3440</v>
      </c>
      <c r="B3442" s="9" t="s">
        <v>3702</v>
      </c>
      <c r="C3442" s="3" t="s">
        <v>7815</v>
      </c>
      <c r="D3442" s="5">
        <v>2827</v>
      </c>
      <c r="E3442" s="7">
        <v>2925</v>
      </c>
      <c r="F3442" t="s">
        <v>8218</v>
      </c>
      <c r="G3442" t="s">
        <v>8223</v>
      </c>
      <c r="H3442" t="s">
        <v>8245</v>
      </c>
      <c r="I3442">
        <v>1403546400</v>
      </c>
      <c r="J3442">
        <v>1401714114</v>
      </c>
      <c r="K3442" t="b">
        <v>0</v>
      </c>
      <c r="L3442">
        <v>35</v>
      </c>
      <c r="M3442" t="b">
        <v>1</v>
      </c>
      <c r="N3442">
        <f t="shared" si="270"/>
        <v>103</v>
      </c>
      <c r="O3442" s="10">
        <f t="shared" si="271"/>
        <v>83.57</v>
      </c>
      <c r="P3442" s="12" t="s">
        <v>8273</v>
      </c>
      <c r="Q3442" t="s">
        <v>8274</v>
      </c>
      <c r="R3442" s="17">
        <f t="shared" si="272"/>
        <v>41792.542986111112</v>
      </c>
      <c r="S3442" s="17">
        <f t="shared" si="273"/>
        <v>41813.75</v>
      </c>
      <c r="T3442" s="16" t="str">
        <f t="shared" si="274"/>
        <v>2014</v>
      </c>
    </row>
    <row r="3443" spans="1:20" ht="49" x14ac:dyDescent="0.25">
      <c r="A3443">
        <v>3441</v>
      </c>
      <c r="B3443" s="9" t="s">
        <v>3400</v>
      </c>
      <c r="C3443" s="3" t="s">
        <v>7511</v>
      </c>
      <c r="D3443" s="5">
        <v>2900</v>
      </c>
      <c r="E3443" s="7">
        <v>2954</v>
      </c>
      <c r="F3443" t="s">
        <v>8218</v>
      </c>
      <c r="G3443" t="s">
        <v>8224</v>
      </c>
      <c r="H3443" t="s">
        <v>8246</v>
      </c>
      <c r="I3443">
        <v>1438968146</v>
      </c>
      <c r="J3443">
        <v>1436376146</v>
      </c>
      <c r="K3443" t="b">
        <v>0</v>
      </c>
      <c r="L3443">
        <v>66</v>
      </c>
      <c r="M3443" t="b">
        <v>1</v>
      </c>
      <c r="N3443">
        <f t="shared" si="270"/>
        <v>102</v>
      </c>
      <c r="O3443" s="10">
        <f t="shared" si="271"/>
        <v>44.76</v>
      </c>
      <c r="P3443" s="12" t="s">
        <v>8273</v>
      </c>
      <c r="Q3443" t="s">
        <v>8274</v>
      </c>
      <c r="R3443" s="17">
        <f t="shared" si="272"/>
        <v>42193.723912037036</v>
      </c>
      <c r="S3443" s="17">
        <f t="shared" si="273"/>
        <v>42223.723912037036</v>
      </c>
      <c r="T3443" s="16" t="str">
        <f t="shared" si="274"/>
        <v>2015</v>
      </c>
    </row>
    <row r="3444" spans="1:20" ht="33" x14ac:dyDescent="0.25">
      <c r="A3444">
        <v>3442</v>
      </c>
      <c r="B3444" s="9" t="s">
        <v>523</v>
      </c>
      <c r="C3444" s="3" t="s">
        <v>4632</v>
      </c>
      <c r="D3444" s="5">
        <v>3000</v>
      </c>
      <c r="E3444" s="7">
        <v>3440</v>
      </c>
      <c r="F3444" t="s">
        <v>8218</v>
      </c>
      <c r="G3444" t="s">
        <v>8223</v>
      </c>
      <c r="H3444" t="s">
        <v>8245</v>
      </c>
      <c r="I3444">
        <v>1458518325</v>
      </c>
      <c r="J3444">
        <v>1456793925</v>
      </c>
      <c r="K3444" t="b">
        <v>0</v>
      </c>
      <c r="L3444">
        <v>31</v>
      </c>
      <c r="M3444" t="b">
        <v>1</v>
      </c>
      <c r="N3444">
        <f t="shared" si="270"/>
        <v>115</v>
      </c>
      <c r="O3444" s="10">
        <f t="shared" si="271"/>
        <v>110.97</v>
      </c>
      <c r="P3444" s="12" t="s">
        <v>8273</v>
      </c>
      <c r="Q3444" t="s">
        <v>8274</v>
      </c>
      <c r="R3444" s="17">
        <f t="shared" si="272"/>
        <v>42430.040798611109</v>
      </c>
      <c r="S3444" s="17">
        <f t="shared" si="273"/>
        <v>42449.999131944445</v>
      </c>
      <c r="T3444" s="16" t="str">
        <f t="shared" si="274"/>
        <v>2016</v>
      </c>
    </row>
    <row r="3445" spans="1:20" ht="49" x14ac:dyDescent="0.25">
      <c r="A3445">
        <v>3443</v>
      </c>
      <c r="B3445" s="9" t="s">
        <v>1292</v>
      </c>
      <c r="C3445" s="3" t="s">
        <v>5401</v>
      </c>
      <c r="D3445" s="5">
        <v>3000</v>
      </c>
      <c r="E3445" s="7">
        <v>4371</v>
      </c>
      <c r="F3445" t="s">
        <v>8218</v>
      </c>
      <c r="G3445" t="s">
        <v>8223</v>
      </c>
      <c r="H3445" t="s">
        <v>8245</v>
      </c>
      <c r="I3445">
        <v>1428390000</v>
      </c>
      <c r="J3445">
        <v>1425224391</v>
      </c>
      <c r="K3445" t="b">
        <v>0</v>
      </c>
      <c r="L3445">
        <v>42</v>
      </c>
      <c r="M3445" t="b">
        <v>1</v>
      </c>
      <c r="N3445">
        <f t="shared" si="270"/>
        <v>146</v>
      </c>
      <c r="O3445" s="10">
        <f t="shared" si="271"/>
        <v>104.07</v>
      </c>
      <c r="P3445" s="12" t="s">
        <v>8273</v>
      </c>
      <c r="Q3445" t="s">
        <v>8274</v>
      </c>
      <c r="R3445" s="17">
        <f t="shared" si="272"/>
        <v>42064.652673611112</v>
      </c>
      <c r="S3445" s="17">
        <f t="shared" si="273"/>
        <v>42101.291666666672</v>
      </c>
      <c r="T3445" s="16" t="str">
        <f t="shared" si="274"/>
        <v>2015</v>
      </c>
    </row>
    <row r="3446" spans="1:20" ht="49" x14ac:dyDescent="0.25">
      <c r="A3446">
        <v>3444</v>
      </c>
      <c r="B3446" s="9" t="s">
        <v>1301</v>
      </c>
      <c r="C3446" s="3" t="s">
        <v>5410</v>
      </c>
      <c r="D3446" s="5">
        <v>3000</v>
      </c>
      <c r="E3446" s="7">
        <v>4050</v>
      </c>
      <c r="F3446" t="s">
        <v>8218</v>
      </c>
      <c r="G3446" t="s">
        <v>8223</v>
      </c>
      <c r="H3446" t="s">
        <v>8245</v>
      </c>
      <c r="I3446">
        <v>1464807420</v>
      </c>
      <c r="J3446">
        <v>1461427938</v>
      </c>
      <c r="K3446" t="b">
        <v>0</v>
      </c>
      <c r="L3446">
        <v>24</v>
      </c>
      <c r="M3446" t="b">
        <v>1</v>
      </c>
      <c r="N3446">
        <f t="shared" si="270"/>
        <v>135</v>
      </c>
      <c r="O3446" s="10">
        <f t="shared" si="271"/>
        <v>168.75</v>
      </c>
      <c r="P3446" s="12" t="s">
        <v>8273</v>
      </c>
      <c r="Q3446" t="s">
        <v>8274</v>
      </c>
      <c r="R3446" s="17">
        <f t="shared" si="272"/>
        <v>42483.675208333334</v>
      </c>
      <c r="S3446" s="17">
        <f t="shared" si="273"/>
        <v>42522.789583333331</v>
      </c>
      <c r="T3446" s="16" t="str">
        <f t="shared" si="274"/>
        <v>2016</v>
      </c>
    </row>
    <row r="3447" spans="1:20" ht="33" x14ac:dyDescent="0.25">
      <c r="A3447">
        <v>3445</v>
      </c>
      <c r="B3447" s="9" t="s">
        <v>2789</v>
      </c>
      <c r="C3447" s="3" t="s">
        <v>6899</v>
      </c>
      <c r="D3447" s="5">
        <v>3000</v>
      </c>
      <c r="E3447" s="7">
        <v>3035</v>
      </c>
      <c r="F3447" t="s">
        <v>8218</v>
      </c>
      <c r="G3447" t="s">
        <v>8223</v>
      </c>
      <c r="H3447" t="s">
        <v>8245</v>
      </c>
      <c r="I3447">
        <v>1426132800</v>
      </c>
      <c r="J3447">
        <v>1424477934</v>
      </c>
      <c r="K3447" t="b">
        <v>0</v>
      </c>
      <c r="L3447">
        <v>24</v>
      </c>
      <c r="M3447" t="b">
        <v>1</v>
      </c>
      <c r="N3447">
        <f t="shared" si="270"/>
        <v>101</v>
      </c>
      <c r="O3447" s="10">
        <f t="shared" si="271"/>
        <v>126.46</v>
      </c>
      <c r="P3447" s="12" t="s">
        <v>8273</v>
      </c>
      <c r="Q3447" t="s">
        <v>8274</v>
      </c>
      <c r="R3447" s="17">
        <f t="shared" si="272"/>
        <v>42056.013124999998</v>
      </c>
      <c r="S3447" s="17">
        <f t="shared" si="273"/>
        <v>42075.166666666672</v>
      </c>
      <c r="T3447" s="16" t="str">
        <f t="shared" si="274"/>
        <v>2015</v>
      </c>
    </row>
    <row r="3448" spans="1:20" ht="49" x14ac:dyDescent="0.25">
      <c r="A3448">
        <v>3446</v>
      </c>
      <c r="B3448" s="9" t="s">
        <v>2790</v>
      </c>
      <c r="C3448" s="3" t="s">
        <v>6900</v>
      </c>
      <c r="D3448" s="5">
        <v>3000</v>
      </c>
      <c r="E3448" s="7">
        <v>3160</v>
      </c>
      <c r="F3448" t="s">
        <v>8218</v>
      </c>
      <c r="G3448" t="s">
        <v>8223</v>
      </c>
      <c r="H3448" t="s">
        <v>8245</v>
      </c>
      <c r="I3448">
        <v>1423693903</v>
      </c>
      <c r="J3448">
        <v>1421101903</v>
      </c>
      <c r="K3448" t="b">
        <v>0</v>
      </c>
      <c r="L3448">
        <v>66</v>
      </c>
      <c r="M3448" t="b">
        <v>1</v>
      </c>
      <c r="N3448">
        <f t="shared" si="270"/>
        <v>105</v>
      </c>
      <c r="O3448" s="10">
        <f t="shared" si="271"/>
        <v>47.88</v>
      </c>
      <c r="P3448" s="12" t="s">
        <v>8273</v>
      </c>
      <c r="Q3448" t="s">
        <v>8274</v>
      </c>
      <c r="R3448" s="17">
        <f t="shared" si="272"/>
        <v>42016.938692129625</v>
      </c>
      <c r="S3448" s="17">
        <f t="shared" si="273"/>
        <v>42046.938692129625</v>
      </c>
      <c r="T3448" s="16" t="str">
        <f t="shared" si="274"/>
        <v>2015</v>
      </c>
    </row>
    <row r="3449" spans="1:20" ht="49" x14ac:dyDescent="0.25">
      <c r="A3449">
        <v>3447</v>
      </c>
      <c r="B3449" s="9" t="s">
        <v>2802</v>
      </c>
      <c r="C3449" s="3" t="s">
        <v>6912</v>
      </c>
      <c r="D3449" s="5">
        <v>3000</v>
      </c>
      <c r="E3449" s="7">
        <v>3055</v>
      </c>
      <c r="F3449" t="s">
        <v>8218</v>
      </c>
      <c r="G3449" t="s">
        <v>8224</v>
      </c>
      <c r="H3449" t="s">
        <v>8246</v>
      </c>
      <c r="I3449">
        <v>1438875107</v>
      </c>
      <c r="J3449">
        <v>1436283107</v>
      </c>
      <c r="K3449" t="b">
        <v>0</v>
      </c>
      <c r="L3449">
        <v>90</v>
      </c>
      <c r="M3449" t="b">
        <v>1</v>
      </c>
      <c r="N3449">
        <f t="shared" si="270"/>
        <v>102</v>
      </c>
      <c r="O3449" s="10">
        <f t="shared" si="271"/>
        <v>33.94</v>
      </c>
      <c r="P3449" s="12" t="s">
        <v>8273</v>
      </c>
      <c r="Q3449" t="s">
        <v>8274</v>
      </c>
      <c r="R3449" s="17">
        <f t="shared" si="272"/>
        <v>42192.64707175926</v>
      </c>
      <c r="S3449" s="17">
        <f t="shared" si="273"/>
        <v>42222.64707175926</v>
      </c>
      <c r="T3449" s="16" t="str">
        <f t="shared" si="274"/>
        <v>2015</v>
      </c>
    </row>
    <row r="3450" spans="1:20" ht="49" x14ac:dyDescent="0.25">
      <c r="A3450">
        <v>3448</v>
      </c>
      <c r="B3450" s="9" t="s">
        <v>2806</v>
      </c>
      <c r="C3450" s="3" t="s">
        <v>6916</v>
      </c>
      <c r="D3450" s="5">
        <v>3000</v>
      </c>
      <c r="E3450" s="7">
        <v>3363</v>
      </c>
      <c r="F3450" t="s">
        <v>8218</v>
      </c>
      <c r="G3450" t="s">
        <v>8224</v>
      </c>
      <c r="H3450" t="s">
        <v>8246</v>
      </c>
      <c r="I3450">
        <v>1438772400</v>
      </c>
      <c r="J3450">
        <v>1435645490</v>
      </c>
      <c r="K3450" t="b">
        <v>0</v>
      </c>
      <c r="L3450">
        <v>76</v>
      </c>
      <c r="M3450" t="b">
        <v>1</v>
      </c>
      <c r="N3450">
        <f t="shared" si="270"/>
        <v>112</v>
      </c>
      <c r="O3450" s="10">
        <f t="shared" si="271"/>
        <v>44.25</v>
      </c>
      <c r="P3450" s="12" t="s">
        <v>8273</v>
      </c>
      <c r="Q3450" t="s">
        <v>8274</v>
      </c>
      <c r="R3450" s="17">
        <f t="shared" si="272"/>
        <v>42185.267245370371</v>
      </c>
      <c r="S3450" s="17">
        <f t="shared" si="273"/>
        <v>42221.458333333328</v>
      </c>
      <c r="T3450" s="16" t="str">
        <f t="shared" si="274"/>
        <v>2015</v>
      </c>
    </row>
    <row r="3451" spans="1:20" ht="49" x14ac:dyDescent="0.25">
      <c r="A3451">
        <v>3449</v>
      </c>
      <c r="B3451" s="9" t="s">
        <v>2816</v>
      </c>
      <c r="C3451" s="3" t="s">
        <v>6926</v>
      </c>
      <c r="D3451" s="5">
        <v>3000</v>
      </c>
      <c r="E3451" s="7">
        <v>4247</v>
      </c>
      <c r="F3451" t="s">
        <v>8218</v>
      </c>
      <c r="G3451" t="s">
        <v>8224</v>
      </c>
      <c r="H3451" t="s">
        <v>8246</v>
      </c>
      <c r="I3451">
        <v>1438531200</v>
      </c>
      <c r="J3451">
        <v>1435921992</v>
      </c>
      <c r="K3451" t="b">
        <v>0</v>
      </c>
      <c r="L3451">
        <v>169</v>
      </c>
      <c r="M3451" t="b">
        <v>1</v>
      </c>
      <c r="N3451">
        <f t="shared" si="270"/>
        <v>142</v>
      </c>
      <c r="O3451" s="10">
        <f t="shared" si="271"/>
        <v>25.13</v>
      </c>
      <c r="P3451" s="12" t="s">
        <v>8273</v>
      </c>
      <c r="Q3451" t="s">
        <v>8274</v>
      </c>
      <c r="R3451" s="17">
        <f t="shared" si="272"/>
        <v>42188.467499999999</v>
      </c>
      <c r="S3451" s="17">
        <f t="shared" si="273"/>
        <v>42218.666666666672</v>
      </c>
      <c r="T3451" s="16" t="str">
        <f t="shared" si="274"/>
        <v>2015</v>
      </c>
    </row>
    <row r="3452" spans="1:20" ht="49" x14ac:dyDescent="0.25">
      <c r="A3452">
        <v>3450</v>
      </c>
      <c r="B3452" s="9" t="s">
        <v>2825</v>
      </c>
      <c r="C3452" s="3" t="s">
        <v>6935</v>
      </c>
      <c r="D3452" s="5">
        <v>3000</v>
      </c>
      <c r="E3452" s="7">
        <v>3100</v>
      </c>
      <c r="F3452" t="s">
        <v>8218</v>
      </c>
      <c r="G3452" t="s">
        <v>8224</v>
      </c>
      <c r="H3452" t="s">
        <v>8246</v>
      </c>
      <c r="I3452">
        <v>1449255686</v>
      </c>
      <c r="J3452">
        <v>1446663686</v>
      </c>
      <c r="K3452" t="b">
        <v>0</v>
      </c>
      <c r="L3452">
        <v>51</v>
      </c>
      <c r="M3452" t="b">
        <v>1</v>
      </c>
      <c r="N3452">
        <f t="shared" si="270"/>
        <v>103</v>
      </c>
      <c r="O3452" s="10">
        <f t="shared" si="271"/>
        <v>60.78</v>
      </c>
      <c r="P3452" s="12" t="s">
        <v>8273</v>
      </c>
      <c r="Q3452" t="s">
        <v>8274</v>
      </c>
      <c r="R3452" s="17">
        <f t="shared" si="272"/>
        <v>42312.792662037042</v>
      </c>
      <c r="S3452" s="17">
        <f t="shared" si="273"/>
        <v>42342.792662037042</v>
      </c>
      <c r="T3452" s="16" t="str">
        <f t="shared" si="274"/>
        <v>2015</v>
      </c>
    </row>
    <row r="3453" spans="1:20" ht="33" x14ac:dyDescent="0.25">
      <c r="A3453">
        <v>3451</v>
      </c>
      <c r="B3453" s="9" t="s">
        <v>2830</v>
      </c>
      <c r="C3453" s="3" t="s">
        <v>6940</v>
      </c>
      <c r="D3453" s="5">
        <v>3000</v>
      </c>
      <c r="E3453" s="7">
        <v>3000</v>
      </c>
      <c r="F3453" t="s">
        <v>8218</v>
      </c>
      <c r="G3453" t="s">
        <v>8223</v>
      </c>
      <c r="H3453" t="s">
        <v>8245</v>
      </c>
      <c r="I3453">
        <v>1399867140</v>
      </c>
      <c r="J3453">
        <v>1398802148</v>
      </c>
      <c r="K3453" t="b">
        <v>0</v>
      </c>
      <c r="L3453">
        <v>11</v>
      </c>
      <c r="M3453" t="b">
        <v>1</v>
      </c>
      <c r="N3453">
        <f t="shared" si="270"/>
        <v>100</v>
      </c>
      <c r="O3453" s="10">
        <f t="shared" si="271"/>
        <v>272.73</v>
      </c>
      <c r="P3453" s="12" t="s">
        <v>8273</v>
      </c>
      <c r="Q3453" t="s">
        <v>8274</v>
      </c>
      <c r="R3453" s="17">
        <f t="shared" si="272"/>
        <v>41758.839675925927</v>
      </c>
      <c r="S3453" s="17">
        <f t="shared" si="273"/>
        <v>41771.165972222225</v>
      </c>
      <c r="T3453" s="16" t="str">
        <f t="shared" si="274"/>
        <v>2014</v>
      </c>
    </row>
    <row r="3454" spans="1:20" ht="33" x14ac:dyDescent="0.25">
      <c r="A3454">
        <v>3452</v>
      </c>
      <c r="B3454" s="9" t="s">
        <v>2831</v>
      </c>
      <c r="C3454" s="3" t="s">
        <v>6941</v>
      </c>
      <c r="D3454" s="5">
        <v>3000</v>
      </c>
      <c r="E3454" s="7">
        <v>3320</v>
      </c>
      <c r="F3454" t="s">
        <v>8218</v>
      </c>
      <c r="G3454" t="s">
        <v>8223</v>
      </c>
      <c r="H3454" t="s">
        <v>8245</v>
      </c>
      <c r="I3454">
        <v>1437076070</v>
      </c>
      <c r="J3454">
        <v>1434484070</v>
      </c>
      <c r="K3454" t="b">
        <v>0</v>
      </c>
      <c r="L3454">
        <v>52</v>
      </c>
      <c r="M3454" t="b">
        <v>1</v>
      </c>
      <c r="N3454">
        <f t="shared" si="270"/>
        <v>111</v>
      </c>
      <c r="O3454" s="10">
        <f t="shared" si="271"/>
        <v>63.85</v>
      </c>
      <c r="P3454" s="12" t="s">
        <v>8273</v>
      </c>
      <c r="Q3454" t="s">
        <v>8274</v>
      </c>
      <c r="R3454" s="17">
        <f t="shared" si="272"/>
        <v>42171.824884259258</v>
      </c>
      <c r="S3454" s="17">
        <f t="shared" si="273"/>
        <v>42201.824884259258</v>
      </c>
      <c r="T3454" s="16" t="str">
        <f t="shared" si="274"/>
        <v>2015</v>
      </c>
    </row>
    <row r="3455" spans="1:20" ht="49" x14ac:dyDescent="0.25">
      <c r="A3455">
        <v>3453</v>
      </c>
      <c r="B3455" s="9" t="s">
        <v>2977</v>
      </c>
      <c r="C3455" s="3" t="s">
        <v>7087</v>
      </c>
      <c r="D3455" s="5">
        <v>3000</v>
      </c>
      <c r="E3455" s="7">
        <v>3407</v>
      </c>
      <c r="F3455" t="s">
        <v>8218</v>
      </c>
      <c r="G3455" t="s">
        <v>8223</v>
      </c>
      <c r="H3455" t="s">
        <v>8245</v>
      </c>
      <c r="I3455">
        <v>1427076840</v>
      </c>
      <c r="J3455">
        <v>1421960934</v>
      </c>
      <c r="K3455" t="b">
        <v>0</v>
      </c>
      <c r="L3455">
        <v>30</v>
      </c>
      <c r="M3455" t="b">
        <v>1</v>
      </c>
      <c r="N3455">
        <f t="shared" si="270"/>
        <v>114</v>
      </c>
      <c r="O3455" s="10">
        <f t="shared" si="271"/>
        <v>113.57</v>
      </c>
      <c r="P3455" s="12" t="s">
        <v>8273</v>
      </c>
      <c r="Q3455" t="s">
        <v>8274</v>
      </c>
      <c r="R3455" s="17">
        <f t="shared" si="272"/>
        <v>42026.88118055556</v>
      </c>
      <c r="S3455" s="17">
        <f t="shared" si="273"/>
        <v>42086.093055555553</v>
      </c>
      <c r="T3455" s="16" t="str">
        <f t="shared" si="274"/>
        <v>2015</v>
      </c>
    </row>
    <row r="3456" spans="1:20" ht="49" x14ac:dyDescent="0.25">
      <c r="A3456">
        <v>3454</v>
      </c>
      <c r="B3456" s="9" t="s">
        <v>2980</v>
      </c>
      <c r="C3456" s="3" t="s">
        <v>7090</v>
      </c>
      <c r="D3456" s="5">
        <v>3000</v>
      </c>
      <c r="E3456" s="7">
        <v>3275</v>
      </c>
      <c r="F3456" t="s">
        <v>8218</v>
      </c>
      <c r="G3456" t="s">
        <v>8223</v>
      </c>
      <c r="H3456" t="s">
        <v>8245</v>
      </c>
      <c r="I3456">
        <v>1440381600</v>
      </c>
      <c r="J3456">
        <v>1438639130</v>
      </c>
      <c r="K3456" t="b">
        <v>0</v>
      </c>
      <c r="L3456">
        <v>24</v>
      </c>
      <c r="M3456" t="b">
        <v>1</v>
      </c>
      <c r="N3456">
        <f t="shared" si="270"/>
        <v>109</v>
      </c>
      <c r="O3456" s="10">
        <f t="shared" si="271"/>
        <v>136.46</v>
      </c>
      <c r="P3456" s="12" t="s">
        <v>8273</v>
      </c>
      <c r="Q3456" t="s">
        <v>8274</v>
      </c>
      <c r="R3456" s="17">
        <f t="shared" si="272"/>
        <v>42219.915856481486</v>
      </c>
      <c r="S3456" s="17">
        <f t="shared" si="273"/>
        <v>42240.083333333328</v>
      </c>
      <c r="T3456" s="16" t="str">
        <f t="shared" si="274"/>
        <v>2015</v>
      </c>
    </row>
    <row r="3457" spans="1:20" ht="49" x14ac:dyDescent="0.25">
      <c r="A3457">
        <v>3455</v>
      </c>
      <c r="B3457" s="9" t="s">
        <v>3153</v>
      </c>
      <c r="C3457" s="3" t="s">
        <v>7263</v>
      </c>
      <c r="D3457" s="5">
        <v>3000</v>
      </c>
      <c r="E3457" s="7">
        <v>10067.5</v>
      </c>
      <c r="F3457" t="s">
        <v>8218</v>
      </c>
      <c r="G3457" t="s">
        <v>8223</v>
      </c>
      <c r="H3457" t="s">
        <v>8245</v>
      </c>
      <c r="I3457">
        <v>1304225940</v>
      </c>
      <c r="J3457">
        <v>1301542937</v>
      </c>
      <c r="K3457" t="b">
        <v>1</v>
      </c>
      <c r="L3457">
        <v>241</v>
      </c>
      <c r="M3457" t="b">
        <v>1</v>
      </c>
      <c r="N3457">
        <f t="shared" si="270"/>
        <v>336</v>
      </c>
      <c r="O3457" s="10">
        <f t="shared" si="271"/>
        <v>41.77</v>
      </c>
      <c r="P3457" s="12" t="s">
        <v>8273</v>
      </c>
      <c r="Q3457" t="s">
        <v>8274</v>
      </c>
      <c r="R3457" s="17">
        <f t="shared" si="272"/>
        <v>40633.154363425929</v>
      </c>
      <c r="S3457" s="17">
        <f t="shared" si="273"/>
        <v>40664.207638888889</v>
      </c>
      <c r="T3457" s="16" t="str">
        <f t="shared" si="274"/>
        <v>2011</v>
      </c>
    </row>
    <row r="3458" spans="1:20" ht="33" x14ac:dyDescent="0.25">
      <c r="A3458">
        <v>3456</v>
      </c>
      <c r="B3458" s="9" t="s">
        <v>3167</v>
      </c>
      <c r="C3458" s="3" t="s">
        <v>7277</v>
      </c>
      <c r="D3458" s="5">
        <v>3000</v>
      </c>
      <c r="E3458" s="7">
        <v>3485</v>
      </c>
      <c r="F3458" t="s">
        <v>8218</v>
      </c>
      <c r="G3458" t="s">
        <v>8223</v>
      </c>
      <c r="H3458" t="s">
        <v>8245</v>
      </c>
      <c r="I3458">
        <v>1406952781</v>
      </c>
      <c r="J3458">
        <v>1405743181</v>
      </c>
      <c r="K3458" t="b">
        <v>1</v>
      </c>
      <c r="L3458">
        <v>55</v>
      </c>
      <c r="M3458" t="b">
        <v>1</v>
      </c>
      <c r="N3458">
        <f t="shared" si="270"/>
        <v>116</v>
      </c>
      <c r="O3458" s="10">
        <f t="shared" si="271"/>
        <v>63.36</v>
      </c>
      <c r="P3458" s="12" t="s">
        <v>8273</v>
      </c>
      <c r="Q3458" t="s">
        <v>8274</v>
      </c>
      <c r="R3458" s="17">
        <f t="shared" si="272"/>
        <v>41839.175706018519</v>
      </c>
      <c r="S3458" s="17">
        <f t="shared" si="273"/>
        <v>41853.175706018519</v>
      </c>
      <c r="T3458" s="16" t="str">
        <f t="shared" si="274"/>
        <v>2014</v>
      </c>
    </row>
    <row r="3459" spans="1:20" ht="49" x14ac:dyDescent="0.25">
      <c r="A3459">
        <v>3457</v>
      </c>
      <c r="B3459" s="9" t="s">
        <v>3174</v>
      </c>
      <c r="C3459" s="3" t="s">
        <v>7284</v>
      </c>
      <c r="D3459" s="5">
        <v>3000</v>
      </c>
      <c r="E3459" s="7">
        <v>3034</v>
      </c>
      <c r="F3459" t="s">
        <v>8218</v>
      </c>
      <c r="G3459" t="s">
        <v>8223</v>
      </c>
      <c r="H3459" t="s">
        <v>8245</v>
      </c>
      <c r="I3459">
        <v>1408999508</v>
      </c>
      <c r="J3459">
        <v>1407789908</v>
      </c>
      <c r="K3459" t="b">
        <v>1</v>
      </c>
      <c r="L3459">
        <v>23</v>
      </c>
      <c r="M3459" t="b">
        <v>1</v>
      </c>
      <c r="N3459">
        <f t="shared" si="270"/>
        <v>101</v>
      </c>
      <c r="O3459" s="10">
        <f t="shared" si="271"/>
        <v>131.91</v>
      </c>
      <c r="P3459" s="12" t="s">
        <v>8273</v>
      </c>
      <c r="Q3459" t="s">
        <v>8274</v>
      </c>
      <c r="R3459" s="17">
        <f t="shared" si="272"/>
        <v>41862.864675925928</v>
      </c>
      <c r="S3459" s="17">
        <f t="shared" si="273"/>
        <v>41876.864675925928</v>
      </c>
      <c r="T3459" s="16" t="str">
        <f t="shared" si="274"/>
        <v>2014</v>
      </c>
    </row>
    <row r="3460" spans="1:20" ht="49" x14ac:dyDescent="0.25">
      <c r="A3460">
        <v>3458</v>
      </c>
      <c r="B3460" s="9" t="s">
        <v>3210</v>
      </c>
      <c r="C3460" s="3" t="s">
        <v>7320</v>
      </c>
      <c r="D3460" s="5">
        <v>3000</v>
      </c>
      <c r="E3460" s="7">
        <v>3773</v>
      </c>
      <c r="F3460" t="s">
        <v>8218</v>
      </c>
      <c r="G3460" t="s">
        <v>8223</v>
      </c>
      <c r="H3460" t="s">
        <v>8245</v>
      </c>
      <c r="I3460">
        <v>1338523140</v>
      </c>
      <c r="J3460">
        <v>1334442519</v>
      </c>
      <c r="K3460" t="b">
        <v>1</v>
      </c>
      <c r="L3460">
        <v>60</v>
      </c>
      <c r="M3460" t="b">
        <v>1</v>
      </c>
      <c r="N3460">
        <f t="shared" si="270"/>
        <v>126</v>
      </c>
      <c r="O3460" s="10">
        <f t="shared" si="271"/>
        <v>62.88</v>
      </c>
      <c r="P3460" s="12" t="s">
        <v>8273</v>
      </c>
      <c r="Q3460" t="s">
        <v>8274</v>
      </c>
      <c r="R3460" s="17">
        <f t="shared" si="272"/>
        <v>41013.936562499999</v>
      </c>
      <c r="S3460" s="17">
        <f t="shared" si="273"/>
        <v>41061.165972222225</v>
      </c>
      <c r="T3460" s="16" t="str">
        <f t="shared" si="274"/>
        <v>2012</v>
      </c>
    </row>
    <row r="3461" spans="1:20" ht="49" x14ac:dyDescent="0.25">
      <c r="A3461">
        <v>3459</v>
      </c>
      <c r="B3461" s="9" t="s">
        <v>3240</v>
      </c>
      <c r="C3461" s="3" t="s">
        <v>7350</v>
      </c>
      <c r="D3461" s="5">
        <v>3000</v>
      </c>
      <c r="E3461" s="7">
        <v>3017</v>
      </c>
      <c r="F3461" t="s">
        <v>8218</v>
      </c>
      <c r="G3461" t="s">
        <v>8224</v>
      </c>
      <c r="H3461" t="s">
        <v>8246</v>
      </c>
      <c r="I3461">
        <v>1487286000</v>
      </c>
      <c r="J3461">
        <v>1484843948</v>
      </c>
      <c r="K3461" t="b">
        <v>0</v>
      </c>
      <c r="L3461">
        <v>34</v>
      </c>
      <c r="M3461" t="b">
        <v>1</v>
      </c>
      <c r="N3461">
        <f t="shared" si="270"/>
        <v>101</v>
      </c>
      <c r="O3461" s="10">
        <f t="shared" si="271"/>
        <v>88.74</v>
      </c>
      <c r="P3461" s="12" t="s">
        <v>8273</v>
      </c>
      <c r="Q3461" t="s">
        <v>8274</v>
      </c>
      <c r="R3461" s="17">
        <f t="shared" si="272"/>
        <v>42754.693842592591</v>
      </c>
      <c r="S3461" s="17">
        <f t="shared" si="273"/>
        <v>42782.958333333328</v>
      </c>
      <c r="T3461" s="16" t="str">
        <f t="shared" si="274"/>
        <v>2017</v>
      </c>
    </row>
    <row r="3462" spans="1:20" ht="49" x14ac:dyDescent="0.25">
      <c r="A3462">
        <v>3460</v>
      </c>
      <c r="B3462" s="9" t="s">
        <v>3284</v>
      </c>
      <c r="C3462" s="3" t="s">
        <v>7394</v>
      </c>
      <c r="D3462" s="5">
        <v>3000</v>
      </c>
      <c r="E3462" s="7">
        <v>3048</v>
      </c>
      <c r="F3462" t="s">
        <v>8218</v>
      </c>
      <c r="G3462" t="s">
        <v>8223</v>
      </c>
      <c r="H3462" t="s">
        <v>8245</v>
      </c>
      <c r="I3462">
        <v>1454047140</v>
      </c>
      <c r="J3462">
        <v>1452546853</v>
      </c>
      <c r="K3462" t="b">
        <v>0</v>
      </c>
      <c r="L3462">
        <v>15</v>
      </c>
      <c r="M3462" t="b">
        <v>1</v>
      </c>
      <c r="N3462">
        <f t="shared" si="270"/>
        <v>102</v>
      </c>
      <c r="O3462" s="10">
        <f t="shared" si="271"/>
        <v>203.2</v>
      </c>
      <c r="P3462" s="12" t="s">
        <v>8273</v>
      </c>
      <c r="Q3462" t="s">
        <v>8274</v>
      </c>
      <c r="R3462" s="17">
        <f t="shared" si="272"/>
        <v>42380.884872685187</v>
      </c>
      <c r="S3462" s="17">
        <f t="shared" si="273"/>
        <v>42398.249305555553</v>
      </c>
      <c r="T3462" s="16" t="str">
        <f t="shared" si="274"/>
        <v>2016</v>
      </c>
    </row>
    <row r="3463" spans="1:20" ht="49" x14ac:dyDescent="0.25">
      <c r="A3463">
        <v>3461</v>
      </c>
      <c r="B3463" s="9" t="s">
        <v>3299</v>
      </c>
      <c r="C3463" s="3" t="s">
        <v>7409</v>
      </c>
      <c r="D3463" s="5">
        <v>3000</v>
      </c>
      <c r="E3463" s="7">
        <v>3486</v>
      </c>
      <c r="F3463" t="s">
        <v>8218</v>
      </c>
      <c r="G3463" t="s">
        <v>8223</v>
      </c>
      <c r="H3463" t="s">
        <v>8245</v>
      </c>
      <c r="I3463">
        <v>1444860063</v>
      </c>
      <c r="J3463">
        <v>1442268063</v>
      </c>
      <c r="K3463" t="b">
        <v>0</v>
      </c>
      <c r="L3463">
        <v>63</v>
      </c>
      <c r="M3463" t="b">
        <v>1</v>
      </c>
      <c r="N3463">
        <f t="shared" si="270"/>
        <v>116</v>
      </c>
      <c r="O3463" s="10">
        <f t="shared" si="271"/>
        <v>55.33</v>
      </c>
      <c r="P3463" s="12" t="s">
        <v>8273</v>
      </c>
      <c r="Q3463" t="s">
        <v>8274</v>
      </c>
      <c r="R3463" s="17">
        <f t="shared" si="272"/>
        <v>42261.917395833334</v>
      </c>
      <c r="S3463" s="17">
        <f t="shared" si="273"/>
        <v>42291.917395833334</v>
      </c>
      <c r="T3463" s="16" t="str">
        <f t="shared" si="274"/>
        <v>2015</v>
      </c>
    </row>
    <row r="3464" spans="1:20" ht="33" x14ac:dyDescent="0.25">
      <c r="A3464">
        <v>3462</v>
      </c>
      <c r="B3464" s="9" t="s">
        <v>3300</v>
      </c>
      <c r="C3464" s="3" t="s">
        <v>7410</v>
      </c>
      <c r="D3464" s="5">
        <v>3000</v>
      </c>
      <c r="E3464" s="7">
        <v>4085</v>
      </c>
      <c r="F3464" t="s">
        <v>8218</v>
      </c>
      <c r="G3464" t="s">
        <v>8223</v>
      </c>
      <c r="H3464" t="s">
        <v>8245</v>
      </c>
      <c r="I3464">
        <v>1430329862</v>
      </c>
      <c r="J3464">
        <v>1428515462</v>
      </c>
      <c r="K3464" t="b">
        <v>0</v>
      </c>
      <c r="L3464">
        <v>88</v>
      </c>
      <c r="M3464" t="b">
        <v>1</v>
      </c>
      <c r="N3464">
        <f t="shared" si="270"/>
        <v>136</v>
      </c>
      <c r="O3464" s="10">
        <f t="shared" si="271"/>
        <v>46.42</v>
      </c>
      <c r="P3464" s="12" t="s">
        <v>8273</v>
      </c>
      <c r="Q3464" t="s">
        <v>8274</v>
      </c>
      <c r="R3464" s="17">
        <f t="shared" si="272"/>
        <v>42102.743773148148</v>
      </c>
      <c r="S3464" s="17">
        <f t="shared" si="273"/>
        <v>42123.743773148148</v>
      </c>
      <c r="T3464" s="16" t="str">
        <f t="shared" si="274"/>
        <v>2015</v>
      </c>
    </row>
    <row r="3465" spans="1:20" ht="49" x14ac:dyDescent="0.25">
      <c r="A3465">
        <v>3463</v>
      </c>
      <c r="B3465" s="9" t="s">
        <v>3301</v>
      </c>
      <c r="C3465" s="3" t="s">
        <v>7411</v>
      </c>
      <c r="D3465" s="5">
        <v>3000</v>
      </c>
      <c r="E3465" s="7">
        <v>4004</v>
      </c>
      <c r="F3465" t="s">
        <v>8218</v>
      </c>
      <c r="G3465" t="s">
        <v>8223</v>
      </c>
      <c r="H3465" t="s">
        <v>8245</v>
      </c>
      <c r="I3465">
        <v>1470034740</v>
      </c>
      <c r="J3465">
        <v>1466185176</v>
      </c>
      <c r="K3465" t="b">
        <v>0</v>
      </c>
      <c r="L3465">
        <v>70</v>
      </c>
      <c r="M3465" t="b">
        <v>1</v>
      </c>
      <c r="N3465">
        <f t="shared" si="270"/>
        <v>133</v>
      </c>
      <c r="O3465" s="10">
        <f t="shared" si="271"/>
        <v>57.2</v>
      </c>
      <c r="P3465" s="12" t="s">
        <v>8273</v>
      </c>
      <c r="Q3465" t="s">
        <v>8274</v>
      </c>
      <c r="R3465" s="17">
        <f t="shared" si="272"/>
        <v>42538.73583333334</v>
      </c>
      <c r="S3465" s="17">
        <f t="shared" si="273"/>
        <v>42583.290972222225</v>
      </c>
      <c r="T3465" s="16" t="str">
        <f t="shared" si="274"/>
        <v>2016</v>
      </c>
    </row>
    <row r="3466" spans="1:20" ht="49" x14ac:dyDescent="0.25">
      <c r="A3466">
        <v>3464</v>
      </c>
      <c r="B3466" s="9" t="s">
        <v>3340</v>
      </c>
      <c r="C3466" s="3" t="s">
        <v>7450</v>
      </c>
      <c r="D3466" s="5">
        <v>3000</v>
      </c>
      <c r="E3466" s="7">
        <v>4145</v>
      </c>
      <c r="F3466" t="s">
        <v>8218</v>
      </c>
      <c r="G3466" t="s">
        <v>8223</v>
      </c>
      <c r="H3466" t="s">
        <v>8245</v>
      </c>
      <c r="I3466">
        <v>1481066554</v>
      </c>
      <c r="J3466">
        <v>1478906554</v>
      </c>
      <c r="K3466" t="b">
        <v>0</v>
      </c>
      <c r="L3466">
        <v>38</v>
      </c>
      <c r="M3466" t="b">
        <v>1</v>
      </c>
      <c r="N3466">
        <f t="shared" ref="N3466:N3529" si="275">ROUND(E3466/D3466*100,0)</f>
        <v>138</v>
      </c>
      <c r="O3466" s="10">
        <f t="shared" ref="O3466:O3529" si="276">IFERROR(ROUND(E3466/L3466,2),0)</f>
        <v>109.08</v>
      </c>
      <c r="P3466" s="12" t="s">
        <v>8273</v>
      </c>
      <c r="Q3466" t="s">
        <v>8274</v>
      </c>
      <c r="R3466" s="17">
        <f t="shared" ref="R3466:R3529" si="277">(((J3466/60)/60)/24)+DATE(1970,1,1)</f>
        <v>42685.974004629628</v>
      </c>
      <c r="S3466" s="17">
        <f t="shared" ref="S3466:S3529" si="278">(((I3466/60)/60)/24)+DATE(1970,1,1)</f>
        <v>42710.974004629628</v>
      </c>
      <c r="T3466" s="16" t="str">
        <f t="shared" ref="T3466:T3529" si="279">TEXT(R3466, "yyyy")</f>
        <v>2016</v>
      </c>
    </row>
    <row r="3467" spans="1:20" ht="33" x14ac:dyDescent="0.25">
      <c r="A3467">
        <v>3465</v>
      </c>
      <c r="B3467" s="9" t="s">
        <v>3353</v>
      </c>
      <c r="C3467" s="3" t="s">
        <v>7464</v>
      </c>
      <c r="D3467" s="5">
        <v>3000</v>
      </c>
      <c r="E3467" s="7">
        <v>3058</v>
      </c>
      <c r="F3467" t="s">
        <v>8218</v>
      </c>
      <c r="G3467" t="s">
        <v>8223</v>
      </c>
      <c r="H3467" t="s">
        <v>8245</v>
      </c>
      <c r="I3467">
        <v>1446091260</v>
      </c>
      <c r="J3467">
        <v>1443029206</v>
      </c>
      <c r="K3467" t="b">
        <v>0</v>
      </c>
      <c r="L3467">
        <v>55</v>
      </c>
      <c r="M3467" t="b">
        <v>1</v>
      </c>
      <c r="N3467">
        <f t="shared" si="275"/>
        <v>102</v>
      </c>
      <c r="O3467" s="10">
        <f t="shared" si="276"/>
        <v>55.6</v>
      </c>
      <c r="P3467" s="12" t="s">
        <v>8273</v>
      </c>
      <c r="Q3467" t="s">
        <v>8274</v>
      </c>
      <c r="R3467" s="17">
        <f t="shared" si="277"/>
        <v>42270.7269212963</v>
      </c>
      <c r="S3467" s="17">
        <f t="shared" si="278"/>
        <v>42306.167361111111</v>
      </c>
      <c r="T3467" s="16" t="str">
        <f t="shared" si="279"/>
        <v>2015</v>
      </c>
    </row>
    <row r="3468" spans="1:20" ht="49" x14ac:dyDescent="0.25">
      <c r="A3468">
        <v>3466</v>
      </c>
      <c r="B3468" s="9" t="s">
        <v>3363</v>
      </c>
      <c r="C3468" s="3" t="s">
        <v>7474</v>
      </c>
      <c r="D3468" s="5">
        <v>3000</v>
      </c>
      <c r="E3468" s="7">
        <v>3178</v>
      </c>
      <c r="F3468" t="s">
        <v>8218</v>
      </c>
      <c r="G3468" t="s">
        <v>8224</v>
      </c>
      <c r="H3468" t="s">
        <v>8246</v>
      </c>
      <c r="I3468">
        <v>1458075600</v>
      </c>
      <c r="J3468">
        <v>1456183649</v>
      </c>
      <c r="K3468" t="b">
        <v>0</v>
      </c>
      <c r="L3468">
        <v>72</v>
      </c>
      <c r="M3468" t="b">
        <v>1</v>
      </c>
      <c r="N3468">
        <f t="shared" si="275"/>
        <v>106</v>
      </c>
      <c r="O3468" s="10">
        <f t="shared" si="276"/>
        <v>44.14</v>
      </c>
      <c r="P3468" s="12" t="s">
        <v>8273</v>
      </c>
      <c r="Q3468" t="s">
        <v>8274</v>
      </c>
      <c r="R3468" s="17">
        <f t="shared" si="277"/>
        <v>42422.977418981478</v>
      </c>
      <c r="S3468" s="17">
        <f t="shared" si="278"/>
        <v>42444.875</v>
      </c>
      <c r="T3468" s="16" t="str">
        <f t="shared" si="279"/>
        <v>2016</v>
      </c>
    </row>
    <row r="3469" spans="1:20" ht="49" x14ac:dyDescent="0.25">
      <c r="A3469">
        <v>3467</v>
      </c>
      <c r="B3469" s="9" t="s">
        <v>3374</v>
      </c>
      <c r="C3469" s="3" t="s">
        <v>7485</v>
      </c>
      <c r="D3469" s="5">
        <v>3000</v>
      </c>
      <c r="E3469" s="7">
        <v>3000</v>
      </c>
      <c r="F3469" t="s">
        <v>8218</v>
      </c>
      <c r="G3469" t="s">
        <v>8224</v>
      </c>
      <c r="H3469" t="s">
        <v>8246</v>
      </c>
      <c r="I3469">
        <v>1400423973</v>
      </c>
      <c r="J3469">
        <v>1399387173</v>
      </c>
      <c r="K3469" t="b">
        <v>0</v>
      </c>
      <c r="L3469">
        <v>17</v>
      </c>
      <c r="M3469" t="b">
        <v>1</v>
      </c>
      <c r="N3469">
        <f t="shared" si="275"/>
        <v>100</v>
      </c>
      <c r="O3469" s="10">
        <f t="shared" si="276"/>
        <v>176.47</v>
      </c>
      <c r="P3469" s="12" t="s">
        <v>8273</v>
      </c>
      <c r="Q3469" t="s">
        <v>8274</v>
      </c>
      <c r="R3469" s="17">
        <f t="shared" si="277"/>
        <v>41765.610798611109</v>
      </c>
      <c r="S3469" s="17">
        <f t="shared" si="278"/>
        <v>41777.610798611109</v>
      </c>
      <c r="T3469" s="16" t="str">
        <f t="shared" si="279"/>
        <v>2014</v>
      </c>
    </row>
    <row r="3470" spans="1:20" ht="49" x14ac:dyDescent="0.25">
      <c r="A3470">
        <v>3468</v>
      </c>
      <c r="B3470" s="9" t="s">
        <v>3379</v>
      </c>
      <c r="C3470" s="3" t="s">
        <v>7490</v>
      </c>
      <c r="D3470" s="5">
        <v>3000</v>
      </c>
      <c r="E3470" s="7">
        <v>3133</v>
      </c>
      <c r="F3470" t="s">
        <v>8218</v>
      </c>
      <c r="G3470" t="s">
        <v>8223</v>
      </c>
      <c r="H3470" t="s">
        <v>8245</v>
      </c>
      <c r="I3470">
        <v>1417305178</v>
      </c>
      <c r="J3470">
        <v>1414277578</v>
      </c>
      <c r="K3470" t="b">
        <v>0</v>
      </c>
      <c r="L3470">
        <v>28</v>
      </c>
      <c r="M3470" t="b">
        <v>1</v>
      </c>
      <c r="N3470">
        <f t="shared" si="275"/>
        <v>104</v>
      </c>
      <c r="O3470" s="10">
        <f t="shared" si="276"/>
        <v>111.89</v>
      </c>
      <c r="P3470" s="12" t="s">
        <v>8273</v>
      </c>
      <c r="Q3470" t="s">
        <v>8274</v>
      </c>
      <c r="R3470" s="17">
        <f t="shared" si="277"/>
        <v>41937.95344907407</v>
      </c>
      <c r="S3470" s="17">
        <f t="shared" si="278"/>
        <v>41972.995115740734</v>
      </c>
      <c r="T3470" s="16" t="str">
        <f t="shared" si="279"/>
        <v>2014</v>
      </c>
    </row>
    <row r="3471" spans="1:20" ht="49" x14ac:dyDescent="0.25">
      <c r="A3471">
        <v>3469</v>
      </c>
      <c r="B3471" s="9" t="s">
        <v>3386</v>
      </c>
      <c r="C3471" s="3" t="s">
        <v>7497</v>
      </c>
      <c r="D3471" s="5">
        <v>3000</v>
      </c>
      <c r="E3471" s="7">
        <v>3506</v>
      </c>
      <c r="F3471" t="s">
        <v>8218</v>
      </c>
      <c r="G3471" t="s">
        <v>8223</v>
      </c>
      <c r="H3471" t="s">
        <v>8245</v>
      </c>
      <c r="I3471">
        <v>1418581088</v>
      </c>
      <c r="J3471">
        <v>1415125088</v>
      </c>
      <c r="K3471" t="b">
        <v>0</v>
      </c>
      <c r="L3471">
        <v>35</v>
      </c>
      <c r="M3471" t="b">
        <v>1</v>
      </c>
      <c r="N3471">
        <f t="shared" si="275"/>
        <v>117</v>
      </c>
      <c r="O3471" s="10">
        <f t="shared" si="276"/>
        <v>100.17</v>
      </c>
      <c r="P3471" s="12" t="s">
        <v>8273</v>
      </c>
      <c r="Q3471" t="s">
        <v>8274</v>
      </c>
      <c r="R3471" s="17">
        <f t="shared" si="277"/>
        <v>41947.762592592589</v>
      </c>
      <c r="S3471" s="17">
        <f t="shared" si="278"/>
        <v>41987.762592592597</v>
      </c>
      <c r="T3471" s="16" t="str">
        <f t="shared" si="279"/>
        <v>2014</v>
      </c>
    </row>
    <row r="3472" spans="1:20" ht="49" x14ac:dyDescent="0.25">
      <c r="A3472">
        <v>3470</v>
      </c>
      <c r="B3472" s="9" t="s">
        <v>3409</v>
      </c>
      <c r="C3472" s="3" t="s">
        <v>7520</v>
      </c>
      <c r="D3472" s="5">
        <v>3000</v>
      </c>
      <c r="E3472" s="7">
        <v>3255</v>
      </c>
      <c r="F3472" t="s">
        <v>8218</v>
      </c>
      <c r="G3472" t="s">
        <v>8223</v>
      </c>
      <c r="H3472" t="s">
        <v>8245</v>
      </c>
      <c r="I3472">
        <v>1465196400</v>
      </c>
      <c r="J3472">
        <v>1462841990</v>
      </c>
      <c r="K3472" t="b">
        <v>0</v>
      </c>
      <c r="L3472">
        <v>40</v>
      </c>
      <c r="M3472" t="b">
        <v>1</v>
      </c>
      <c r="N3472">
        <f t="shared" si="275"/>
        <v>109</v>
      </c>
      <c r="O3472" s="10">
        <f t="shared" si="276"/>
        <v>81.38</v>
      </c>
      <c r="P3472" s="12" t="s">
        <v>8273</v>
      </c>
      <c r="Q3472" t="s">
        <v>8274</v>
      </c>
      <c r="R3472" s="17">
        <f t="shared" si="277"/>
        <v>42500.041550925926</v>
      </c>
      <c r="S3472" s="17">
        <f t="shared" si="278"/>
        <v>42527.291666666672</v>
      </c>
      <c r="T3472" s="16" t="str">
        <f t="shared" si="279"/>
        <v>2016</v>
      </c>
    </row>
    <row r="3473" spans="1:20" ht="49" x14ac:dyDescent="0.25">
      <c r="A3473">
        <v>3471</v>
      </c>
      <c r="B3473" s="9" t="s">
        <v>3411</v>
      </c>
      <c r="C3473" s="3" t="s">
        <v>7522</v>
      </c>
      <c r="D3473" s="5">
        <v>3000</v>
      </c>
      <c r="E3473" s="7">
        <v>3000</v>
      </c>
      <c r="F3473" t="s">
        <v>8218</v>
      </c>
      <c r="G3473" t="s">
        <v>8224</v>
      </c>
      <c r="H3473" t="s">
        <v>8246</v>
      </c>
      <c r="I3473">
        <v>1411858862</v>
      </c>
      <c r="J3473">
        <v>1409266862</v>
      </c>
      <c r="K3473" t="b">
        <v>0</v>
      </c>
      <c r="L3473">
        <v>26</v>
      </c>
      <c r="M3473" t="b">
        <v>1</v>
      </c>
      <c r="N3473">
        <f t="shared" si="275"/>
        <v>100</v>
      </c>
      <c r="O3473" s="10">
        <f t="shared" si="276"/>
        <v>115.38</v>
      </c>
      <c r="P3473" s="12" t="s">
        <v>8273</v>
      </c>
      <c r="Q3473" t="s">
        <v>8274</v>
      </c>
      <c r="R3473" s="17">
        <f t="shared" si="277"/>
        <v>41879.959050925929</v>
      </c>
      <c r="S3473" s="17">
        <f t="shared" si="278"/>
        <v>41909.959050925929</v>
      </c>
      <c r="T3473" s="16" t="str">
        <f t="shared" si="279"/>
        <v>2014</v>
      </c>
    </row>
    <row r="3474" spans="1:20" ht="49" x14ac:dyDescent="0.25">
      <c r="A3474">
        <v>3472</v>
      </c>
      <c r="B3474" s="9" t="s">
        <v>3413</v>
      </c>
      <c r="C3474" s="3" t="s">
        <v>7524</v>
      </c>
      <c r="D3474" s="5">
        <v>3000</v>
      </c>
      <c r="E3474" s="7">
        <v>3105</v>
      </c>
      <c r="F3474" t="s">
        <v>8218</v>
      </c>
      <c r="G3474" t="s">
        <v>8223</v>
      </c>
      <c r="H3474" t="s">
        <v>8245</v>
      </c>
      <c r="I3474">
        <v>1480579140</v>
      </c>
      <c r="J3474">
        <v>1478030325</v>
      </c>
      <c r="K3474" t="b">
        <v>0</v>
      </c>
      <c r="L3474">
        <v>44</v>
      </c>
      <c r="M3474" t="b">
        <v>1</v>
      </c>
      <c r="N3474">
        <f t="shared" si="275"/>
        <v>104</v>
      </c>
      <c r="O3474" s="10">
        <f t="shared" si="276"/>
        <v>70.569999999999993</v>
      </c>
      <c r="P3474" s="12" t="s">
        <v>8273</v>
      </c>
      <c r="Q3474" t="s">
        <v>8274</v>
      </c>
      <c r="R3474" s="17">
        <f t="shared" si="277"/>
        <v>42675.832465277781</v>
      </c>
      <c r="S3474" s="17">
        <f t="shared" si="278"/>
        <v>42705.332638888889</v>
      </c>
      <c r="T3474" s="16" t="str">
        <f t="shared" si="279"/>
        <v>2016</v>
      </c>
    </row>
    <row r="3475" spans="1:20" ht="49" x14ac:dyDescent="0.25">
      <c r="A3475">
        <v>3473</v>
      </c>
      <c r="B3475" s="9" t="s">
        <v>3421</v>
      </c>
      <c r="C3475" s="3" t="s">
        <v>7532</v>
      </c>
      <c r="D3475" s="5">
        <v>3000</v>
      </c>
      <c r="E3475" s="7">
        <v>3273</v>
      </c>
      <c r="F3475" t="s">
        <v>8218</v>
      </c>
      <c r="G3475" t="s">
        <v>8224</v>
      </c>
      <c r="H3475" t="s">
        <v>8246</v>
      </c>
      <c r="I3475">
        <v>1450051200</v>
      </c>
      <c r="J3475">
        <v>1447594176</v>
      </c>
      <c r="K3475" t="b">
        <v>0</v>
      </c>
      <c r="L3475">
        <v>46</v>
      </c>
      <c r="M3475" t="b">
        <v>1</v>
      </c>
      <c r="N3475">
        <f t="shared" si="275"/>
        <v>109</v>
      </c>
      <c r="O3475" s="10">
        <f t="shared" si="276"/>
        <v>71.150000000000006</v>
      </c>
      <c r="P3475" s="12" t="s">
        <v>8273</v>
      </c>
      <c r="Q3475" t="s">
        <v>8274</v>
      </c>
      <c r="R3475" s="17">
        <f t="shared" si="277"/>
        <v>42323.562222222223</v>
      </c>
      <c r="S3475" s="17">
        <f t="shared" si="278"/>
        <v>42352</v>
      </c>
      <c r="T3475" s="16" t="str">
        <f t="shared" si="279"/>
        <v>2015</v>
      </c>
    </row>
    <row r="3476" spans="1:20" ht="49" x14ac:dyDescent="0.25">
      <c r="A3476">
        <v>3474</v>
      </c>
      <c r="B3476" s="9" t="s">
        <v>3436</v>
      </c>
      <c r="C3476" s="3" t="s">
        <v>7547</v>
      </c>
      <c r="D3476" s="5">
        <v>3000</v>
      </c>
      <c r="E3476" s="7">
        <v>3030</v>
      </c>
      <c r="F3476" t="s">
        <v>8218</v>
      </c>
      <c r="G3476" t="s">
        <v>8223</v>
      </c>
      <c r="H3476" t="s">
        <v>8245</v>
      </c>
      <c r="I3476">
        <v>1440003820</v>
      </c>
      <c r="J3476">
        <v>1437411820</v>
      </c>
      <c r="K3476" t="b">
        <v>0</v>
      </c>
      <c r="L3476">
        <v>36</v>
      </c>
      <c r="M3476" t="b">
        <v>1</v>
      </c>
      <c r="N3476">
        <f t="shared" si="275"/>
        <v>101</v>
      </c>
      <c r="O3476" s="10">
        <f t="shared" si="276"/>
        <v>84.17</v>
      </c>
      <c r="P3476" s="12" t="s">
        <v>8273</v>
      </c>
      <c r="Q3476" t="s">
        <v>8274</v>
      </c>
      <c r="R3476" s="17">
        <f t="shared" si="277"/>
        <v>42205.710879629631</v>
      </c>
      <c r="S3476" s="17">
        <f t="shared" si="278"/>
        <v>42235.710879629631</v>
      </c>
      <c r="T3476" s="16" t="str">
        <f t="shared" si="279"/>
        <v>2015</v>
      </c>
    </row>
    <row r="3477" spans="1:20" ht="49" x14ac:dyDescent="0.25">
      <c r="A3477">
        <v>3475</v>
      </c>
      <c r="B3477" s="9" t="s">
        <v>3455</v>
      </c>
      <c r="C3477" s="3" t="s">
        <v>7566</v>
      </c>
      <c r="D3477" s="5">
        <v>3000</v>
      </c>
      <c r="E3477" s="7">
        <v>5739</v>
      </c>
      <c r="F3477" t="s">
        <v>8218</v>
      </c>
      <c r="G3477" t="s">
        <v>8223</v>
      </c>
      <c r="H3477" t="s">
        <v>8245</v>
      </c>
      <c r="I3477">
        <v>1406876340</v>
      </c>
      <c r="J3477">
        <v>1404190567</v>
      </c>
      <c r="K3477" t="b">
        <v>0</v>
      </c>
      <c r="L3477">
        <v>16</v>
      </c>
      <c r="M3477" t="b">
        <v>1</v>
      </c>
      <c r="N3477">
        <f t="shared" si="275"/>
        <v>191</v>
      </c>
      <c r="O3477" s="10">
        <f t="shared" si="276"/>
        <v>358.69</v>
      </c>
      <c r="P3477" s="12" t="s">
        <v>8273</v>
      </c>
      <c r="Q3477" t="s">
        <v>8274</v>
      </c>
      <c r="R3477" s="17">
        <f t="shared" si="277"/>
        <v>41821.205636574072</v>
      </c>
      <c r="S3477" s="17">
        <f t="shared" si="278"/>
        <v>41852.290972222225</v>
      </c>
      <c r="T3477" s="16" t="str">
        <f t="shared" si="279"/>
        <v>2014</v>
      </c>
    </row>
    <row r="3478" spans="1:20" ht="21" x14ac:dyDescent="0.25">
      <c r="A3478">
        <v>3476</v>
      </c>
      <c r="B3478" s="9" t="s">
        <v>3466</v>
      </c>
      <c r="C3478" s="3" t="s">
        <v>7577</v>
      </c>
      <c r="D3478" s="5">
        <v>3000</v>
      </c>
      <c r="E3478" s="7">
        <v>3030</v>
      </c>
      <c r="F3478" t="s">
        <v>8218</v>
      </c>
      <c r="G3478" t="s">
        <v>8223</v>
      </c>
      <c r="H3478" t="s">
        <v>8245</v>
      </c>
      <c r="I3478">
        <v>1426864032</v>
      </c>
      <c r="J3478">
        <v>1424275632</v>
      </c>
      <c r="K3478" t="b">
        <v>0</v>
      </c>
      <c r="L3478">
        <v>47</v>
      </c>
      <c r="M3478" t="b">
        <v>1</v>
      </c>
      <c r="N3478">
        <f t="shared" si="275"/>
        <v>101</v>
      </c>
      <c r="O3478" s="10">
        <f t="shared" si="276"/>
        <v>64.47</v>
      </c>
      <c r="P3478" s="12" t="s">
        <v>8273</v>
      </c>
      <c r="Q3478" t="s">
        <v>8274</v>
      </c>
      <c r="R3478" s="17">
        <f t="shared" si="277"/>
        <v>42053.671666666662</v>
      </c>
      <c r="S3478" s="17">
        <f t="shared" si="278"/>
        <v>42083.630000000005</v>
      </c>
      <c r="T3478" s="16" t="str">
        <f t="shared" si="279"/>
        <v>2015</v>
      </c>
    </row>
    <row r="3479" spans="1:20" ht="49" x14ac:dyDescent="0.25">
      <c r="A3479">
        <v>3477</v>
      </c>
      <c r="B3479" s="9" t="s">
        <v>3481</v>
      </c>
      <c r="C3479" s="3" t="s">
        <v>7592</v>
      </c>
      <c r="D3479" s="5">
        <v>3000</v>
      </c>
      <c r="E3479" s="7">
        <v>4150</v>
      </c>
      <c r="F3479" t="s">
        <v>8218</v>
      </c>
      <c r="G3479" t="s">
        <v>8224</v>
      </c>
      <c r="H3479" t="s">
        <v>8246</v>
      </c>
      <c r="I3479">
        <v>1404671466</v>
      </c>
      <c r="J3479">
        <v>1402079466</v>
      </c>
      <c r="K3479" t="b">
        <v>0</v>
      </c>
      <c r="L3479">
        <v>80</v>
      </c>
      <c r="M3479" t="b">
        <v>1</v>
      </c>
      <c r="N3479">
        <f t="shared" si="275"/>
        <v>138</v>
      </c>
      <c r="O3479" s="10">
        <f t="shared" si="276"/>
        <v>51.88</v>
      </c>
      <c r="P3479" s="12" t="s">
        <v>8273</v>
      </c>
      <c r="Q3479" t="s">
        <v>8274</v>
      </c>
      <c r="R3479" s="17">
        <f t="shared" si="277"/>
        <v>41796.771597222221</v>
      </c>
      <c r="S3479" s="17">
        <f t="shared" si="278"/>
        <v>41826.771597222221</v>
      </c>
      <c r="T3479" s="16" t="str">
        <f t="shared" si="279"/>
        <v>2014</v>
      </c>
    </row>
    <row r="3480" spans="1:20" ht="49" x14ac:dyDescent="0.25">
      <c r="A3480">
        <v>3478</v>
      </c>
      <c r="B3480" s="9" t="s">
        <v>3485</v>
      </c>
      <c r="C3480" s="3" t="s">
        <v>7596</v>
      </c>
      <c r="D3480" s="5">
        <v>3000</v>
      </c>
      <c r="E3480" s="7">
        <v>4656</v>
      </c>
      <c r="F3480" t="s">
        <v>8218</v>
      </c>
      <c r="G3480" t="s">
        <v>8223</v>
      </c>
      <c r="H3480" t="s">
        <v>8245</v>
      </c>
      <c r="I3480">
        <v>1433314740</v>
      </c>
      <c r="J3480">
        <v>1430600401</v>
      </c>
      <c r="K3480" t="b">
        <v>0</v>
      </c>
      <c r="L3480">
        <v>56</v>
      </c>
      <c r="M3480" t="b">
        <v>1</v>
      </c>
      <c r="N3480">
        <f t="shared" si="275"/>
        <v>155</v>
      </c>
      <c r="O3480" s="10">
        <f t="shared" si="276"/>
        <v>83.14</v>
      </c>
      <c r="P3480" s="12" t="s">
        <v>8273</v>
      </c>
      <c r="Q3480" t="s">
        <v>8274</v>
      </c>
      <c r="R3480" s="17">
        <f t="shared" si="277"/>
        <v>42126.87501157407</v>
      </c>
      <c r="S3480" s="17">
        <f t="shared" si="278"/>
        <v>42158.290972222225</v>
      </c>
      <c r="T3480" s="16" t="str">
        <f t="shared" si="279"/>
        <v>2015</v>
      </c>
    </row>
    <row r="3481" spans="1:20" ht="49" x14ac:dyDescent="0.25">
      <c r="A3481">
        <v>3479</v>
      </c>
      <c r="B3481" s="9" t="s">
        <v>3487</v>
      </c>
      <c r="C3481" s="3" t="s">
        <v>7598</v>
      </c>
      <c r="D3481" s="5">
        <v>3000</v>
      </c>
      <c r="E3481" s="7">
        <v>3636</v>
      </c>
      <c r="F3481" t="s">
        <v>8218</v>
      </c>
      <c r="G3481" t="s">
        <v>8223</v>
      </c>
      <c r="H3481" t="s">
        <v>8245</v>
      </c>
      <c r="I3481">
        <v>1429286400</v>
      </c>
      <c r="J3481">
        <v>1427221560</v>
      </c>
      <c r="K3481" t="b">
        <v>0</v>
      </c>
      <c r="L3481">
        <v>29</v>
      </c>
      <c r="M3481" t="b">
        <v>1</v>
      </c>
      <c r="N3481">
        <f t="shared" si="275"/>
        <v>121</v>
      </c>
      <c r="O3481" s="10">
        <f t="shared" si="276"/>
        <v>125.38</v>
      </c>
      <c r="P3481" s="12" t="s">
        <v>8273</v>
      </c>
      <c r="Q3481" t="s">
        <v>8274</v>
      </c>
      <c r="R3481" s="17">
        <f t="shared" si="277"/>
        <v>42087.768055555556</v>
      </c>
      <c r="S3481" s="17">
        <f t="shared" si="278"/>
        <v>42111.666666666672</v>
      </c>
      <c r="T3481" s="16" t="str">
        <f t="shared" si="279"/>
        <v>2015</v>
      </c>
    </row>
    <row r="3482" spans="1:20" ht="49" x14ac:dyDescent="0.25">
      <c r="A3482">
        <v>3480</v>
      </c>
      <c r="B3482" s="9" t="s">
        <v>3495</v>
      </c>
      <c r="C3482" s="3" t="s">
        <v>7606</v>
      </c>
      <c r="D3482" s="5">
        <v>3000</v>
      </c>
      <c r="E3482" s="7">
        <v>3732</v>
      </c>
      <c r="F3482" t="s">
        <v>8218</v>
      </c>
      <c r="G3482" t="s">
        <v>8223</v>
      </c>
      <c r="H3482" t="s">
        <v>8245</v>
      </c>
      <c r="I3482">
        <v>1473625166</v>
      </c>
      <c r="J3482">
        <v>1470169166</v>
      </c>
      <c r="K3482" t="b">
        <v>0</v>
      </c>
      <c r="L3482">
        <v>78</v>
      </c>
      <c r="M3482" t="b">
        <v>1</v>
      </c>
      <c r="N3482">
        <f t="shared" si="275"/>
        <v>124</v>
      </c>
      <c r="O3482" s="10">
        <f t="shared" si="276"/>
        <v>47.85</v>
      </c>
      <c r="P3482" s="12" t="s">
        <v>8273</v>
      </c>
      <c r="Q3482" t="s">
        <v>8274</v>
      </c>
      <c r="R3482" s="17">
        <f t="shared" si="277"/>
        <v>42584.846828703703</v>
      </c>
      <c r="S3482" s="17">
        <f t="shared" si="278"/>
        <v>42624.846828703703</v>
      </c>
      <c r="T3482" s="16" t="str">
        <f t="shared" si="279"/>
        <v>2016</v>
      </c>
    </row>
    <row r="3483" spans="1:20" ht="49" x14ac:dyDescent="0.25">
      <c r="A3483">
        <v>3481</v>
      </c>
      <c r="B3483" s="9" t="s">
        <v>3505</v>
      </c>
      <c r="C3483" s="3" t="s">
        <v>7616</v>
      </c>
      <c r="D3483" s="5">
        <v>3000</v>
      </c>
      <c r="E3483" s="7">
        <v>3045</v>
      </c>
      <c r="F3483" t="s">
        <v>8218</v>
      </c>
      <c r="G3483" t="s">
        <v>8223</v>
      </c>
      <c r="H3483" t="s">
        <v>8245</v>
      </c>
      <c r="I3483">
        <v>1408815440</v>
      </c>
      <c r="J3483">
        <v>1404927440</v>
      </c>
      <c r="K3483" t="b">
        <v>0</v>
      </c>
      <c r="L3483">
        <v>29</v>
      </c>
      <c r="M3483" t="b">
        <v>1</v>
      </c>
      <c r="N3483">
        <f t="shared" si="275"/>
        <v>102</v>
      </c>
      <c r="O3483" s="10">
        <f t="shared" si="276"/>
        <v>105</v>
      </c>
      <c r="P3483" s="12" t="s">
        <v>8273</v>
      </c>
      <c r="Q3483" t="s">
        <v>8274</v>
      </c>
      <c r="R3483" s="17">
        <f t="shared" si="277"/>
        <v>41829.734259259261</v>
      </c>
      <c r="S3483" s="17">
        <f t="shared" si="278"/>
        <v>41874.734259259261</v>
      </c>
      <c r="T3483" s="16" t="str">
        <f t="shared" si="279"/>
        <v>2014</v>
      </c>
    </row>
    <row r="3484" spans="1:20" ht="49" x14ac:dyDescent="0.25">
      <c r="A3484">
        <v>3482</v>
      </c>
      <c r="B3484" s="9" t="s">
        <v>3508</v>
      </c>
      <c r="C3484" s="3" t="s">
        <v>7619</v>
      </c>
      <c r="D3484" s="5">
        <v>3000</v>
      </c>
      <c r="E3484" s="7">
        <v>3190</v>
      </c>
      <c r="F3484" t="s">
        <v>8218</v>
      </c>
      <c r="G3484" t="s">
        <v>8223</v>
      </c>
      <c r="H3484" t="s">
        <v>8245</v>
      </c>
      <c r="I3484">
        <v>1416545700</v>
      </c>
      <c r="J3484">
        <v>1415392666</v>
      </c>
      <c r="K3484" t="b">
        <v>0</v>
      </c>
      <c r="L3484">
        <v>33</v>
      </c>
      <c r="M3484" t="b">
        <v>1</v>
      </c>
      <c r="N3484">
        <f t="shared" si="275"/>
        <v>106</v>
      </c>
      <c r="O3484" s="10">
        <f t="shared" si="276"/>
        <v>96.67</v>
      </c>
      <c r="P3484" s="12" t="s">
        <v>8273</v>
      </c>
      <c r="Q3484" t="s">
        <v>8274</v>
      </c>
      <c r="R3484" s="17">
        <f t="shared" si="277"/>
        <v>41950.859560185185</v>
      </c>
      <c r="S3484" s="17">
        <f t="shared" si="278"/>
        <v>41964.204861111109</v>
      </c>
      <c r="T3484" s="16" t="str">
        <f t="shared" si="279"/>
        <v>2014</v>
      </c>
    </row>
    <row r="3485" spans="1:20" ht="49" x14ac:dyDescent="0.25">
      <c r="A3485">
        <v>3483</v>
      </c>
      <c r="B3485" s="9" t="s">
        <v>3514</v>
      </c>
      <c r="C3485" s="3" t="s">
        <v>7625</v>
      </c>
      <c r="D3485" s="5">
        <v>3000</v>
      </c>
      <c r="E3485" s="7">
        <v>3080</v>
      </c>
      <c r="F3485" t="s">
        <v>8218</v>
      </c>
      <c r="G3485" t="s">
        <v>8223</v>
      </c>
      <c r="H3485" t="s">
        <v>8245</v>
      </c>
      <c r="I3485">
        <v>1433097171</v>
      </c>
      <c r="J3485">
        <v>1430505171</v>
      </c>
      <c r="K3485" t="b">
        <v>0</v>
      </c>
      <c r="L3485">
        <v>46</v>
      </c>
      <c r="M3485" t="b">
        <v>1</v>
      </c>
      <c r="N3485">
        <f t="shared" si="275"/>
        <v>103</v>
      </c>
      <c r="O3485" s="10">
        <f t="shared" si="276"/>
        <v>66.959999999999994</v>
      </c>
      <c r="P3485" s="12" t="s">
        <v>8273</v>
      </c>
      <c r="Q3485" t="s">
        <v>8274</v>
      </c>
      <c r="R3485" s="17">
        <f t="shared" si="277"/>
        <v>42125.772812499999</v>
      </c>
      <c r="S3485" s="17">
        <f t="shared" si="278"/>
        <v>42155.772812499999</v>
      </c>
      <c r="T3485" s="16" t="str">
        <f t="shared" si="279"/>
        <v>2015</v>
      </c>
    </row>
    <row r="3486" spans="1:20" ht="33" x14ac:dyDescent="0.25">
      <c r="A3486">
        <v>3484</v>
      </c>
      <c r="B3486" s="9" t="s">
        <v>3572</v>
      </c>
      <c r="C3486" s="3" t="s">
        <v>7683</v>
      </c>
      <c r="D3486" s="5">
        <v>3000</v>
      </c>
      <c r="E3486" s="7">
        <v>3084</v>
      </c>
      <c r="F3486" t="s">
        <v>8218</v>
      </c>
      <c r="G3486" t="s">
        <v>8224</v>
      </c>
      <c r="H3486" t="s">
        <v>8246</v>
      </c>
      <c r="I3486">
        <v>1415440846</v>
      </c>
      <c r="J3486">
        <v>1412845246</v>
      </c>
      <c r="K3486" t="b">
        <v>0</v>
      </c>
      <c r="L3486">
        <v>78</v>
      </c>
      <c r="M3486" t="b">
        <v>1</v>
      </c>
      <c r="N3486">
        <f t="shared" si="275"/>
        <v>103</v>
      </c>
      <c r="O3486" s="10">
        <f t="shared" si="276"/>
        <v>39.54</v>
      </c>
      <c r="P3486" s="12" t="s">
        <v>8273</v>
      </c>
      <c r="Q3486" t="s">
        <v>8274</v>
      </c>
      <c r="R3486" s="17">
        <f t="shared" si="277"/>
        <v>41921.375532407408</v>
      </c>
      <c r="S3486" s="17">
        <f t="shared" si="278"/>
        <v>41951.417199074072</v>
      </c>
      <c r="T3486" s="16" t="str">
        <f t="shared" si="279"/>
        <v>2014</v>
      </c>
    </row>
    <row r="3487" spans="1:20" ht="49" x14ac:dyDescent="0.25">
      <c r="A3487">
        <v>3485</v>
      </c>
      <c r="B3487" s="9" t="s">
        <v>3582</v>
      </c>
      <c r="C3487" s="3" t="s">
        <v>7693</v>
      </c>
      <c r="D3487" s="5">
        <v>3000</v>
      </c>
      <c r="E3487" s="7">
        <v>3255</v>
      </c>
      <c r="F3487" t="s">
        <v>8218</v>
      </c>
      <c r="G3487" t="s">
        <v>8223</v>
      </c>
      <c r="H3487" t="s">
        <v>8245</v>
      </c>
      <c r="I3487">
        <v>1460970805</v>
      </c>
      <c r="J3487">
        <v>1455790405</v>
      </c>
      <c r="K3487" t="b">
        <v>0</v>
      </c>
      <c r="L3487">
        <v>24</v>
      </c>
      <c r="M3487" t="b">
        <v>1</v>
      </c>
      <c r="N3487">
        <f t="shared" si="275"/>
        <v>109</v>
      </c>
      <c r="O3487" s="10">
        <f t="shared" si="276"/>
        <v>135.63</v>
      </c>
      <c r="P3487" s="12" t="s">
        <v>8273</v>
      </c>
      <c r="Q3487" t="s">
        <v>8274</v>
      </c>
      <c r="R3487" s="17">
        <f t="shared" si="277"/>
        <v>42418.425983796296</v>
      </c>
      <c r="S3487" s="17">
        <f t="shared" si="278"/>
        <v>42478.384317129632</v>
      </c>
      <c r="T3487" s="16" t="str">
        <f t="shared" si="279"/>
        <v>2016</v>
      </c>
    </row>
    <row r="3488" spans="1:20" ht="97" x14ac:dyDescent="0.25">
      <c r="A3488">
        <v>3486</v>
      </c>
      <c r="B3488" s="9" t="s">
        <v>3583</v>
      </c>
      <c r="C3488" s="3" t="s">
        <v>7694</v>
      </c>
      <c r="D3488" s="5">
        <v>3000</v>
      </c>
      <c r="E3488" s="7">
        <v>3465</v>
      </c>
      <c r="F3488" t="s">
        <v>8218</v>
      </c>
      <c r="G3488" t="s">
        <v>8224</v>
      </c>
      <c r="H3488" t="s">
        <v>8246</v>
      </c>
      <c r="I3488">
        <v>1436772944</v>
      </c>
      <c r="J3488">
        <v>1434180944</v>
      </c>
      <c r="K3488" t="b">
        <v>0</v>
      </c>
      <c r="L3488">
        <v>112</v>
      </c>
      <c r="M3488" t="b">
        <v>1</v>
      </c>
      <c r="N3488">
        <f t="shared" si="275"/>
        <v>116</v>
      </c>
      <c r="O3488" s="10">
        <f t="shared" si="276"/>
        <v>30.94</v>
      </c>
      <c r="P3488" s="12" t="s">
        <v>8273</v>
      </c>
      <c r="Q3488" t="s">
        <v>8274</v>
      </c>
      <c r="R3488" s="17">
        <f t="shared" si="277"/>
        <v>42168.316481481481</v>
      </c>
      <c r="S3488" s="17">
        <f t="shared" si="278"/>
        <v>42198.316481481481</v>
      </c>
      <c r="T3488" s="16" t="str">
        <f t="shared" si="279"/>
        <v>2015</v>
      </c>
    </row>
    <row r="3489" spans="1:20" ht="49" x14ac:dyDescent="0.25">
      <c r="A3489">
        <v>3487</v>
      </c>
      <c r="B3489" s="9" t="s">
        <v>3592</v>
      </c>
      <c r="C3489" s="3" t="s">
        <v>7703</v>
      </c>
      <c r="D3489" s="5">
        <v>3000</v>
      </c>
      <c r="E3489" s="7">
        <v>3319</v>
      </c>
      <c r="F3489" t="s">
        <v>8218</v>
      </c>
      <c r="G3489" t="s">
        <v>8223</v>
      </c>
      <c r="H3489" t="s">
        <v>8245</v>
      </c>
      <c r="I3489">
        <v>1420489560</v>
      </c>
      <c r="J3489">
        <v>1417469639</v>
      </c>
      <c r="K3489" t="b">
        <v>0</v>
      </c>
      <c r="L3489">
        <v>43</v>
      </c>
      <c r="M3489" t="b">
        <v>1</v>
      </c>
      <c r="N3489">
        <f t="shared" si="275"/>
        <v>111</v>
      </c>
      <c r="O3489" s="10">
        <f t="shared" si="276"/>
        <v>77.19</v>
      </c>
      <c r="P3489" s="12" t="s">
        <v>8273</v>
      </c>
      <c r="Q3489" t="s">
        <v>8274</v>
      </c>
      <c r="R3489" s="17">
        <f t="shared" si="277"/>
        <v>41974.898599537039</v>
      </c>
      <c r="S3489" s="17">
        <f t="shared" si="278"/>
        <v>42009.851388888885</v>
      </c>
      <c r="T3489" s="16" t="str">
        <f t="shared" si="279"/>
        <v>2014</v>
      </c>
    </row>
    <row r="3490" spans="1:20" ht="49" x14ac:dyDescent="0.25">
      <c r="A3490">
        <v>3488</v>
      </c>
      <c r="B3490" s="9" t="s">
        <v>3603</v>
      </c>
      <c r="C3490" s="3" t="s">
        <v>7714</v>
      </c>
      <c r="D3490" s="5">
        <v>3000</v>
      </c>
      <c r="E3490" s="7">
        <v>3385</v>
      </c>
      <c r="F3490" t="s">
        <v>8218</v>
      </c>
      <c r="G3490" t="s">
        <v>8223</v>
      </c>
      <c r="H3490" t="s">
        <v>8245</v>
      </c>
      <c r="I3490">
        <v>1461913140</v>
      </c>
      <c r="J3490">
        <v>1461370956</v>
      </c>
      <c r="K3490" t="b">
        <v>0</v>
      </c>
      <c r="L3490">
        <v>69</v>
      </c>
      <c r="M3490" t="b">
        <v>1</v>
      </c>
      <c r="N3490">
        <f t="shared" si="275"/>
        <v>113</v>
      </c>
      <c r="O3490" s="10">
        <f t="shared" si="276"/>
        <v>49.06</v>
      </c>
      <c r="P3490" s="12" t="s">
        <v>8273</v>
      </c>
      <c r="Q3490" t="s">
        <v>8274</v>
      </c>
      <c r="R3490" s="17">
        <f t="shared" si="277"/>
        <v>42483.015694444446</v>
      </c>
      <c r="S3490" s="17">
        <f t="shared" si="278"/>
        <v>42489.290972222225</v>
      </c>
      <c r="T3490" s="16" t="str">
        <f t="shared" si="279"/>
        <v>2016</v>
      </c>
    </row>
    <row r="3491" spans="1:20" ht="49" x14ac:dyDescent="0.25">
      <c r="A3491">
        <v>3489</v>
      </c>
      <c r="B3491" s="9" t="s">
        <v>3605</v>
      </c>
      <c r="C3491" s="3" t="s">
        <v>7716</v>
      </c>
      <c r="D3491" s="5">
        <v>3000</v>
      </c>
      <c r="E3491" s="7">
        <v>3908</v>
      </c>
      <c r="F3491" t="s">
        <v>8218</v>
      </c>
      <c r="G3491" t="s">
        <v>8224</v>
      </c>
      <c r="H3491" t="s">
        <v>8246</v>
      </c>
      <c r="I3491">
        <v>1471185057</v>
      </c>
      <c r="J3491">
        <v>1468593057</v>
      </c>
      <c r="K3491" t="b">
        <v>0</v>
      </c>
      <c r="L3491">
        <v>64</v>
      </c>
      <c r="M3491" t="b">
        <v>1</v>
      </c>
      <c r="N3491">
        <f t="shared" si="275"/>
        <v>130</v>
      </c>
      <c r="O3491" s="10">
        <f t="shared" si="276"/>
        <v>61.06</v>
      </c>
      <c r="P3491" s="12" t="s">
        <v>8273</v>
      </c>
      <c r="Q3491" t="s">
        <v>8274</v>
      </c>
      <c r="R3491" s="17">
        <f t="shared" si="277"/>
        <v>42566.604826388888</v>
      </c>
      <c r="S3491" s="17">
        <f t="shared" si="278"/>
        <v>42596.604826388888</v>
      </c>
      <c r="T3491" s="16" t="str">
        <f t="shared" si="279"/>
        <v>2016</v>
      </c>
    </row>
    <row r="3492" spans="1:20" ht="49" x14ac:dyDescent="0.25">
      <c r="A3492">
        <v>3490</v>
      </c>
      <c r="B3492" s="9" t="s">
        <v>3619</v>
      </c>
      <c r="C3492" s="3" t="s">
        <v>7731</v>
      </c>
      <c r="D3492" s="5">
        <v>3000</v>
      </c>
      <c r="E3492" s="7">
        <v>3292</v>
      </c>
      <c r="F3492" t="s">
        <v>8218</v>
      </c>
      <c r="G3492" t="s">
        <v>8223</v>
      </c>
      <c r="H3492" t="s">
        <v>8245</v>
      </c>
      <c r="I3492">
        <v>1475269200</v>
      </c>
      <c r="J3492">
        <v>1473200844</v>
      </c>
      <c r="K3492" t="b">
        <v>0</v>
      </c>
      <c r="L3492">
        <v>70</v>
      </c>
      <c r="M3492" t="b">
        <v>1</v>
      </c>
      <c r="N3492">
        <f t="shared" si="275"/>
        <v>110</v>
      </c>
      <c r="O3492" s="10">
        <f t="shared" si="276"/>
        <v>47.03</v>
      </c>
      <c r="P3492" s="12" t="s">
        <v>8273</v>
      </c>
      <c r="Q3492" t="s">
        <v>8274</v>
      </c>
      <c r="R3492" s="17">
        <f t="shared" si="277"/>
        <v>42619.935694444444</v>
      </c>
      <c r="S3492" s="17">
        <f t="shared" si="278"/>
        <v>42643.875</v>
      </c>
      <c r="T3492" s="16" t="str">
        <f t="shared" si="279"/>
        <v>2016</v>
      </c>
    </row>
    <row r="3493" spans="1:20" ht="81" x14ac:dyDescent="0.25">
      <c r="A3493">
        <v>3491</v>
      </c>
      <c r="B3493" s="9" t="s">
        <v>3622</v>
      </c>
      <c r="C3493" s="3" t="s">
        <v>7734</v>
      </c>
      <c r="D3493" s="5">
        <v>3000</v>
      </c>
      <c r="E3493" s="7">
        <v>3148</v>
      </c>
      <c r="F3493" t="s">
        <v>8218</v>
      </c>
      <c r="G3493" t="s">
        <v>8223</v>
      </c>
      <c r="H3493" t="s">
        <v>8245</v>
      </c>
      <c r="I3493">
        <v>1471977290</v>
      </c>
      <c r="J3493">
        <v>1466793290</v>
      </c>
      <c r="K3493" t="b">
        <v>0</v>
      </c>
      <c r="L3493">
        <v>39</v>
      </c>
      <c r="M3493" t="b">
        <v>1</v>
      </c>
      <c r="N3493">
        <f t="shared" si="275"/>
        <v>105</v>
      </c>
      <c r="O3493" s="10">
        <f t="shared" si="276"/>
        <v>80.72</v>
      </c>
      <c r="P3493" s="12" t="s">
        <v>8273</v>
      </c>
      <c r="Q3493" t="s">
        <v>8274</v>
      </c>
      <c r="R3493" s="17">
        <f t="shared" si="277"/>
        <v>42545.774189814809</v>
      </c>
      <c r="S3493" s="17">
        <f t="shared" si="278"/>
        <v>42605.774189814809</v>
      </c>
      <c r="T3493" s="16" t="str">
        <f t="shared" si="279"/>
        <v>2016</v>
      </c>
    </row>
    <row r="3494" spans="1:20" ht="49" x14ac:dyDescent="0.25">
      <c r="A3494">
        <v>3492</v>
      </c>
      <c r="B3494" s="9" t="s">
        <v>3623</v>
      </c>
      <c r="C3494" s="3" t="s">
        <v>7735</v>
      </c>
      <c r="D3494" s="5">
        <v>3000</v>
      </c>
      <c r="E3494" s="7">
        <v>3080</v>
      </c>
      <c r="F3494" t="s">
        <v>8218</v>
      </c>
      <c r="G3494" t="s">
        <v>8224</v>
      </c>
      <c r="H3494" t="s">
        <v>8246</v>
      </c>
      <c r="I3494">
        <v>1435851577</v>
      </c>
      <c r="J3494">
        <v>1433259577</v>
      </c>
      <c r="K3494" t="b">
        <v>0</v>
      </c>
      <c r="L3494">
        <v>78</v>
      </c>
      <c r="M3494" t="b">
        <v>1</v>
      </c>
      <c r="N3494">
        <f t="shared" si="275"/>
        <v>103</v>
      </c>
      <c r="O3494" s="10">
        <f t="shared" si="276"/>
        <v>39.49</v>
      </c>
      <c r="P3494" s="12" t="s">
        <v>8273</v>
      </c>
      <c r="Q3494" t="s">
        <v>8274</v>
      </c>
      <c r="R3494" s="17">
        <f t="shared" si="277"/>
        <v>42157.652511574073</v>
      </c>
      <c r="S3494" s="17">
        <f t="shared" si="278"/>
        <v>42187.652511574073</v>
      </c>
      <c r="T3494" s="16" t="str">
        <f t="shared" si="279"/>
        <v>2015</v>
      </c>
    </row>
    <row r="3495" spans="1:20" ht="49" x14ac:dyDescent="0.25">
      <c r="A3495">
        <v>3493</v>
      </c>
      <c r="B3495" s="9" t="s">
        <v>3656</v>
      </c>
      <c r="C3495" s="3" t="s">
        <v>7769</v>
      </c>
      <c r="D3495" s="5">
        <v>3000</v>
      </c>
      <c r="E3495" s="7">
        <v>3061</v>
      </c>
      <c r="F3495" t="s">
        <v>8218</v>
      </c>
      <c r="G3495" t="s">
        <v>8223</v>
      </c>
      <c r="H3495" t="s">
        <v>8245</v>
      </c>
      <c r="I3495">
        <v>1426775940</v>
      </c>
      <c r="J3495">
        <v>1424414350</v>
      </c>
      <c r="K3495" t="b">
        <v>0</v>
      </c>
      <c r="L3495">
        <v>13</v>
      </c>
      <c r="M3495" t="b">
        <v>1</v>
      </c>
      <c r="N3495">
        <f t="shared" si="275"/>
        <v>102</v>
      </c>
      <c r="O3495" s="10">
        <f t="shared" si="276"/>
        <v>235.46</v>
      </c>
      <c r="P3495" s="12" t="s">
        <v>8273</v>
      </c>
      <c r="Q3495" t="s">
        <v>8274</v>
      </c>
      <c r="R3495" s="17">
        <f t="shared" si="277"/>
        <v>42055.277199074073</v>
      </c>
      <c r="S3495" s="17">
        <f t="shared" si="278"/>
        <v>42082.610416666663</v>
      </c>
      <c r="T3495" s="16" t="str">
        <f t="shared" si="279"/>
        <v>2015</v>
      </c>
    </row>
    <row r="3496" spans="1:20" ht="49" x14ac:dyDescent="0.25">
      <c r="A3496">
        <v>3494</v>
      </c>
      <c r="B3496" s="9" t="s">
        <v>3658</v>
      </c>
      <c r="C3496" s="3" t="s">
        <v>7771</v>
      </c>
      <c r="D3496" s="5">
        <v>3000</v>
      </c>
      <c r="E3496" s="7">
        <v>3330</v>
      </c>
      <c r="F3496" t="s">
        <v>8218</v>
      </c>
      <c r="G3496" t="s">
        <v>8223</v>
      </c>
      <c r="H3496" t="s">
        <v>8245</v>
      </c>
      <c r="I3496">
        <v>1460260800</v>
      </c>
      <c r="J3496">
        <v>1458336672</v>
      </c>
      <c r="K3496" t="b">
        <v>0</v>
      </c>
      <c r="L3496">
        <v>36</v>
      </c>
      <c r="M3496" t="b">
        <v>1</v>
      </c>
      <c r="N3496">
        <f t="shared" si="275"/>
        <v>111</v>
      </c>
      <c r="O3496" s="10">
        <f t="shared" si="276"/>
        <v>92.5</v>
      </c>
      <c r="P3496" s="12" t="s">
        <v>8273</v>
      </c>
      <c r="Q3496" t="s">
        <v>8274</v>
      </c>
      <c r="R3496" s="17">
        <f t="shared" si="277"/>
        <v>42447.896666666667</v>
      </c>
      <c r="S3496" s="17">
        <f t="shared" si="278"/>
        <v>42470.166666666672</v>
      </c>
      <c r="T3496" s="16" t="str">
        <f t="shared" si="279"/>
        <v>2016</v>
      </c>
    </row>
    <row r="3497" spans="1:20" ht="49" x14ac:dyDescent="0.25">
      <c r="A3497">
        <v>3495</v>
      </c>
      <c r="B3497" s="9" t="s">
        <v>3664</v>
      </c>
      <c r="C3497" s="3" t="s">
        <v>7777</v>
      </c>
      <c r="D3497" s="5">
        <v>3000</v>
      </c>
      <c r="E3497" s="7">
        <v>3095.11</v>
      </c>
      <c r="F3497" t="s">
        <v>8218</v>
      </c>
      <c r="G3497" t="s">
        <v>8224</v>
      </c>
      <c r="H3497" t="s">
        <v>8246</v>
      </c>
      <c r="I3497">
        <v>1437261419</v>
      </c>
      <c r="J3497">
        <v>1434669419</v>
      </c>
      <c r="K3497" t="b">
        <v>0</v>
      </c>
      <c r="L3497">
        <v>58</v>
      </c>
      <c r="M3497" t="b">
        <v>1</v>
      </c>
      <c r="N3497">
        <f t="shared" si="275"/>
        <v>103</v>
      </c>
      <c r="O3497" s="10">
        <f t="shared" si="276"/>
        <v>53.36</v>
      </c>
      <c r="P3497" s="12" t="s">
        <v>8273</v>
      </c>
      <c r="Q3497" t="s">
        <v>8274</v>
      </c>
      <c r="R3497" s="17">
        <f t="shared" si="277"/>
        <v>42173.970127314817</v>
      </c>
      <c r="S3497" s="17">
        <f t="shared" si="278"/>
        <v>42203.970127314817</v>
      </c>
      <c r="T3497" s="16" t="str">
        <f t="shared" si="279"/>
        <v>2015</v>
      </c>
    </row>
    <row r="3498" spans="1:20" ht="49" x14ac:dyDescent="0.25">
      <c r="A3498">
        <v>3496</v>
      </c>
      <c r="B3498" s="9" t="s">
        <v>3669</v>
      </c>
      <c r="C3498" s="3" t="s">
        <v>7782</v>
      </c>
      <c r="D3498" s="5">
        <v>3000</v>
      </c>
      <c r="E3498" s="7">
        <v>3046</v>
      </c>
      <c r="F3498" t="s">
        <v>8218</v>
      </c>
      <c r="G3498" t="s">
        <v>8224</v>
      </c>
      <c r="H3498" t="s">
        <v>8246</v>
      </c>
      <c r="I3498">
        <v>1411771384</v>
      </c>
      <c r="J3498">
        <v>1409179384</v>
      </c>
      <c r="K3498" t="b">
        <v>0</v>
      </c>
      <c r="L3498">
        <v>57</v>
      </c>
      <c r="M3498" t="b">
        <v>1</v>
      </c>
      <c r="N3498">
        <f t="shared" si="275"/>
        <v>102</v>
      </c>
      <c r="O3498" s="10">
        <f t="shared" si="276"/>
        <v>53.44</v>
      </c>
      <c r="P3498" s="12" t="s">
        <v>8273</v>
      </c>
      <c r="Q3498" t="s">
        <v>8274</v>
      </c>
      <c r="R3498" s="17">
        <f t="shared" si="277"/>
        <v>41878.946574074071</v>
      </c>
      <c r="S3498" s="17">
        <f t="shared" si="278"/>
        <v>41908.946574074071</v>
      </c>
      <c r="T3498" s="16" t="str">
        <f t="shared" si="279"/>
        <v>2014</v>
      </c>
    </row>
    <row r="3499" spans="1:20" ht="33" x14ac:dyDescent="0.25">
      <c r="A3499">
        <v>3497</v>
      </c>
      <c r="B3499" s="9" t="s">
        <v>3677</v>
      </c>
      <c r="C3499" s="3" t="s">
        <v>7790</v>
      </c>
      <c r="D3499" s="5">
        <v>3000</v>
      </c>
      <c r="E3499" s="7">
        <v>3383</v>
      </c>
      <c r="F3499" t="s">
        <v>8218</v>
      </c>
      <c r="G3499" t="s">
        <v>8223</v>
      </c>
      <c r="H3499" t="s">
        <v>8245</v>
      </c>
      <c r="I3499">
        <v>1475664834</v>
      </c>
      <c r="J3499">
        <v>1473850434</v>
      </c>
      <c r="K3499" t="b">
        <v>0</v>
      </c>
      <c r="L3499">
        <v>34</v>
      </c>
      <c r="M3499" t="b">
        <v>1</v>
      </c>
      <c r="N3499">
        <f t="shared" si="275"/>
        <v>113</v>
      </c>
      <c r="O3499" s="10">
        <f t="shared" si="276"/>
        <v>99.5</v>
      </c>
      <c r="P3499" s="12" t="s">
        <v>8273</v>
      </c>
      <c r="Q3499" t="s">
        <v>8274</v>
      </c>
      <c r="R3499" s="17">
        <f t="shared" si="277"/>
        <v>42627.454097222217</v>
      </c>
      <c r="S3499" s="17">
        <f t="shared" si="278"/>
        <v>42648.454097222217</v>
      </c>
      <c r="T3499" s="16" t="str">
        <f t="shared" si="279"/>
        <v>2016</v>
      </c>
    </row>
    <row r="3500" spans="1:20" ht="49" x14ac:dyDescent="0.25">
      <c r="A3500">
        <v>3498</v>
      </c>
      <c r="B3500" s="9" t="s">
        <v>3679</v>
      </c>
      <c r="C3500" s="3" t="s">
        <v>7792</v>
      </c>
      <c r="D3500" s="5">
        <v>3000</v>
      </c>
      <c r="E3500" s="7">
        <v>4176</v>
      </c>
      <c r="F3500" t="s">
        <v>8218</v>
      </c>
      <c r="G3500" t="s">
        <v>8223</v>
      </c>
      <c r="H3500" t="s">
        <v>8245</v>
      </c>
      <c r="I3500">
        <v>1402901940</v>
      </c>
      <c r="J3500">
        <v>1399998418</v>
      </c>
      <c r="K3500" t="b">
        <v>0</v>
      </c>
      <c r="L3500">
        <v>67</v>
      </c>
      <c r="M3500" t="b">
        <v>1</v>
      </c>
      <c r="N3500">
        <f t="shared" si="275"/>
        <v>139</v>
      </c>
      <c r="O3500" s="10">
        <f t="shared" si="276"/>
        <v>62.33</v>
      </c>
      <c r="P3500" s="12" t="s">
        <v>8273</v>
      </c>
      <c r="Q3500" t="s">
        <v>8274</v>
      </c>
      <c r="R3500" s="17">
        <f t="shared" si="277"/>
        <v>41772.685393518521</v>
      </c>
      <c r="S3500" s="17">
        <f t="shared" si="278"/>
        <v>41806.290972222225</v>
      </c>
      <c r="T3500" s="16" t="str">
        <f t="shared" si="279"/>
        <v>2014</v>
      </c>
    </row>
    <row r="3501" spans="1:20" ht="49" x14ac:dyDescent="0.25">
      <c r="A3501">
        <v>3499</v>
      </c>
      <c r="B3501" s="9" t="s">
        <v>3685</v>
      </c>
      <c r="C3501" s="3" t="s">
        <v>7798</v>
      </c>
      <c r="D3501" s="5">
        <v>3000</v>
      </c>
      <c r="E3501" s="7">
        <v>3275</v>
      </c>
      <c r="F3501" t="s">
        <v>8218</v>
      </c>
      <c r="G3501" t="s">
        <v>8224</v>
      </c>
      <c r="H3501" t="s">
        <v>8246</v>
      </c>
      <c r="I3501">
        <v>1407524004</v>
      </c>
      <c r="J3501">
        <v>1404932004</v>
      </c>
      <c r="K3501" t="b">
        <v>0</v>
      </c>
      <c r="L3501">
        <v>39</v>
      </c>
      <c r="M3501" t="b">
        <v>1</v>
      </c>
      <c r="N3501">
        <f t="shared" si="275"/>
        <v>109</v>
      </c>
      <c r="O3501" s="10">
        <f t="shared" si="276"/>
        <v>83.97</v>
      </c>
      <c r="P3501" s="12" t="s">
        <v>8273</v>
      </c>
      <c r="Q3501" t="s">
        <v>8274</v>
      </c>
      <c r="R3501" s="17">
        <f t="shared" si="277"/>
        <v>41829.787083333329</v>
      </c>
      <c r="S3501" s="17">
        <f t="shared" si="278"/>
        <v>41859.787083333329</v>
      </c>
      <c r="T3501" s="16" t="str">
        <f t="shared" si="279"/>
        <v>2014</v>
      </c>
    </row>
    <row r="3502" spans="1:20" ht="49" x14ac:dyDescent="0.25">
      <c r="A3502">
        <v>3500</v>
      </c>
      <c r="B3502" s="9" t="s">
        <v>3686</v>
      </c>
      <c r="C3502" s="3" t="s">
        <v>7799</v>
      </c>
      <c r="D3502" s="5">
        <v>3000</v>
      </c>
      <c r="E3502" s="7">
        <v>3550</v>
      </c>
      <c r="F3502" t="s">
        <v>8218</v>
      </c>
      <c r="G3502" t="s">
        <v>8223</v>
      </c>
      <c r="H3502" t="s">
        <v>8245</v>
      </c>
      <c r="I3502">
        <v>1434925500</v>
      </c>
      <c r="J3502">
        <v>1432410639</v>
      </c>
      <c r="K3502" t="b">
        <v>0</v>
      </c>
      <c r="L3502">
        <v>62</v>
      </c>
      <c r="M3502" t="b">
        <v>1</v>
      </c>
      <c r="N3502">
        <f t="shared" si="275"/>
        <v>118</v>
      </c>
      <c r="O3502" s="10">
        <f t="shared" si="276"/>
        <v>57.26</v>
      </c>
      <c r="P3502" s="12" t="s">
        <v>8273</v>
      </c>
      <c r="Q3502" t="s">
        <v>8274</v>
      </c>
      <c r="R3502" s="17">
        <f t="shared" si="277"/>
        <v>42147.826840277776</v>
      </c>
      <c r="S3502" s="17">
        <f t="shared" si="278"/>
        <v>42176.934027777781</v>
      </c>
      <c r="T3502" s="16" t="str">
        <f t="shared" si="279"/>
        <v>2015</v>
      </c>
    </row>
    <row r="3503" spans="1:20" ht="49" x14ac:dyDescent="0.25">
      <c r="A3503">
        <v>3501</v>
      </c>
      <c r="B3503" s="9" t="s">
        <v>3699</v>
      </c>
      <c r="C3503" s="3" t="s">
        <v>7812</v>
      </c>
      <c r="D3503" s="5">
        <v>3000</v>
      </c>
      <c r="E3503" s="7">
        <v>3275</v>
      </c>
      <c r="F3503" t="s">
        <v>8218</v>
      </c>
      <c r="G3503" t="s">
        <v>8224</v>
      </c>
      <c r="H3503" t="s">
        <v>8246</v>
      </c>
      <c r="I3503">
        <v>1468191540</v>
      </c>
      <c r="J3503">
        <v>1464958484</v>
      </c>
      <c r="K3503" t="b">
        <v>0</v>
      </c>
      <c r="L3503">
        <v>21</v>
      </c>
      <c r="M3503" t="b">
        <v>1</v>
      </c>
      <c r="N3503">
        <f t="shared" si="275"/>
        <v>109</v>
      </c>
      <c r="O3503" s="10">
        <f t="shared" si="276"/>
        <v>155.94999999999999</v>
      </c>
      <c r="P3503" s="12" t="s">
        <v>8273</v>
      </c>
      <c r="Q3503" t="s">
        <v>8274</v>
      </c>
      <c r="R3503" s="17">
        <f t="shared" si="277"/>
        <v>42524.53800925926</v>
      </c>
      <c r="S3503" s="17">
        <f t="shared" si="278"/>
        <v>42561.957638888889</v>
      </c>
      <c r="T3503" s="16" t="str">
        <f t="shared" si="279"/>
        <v>2016</v>
      </c>
    </row>
    <row r="3504" spans="1:20" ht="65" x14ac:dyDescent="0.25">
      <c r="A3504">
        <v>3502</v>
      </c>
      <c r="B3504" s="9" t="s">
        <v>3824</v>
      </c>
      <c r="C3504" s="3" t="s">
        <v>7936</v>
      </c>
      <c r="D3504" s="5">
        <v>3000</v>
      </c>
      <c r="E3504" s="7">
        <v>4580</v>
      </c>
      <c r="F3504" t="s">
        <v>8218</v>
      </c>
      <c r="G3504" t="s">
        <v>8224</v>
      </c>
      <c r="H3504" t="s">
        <v>8246</v>
      </c>
      <c r="I3504">
        <v>1427414400</v>
      </c>
      <c r="J3504">
        <v>1422656201</v>
      </c>
      <c r="K3504" t="b">
        <v>0</v>
      </c>
      <c r="L3504">
        <v>65</v>
      </c>
      <c r="M3504" t="b">
        <v>1</v>
      </c>
      <c r="N3504">
        <f t="shared" si="275"/>
        <v>153</v>
      </c>
      <c r="O3504" s="10">
        <f t="shared" si="276"/>
        <v>70.459999999999994</v>
      </c>
      <c r="P3504" s="12" t="s">
        <v>8273</v>
      </c>
      <c r="Q3504" t="s">
        <v>8274</v>
      </c>
      <c r="R3504" s="17">
        <f t="shared" si="277"/>
        <v>42034.928252314814</v>
      </c>
      <c r="S3504" s="17">
        <f t="shared" si="278"/>
        <v>42090</v>
      </c>
      <c r="T3504" s="16" t="str">
        <f t="shared" si="279"/>
        <v>2015</v>
      </c>
    </row>
    <row r="3505" spans="1:20" ht="49" x14ac:dyDescent="0.25">
      <c r="A3505">
        <v>3503</v>
      </c>
      <c r="B3505" s="9" t="s">
        <v>3831</v>
      </c>
      <c r="C3505" s="3" t="s">
        <v>7943</v>
      </c>
      <c r="D3505" s="5">
        <v>3000</v>
      </c>
      <c r="E3505" s="7">
        <v>3271</v>
      </c>
      <c r="F3505" t="s">
        <v>8218</v>
      </c>
      <c r="G3505" t="s">
        <v>8224</v>
      </c>
      <c r="H3505" t="s">
        <v>8246</v>
      </c>
      <c r="I3505">
        <v>1434624067</v>
      </c>
      <c r="J3505">
        <v>1432032067</v>
      </c>
      <c r="K3505" t="b">
        <v>0</v>
      </c>
      <c r="L3505">
        <v>57</v>
      </c>
      <c r="M3505" t="b">
        <v>1</v>
      </c>
      <c r="N3505">
        <f t="shared" si="275"/>
        <v>109</v>
      </c>
      <c r="O3505" s="10">
        <f t="shared" si="276"/>
        <v>57.39</v>
      </c>
      <c r="P3505" s="12" t="s">
        <v>8273</v>
      </c>
      <c r="Q3505" t="s">
        <v>8274</v>
      </c>
      <c r="R3505" s="17">
        <f t="shared" si="277"/>
        <v>42143.445219907408</v>
      </c>
      <c r="S3505" s="17">
        <f t="shared" si="278"/>
        <v>42173.445219907408</v>
      </c>
      <c r="T3505" s="16" t="str">
        <f t="shared" si="279"/>
        <v>2015</v>
      </c>
    </row>
    <row r="3506" spans="1:20" ht="33" x14ac:dyDescent="0.25">
      <c r="A3506">
        <v>3504</v>
      </c>
      <c r="B3506" s="9" t="s">
        <v>3223</v>
      </c>
      <c r="C3506" s="3" t="s">
        <v>7333</v>
      </c>
      <c r="D3506" s="5">
        <v>3100</v>
      </c>
      <c r="E3506" s="7">
        <v>3395</v>
      </c>
      <c r="F3506" t="s">
        <v>8218</v>
      </c>
      <c r="G3506" t="s">
        <v>8223</v>
      </c>
      <c r="H3506" t="s">
        <v>8245</v>
      </c>
      <c r="I3506">
        <v>1440100976</v>
      </c>
      <c r="J3506">
        <v>1437508976</v>
      </c>
      <c r="K3506" t="b">
        <v>1</v>
      </c>
      <c r="L3506">
        <v>74</v>
      </c>
      <c r="M3506" t="b">
        <v>1</v>
      </c>
      <c r="N3506">
        <f t="shared" si="275"/>
        <v>110</v>
      </c>
      <c r="O3506" s="10">
        <f t="shared" si="276"/>
        <v>45.88</v>
      </c>
      <c r="P3506" s="12" t="s">
        <v>8273</v>
      </c>
      <c r="Q3506" t="s">
        <v>8274</v>
      </c>
      <c r="R3506" s="17">
        <f t="shared" si="277"/>
        <v>42206.835370370376</v>
      </c>
      <c r="S3506" s="17">
        <f t="shared" si="278"/>
        <v>42236.835370370376</v>
      </c>
      <c r="T3506" s="16" t="str">
        <f t="shared" si="279"/>
        <v>2015</v>
      </c>
    </row>
    <row r="3507" spans="1:20" ht="49" x14ac:dyDescent="0.25">
      <c r="A3507">
        <v>3505</v>
      </c>
      <c r="B3507" s="9" t="s">
        <v>2971</v>
      </c>
      <c r="C3507" s="3" t="s">
        <v>7081</v>
      </c>
      <c r="D3507" s="5">
        <v>3200</v>
      </c>
      <c r="E3507" s="7">
        <v>3205</v>
      </c>
      <c r="F3507" t="s">
        <v>8218</v>
      </c>
      <c r="G3507" t="s">
        <v>8223</v>
      </c>
      <c r="H3507" t="s">
        <v>8245</v>
      </c>
      <c r="I3507">
        <v>1409500078</v>
      </c>
      <c r="J3507">
        <v>1406908078</v>
      </c>
      <c r="K3507" t="b">
        <v>0</v>
      </c>
      <c r="L3507">
        <v>43</v>
      </c>
      <c r="M3507" t="b">
        <v>1</v>
      </c>
      <c r="N3507">
        <f t="shared" si="275"/>
        <v>100</v>
      </c>
      <c r="O3507" s="10">
        <f t="shared" si="276"/>
        <v>74.53</v>
      </c>
      <c r="P3507" s="12" t="s">
        <v>8273</v>
      </c>
      <c r="Q3507" t="s">
        <v>8274</v>
      </c>
      <c r="R3507" s="17">
        <f t="shared" si="277"/>
        <v>41852.658310185187</v>
      </c>
      <c r="S3507" s="17">
        <f t="shared" si="278"/>
        <v>41882.658310185187</v>
      </c>
      <c r="T3507" s="16" t="str">
        <f t="shared" si="279"/>
        <v>2014</v>
      </c>
    </row>
    <row r="3508" spans="1:20" ht="49" x14ac:dyDescent="0.25">
      <c r="A3508">
        <v>3506</v>
      </c>
      <c r="B3508" s="9" t="s">
        <v>3186</v>
      </c>
      <c r="C3508" s="3" t="s">
        <v>7296</v>
      </c>
      <c r="D3508" s="5">
        <v>3200</v>
      </c>
      <c r="E3508" s="7">
        <v>3270</v>
      </c>
      <c r="F3508" t="s">
        <v>8218</v>
      </c>
      <c r="G3508" t="s">
        <v>8224</v>
      </c>
      <c r="H3508" t="s">
        <v>8246</v>
      </c>
      <c r="I3508">
        <v>1410901200</v>
      </c>
      <c r="J3508">
        <v>1408313438</v>
      </c>
      <c r="K3508" t="b">
        <v>1</v>
      </c>
      <c r="L3508">
        <v>70</v>
      </c>
      <c r="M3508" t="b">
        <v>1</v>
      </c>
      <c r="N3508">
        <f t="shared" si="275"/>
        <v>102</v>
      </c>
      <c r="O3508" s="10">
        <f t="shared" si="276"/>
        <v>46.71</v>
      </c>
      <c r="P3508" s="12" t="s">
        <v>8273</v>
      </c>
      <c r="Q3508" t="s">
        <v>8274</v>
      </c>
      <c r="R3508" s="17">
        <f t="shared" si="277"/>
        <v>41868.924050925925</v>
      </c>
      <c r="S3508" s="17">
        <f t="shared" si="278"/>
        <v>41898.875</v>
      </c>
      <c r="T3508" s="16" t="str">
        <f t="shared" si="279"/>
        <v>2014</v>
      </c>
    </row>
    <row r="3509" spans="1:20" ht="49" x14ac:dyDescent="0.25">
      <c r="A3509">
        <v>3507</v>
      </c>
      <c r="B3509" s="9" t="s">
        <v>3559</v>
      </c>
      <c r="C3509" s="3" t="s">
        <v>7670</v>
      </c>
      <c r="D3509" s="5">
        <v>3200</v>
      </c>
      <c r="E3509" s="7">
        <v>3470</v>
      </c>
      <c r="F3509" t="s">
        <v>8218</v>
      </c>
      <c r="G3509" t="s">
        <v>8228</v>
      </c>
      <c r="H3509" t="s">
        <v>8250</v>
      </c>
      <c r="I3509">
        <v>1432694700</v>
      </c>
      <c r="J3509">
        <v>1429651266</v>
      </c>
      <c r="K3509" t="b">
        <v>0</v>
      </c>
      <c r="L3509">
        <v>74</v>
      </c>
      <c r="M3509" t="b">
        <v>1</v>
      </c>
      <c r="N3509">
        <f t="shared" si="275"/>
        <v>108</v>
      </c>
      <c r="O3509" s="10">
        <f t="shared" si="276"/>
        <v>46.89</v>
      </c>
      <c r="P3509" s="12" t="s">
        <v>8273</v>
      </c>
      <c r="Q3509" t="s">
        <v>8274</v>
      </c>
      <c r="R3509" s="17">
        <f t="shared" si="277"/>
        <v>42115.889652777783</v>
      </c>
      <c r="S3509" s="17">
        <f t="shared" si="278"/>
        <v>42151.114583333328</v>
      </c>
      <c r="T3509" s="16" t="str">
        <f t="shared" si="279"/>
        <v>2015</v>
      </c>
    </row>
    <row r="3510" spans="1:20" ht="49" x14ac:dyDescent="0.25">
      <c r="A3510">
        <v>3508</v>
      </c>
      <c r="B3510" s="9" t="s">
        <v>537</v>
      </c>
      <c r="C3510" s="3" t="s">
        <v>4646</v>
      </c>
      <c r="D3510" s="5">
        <v>3300</v>
      </c>
      <c r="E3510" s="7">
        <v>3902.5</v>
      </c>
      <c r="F3510" t="s">
        <v>8218</v>
      </c>
      <c r="G3510" t="s">
        <v>8224</v>
      </c>
      <c r="H3510" t="s">
        <v>8246</v>
      </c>
      <c r="I3510">
        <v>1438624800</v>
      </c>
      <c r="J3510">
        <v>1435133807</v>
      </c>
      <c r="K3510" t="b">
        <v>0</v>
      </c>
      <c r="L3510">
        <v>39</v>
      </c>
      <c r="M3510" t="b">
        <v>1</v>
      </c>
      <c r="N3510">
        <f t="shared" si="275"/>
        <v>118</v>
      </c>
      <c r="O3510" s="10">
        <f t="shared" si="276"/>
        <v>100.06</v>
      </c>
      <c r="P3510" s="12" t="s">
        <v>8273</v>
      </c>
      <c r="Q3510" t="s">
        <v>8274</v>
      </c>
      <c r="R3510" s="17">
        <f t="shared" si="277"/>
        <v>42179.344988425932</v>
      </c>
      <c r="S3510" s="17">
        <f t="shared" si="278"/>
        <v>42219.75</v>
      </c>
      <c r="T3510" s="16" t="str">
        <f t="shared" si="279"/>
        <v>2015</v>
      </c>
    </row>
    <row r="3511" spans="1:20" ht="49" x14ac:dyDescent="0.25">
      <c r="A3511">
        <v>3509</v>
      </c>
      <c r="B3511" s="9" t="s">
        <v>3261</v>
      </c>
      <c r="C3511" s="3" t="s">
        <v>7371</v>
      </c>
      <c r="D3511" s="5">
        <v>3300</v>
      </c>
      <c r="E3511" s="7">
        <v>3315</v>
      </c>
      <c r="F3511" t="s">
        <v>8218</v>
      </c>
      <c r="G3511" t="s">
        <v>8223</v>
      </c>
      <c r="H3511" t="s">
        <v>8245</v>
      </c>
      <c r="I3511">
        <v>1437067476</v>
      </c>
      <c r="J3511">
        <v>1434475476</v>
      </c>
      <c r="K3511" t="b">
        <v>1</v>
      </c>
      <c r="L3511">
        <v>49</v>
      </c>
      <c r="M3511" t="b">
        <v>1</v>
      </c>
      <c r="N3511">
        <f t="shared" si="275"/>
        <v>100</v>
      </c>
      <c r="O3511" s="10">
        <f t="shared" si="276"/>
        <v>67.650000000000006</v>
      </c>
      <c r="P3511" s="12" t="s">
        <v>8273</v>
      </c>
      <c r="Q3511" t="s">
        <v>8274</v>
      </c>
      <c r="R3511" s="17">
        <f t="shared" si="277"/>
        <v>42171.725416666668</v>
      </c>
      <c r="S3511" s="17">
        <f t="shared" si="278"/>
        <v>42201.725416666668</v>
      </c>
      <c r="T3511" s="16" t="str">
        <f t="shared" si="279"/>
        <v>2015</v>
      </c>
    </row>
    <row r="3512" spans="1:20" ht="49" x14ac:dyDescent="0.25">
      <c r="A3512">
        <v>3510</v>
      </c>
      <c r="B3512" s="9" t="s">
        <v>3322</v>
      </c>
      <c r="C3512" s="3" t="s">
        <v>7432</v>
      </c>
      <c r="D3512" s="5">
        <v>3300</v>
      </c>
      <c r="E3512" s="7">
        <v>3350</v>
      </c>
      <c r="F3512" t="s">
        <v>8218</v>
      </c>
      <c r="G3512" t="s">
        <v>8223</v>
      </c>
      <c r="H3512" t="s">
        <v>8245</v>
      </c>
      <c r="I3512">
        <v>1466567700</v>
      </c>
      <c r="J3512">
        <v>1464653696</v>
      </c>
      <c r="K3512" t="b">
        <v>0</v>
      </c>
      <c r="L3512">
        <v>23</v>
      </c>
      <c r="M3512" t="b">
        <v>1</v>
      </c>
      <c r="N3512">
        <f t="shared" si="275"/>
        <v>102</v>
      </c>
      <c r="O3512" s="10">
        <f t="shared" si="276"/>
        <v>145.65</v>
      </c>
      <c r="P3512" s="12" t="s">
        <v>8273</v>
      </c>
      <c r="Q3512" t="s">
        <v>8274</v>
      </c>
      <c r="R3512" s="17">
        <f t="shared" si="277"/>
        <v>42521.010370370372</v>
      </c>
      <c r="S3512" s="17">
        <f t="shared" si="278"/>
        <v>42543.163194444445</v>
      </c>
      <c r="T3512" s="16" t="str">
        <f t="shared" si="279"/>
        <v>2016</v>
      </c>
    </row>
    <row r="3513" spans="1:20" ht="49" x14ac:dyDescent="0.25">
      <c r="A3513">
        <v>3511</v>
      </c>
      <c r="B3513" s="9" t="s">
        <v>3525</v>
      </c>
      <c r="C3513" s="3" t="s">
        <v>7636</v>
      </c>
      <c r="D3513" s="5">
        <v>3300</v>
      </c>
      <c r="E3513" s="7">
        <v>3366</v>
      </c>
      <c r="F3513" t="s">
        <v>8218</v>
      </c>
      <c r="G3513" t="s">
        <v>8223</v>
      </c>
      <c r="H3513" t="s">
        <v>8245</v>
      </c>
      <c r="I3513">
        <v>1461823140</v>
      </c>
      <c r="J3513">
        <v>1459411371</v>
      </c>
      <c r="K3513" t="b">
        <v>0</v>
      </c>
      <c r="L3513">
        <v>34</v>
      </c>
      <c r="M3513" t="b">
        <v>1</v>
      </c>
      <c r="N3513">
        <f t="shared" si="275"/>
        <v>102</v>
      </c>
      <c r="O3513" s="10">
        <f t="shared" si="276"/>
        <v>99</v>
      </c>
      <c r="P3513" s="12" t="s">
        <v>8273</v>
      </c>
      <c r="Q3513" t="s">
        <v>8274</v>
      </c>
      <c r="R3513" s="17">
        <f t="shared" si="277"/>
        <v>42460.335312499999</v>
      </c>
      <c r="S3513" s="17">
        <f t="shared" si="278"/>
        <v>42488.249305555553</v>
      </c>
      <c r="T3513" s="16" t="str">
        <f t="shared" si="279"/>
        <v>2016</v>
      </c>
    </row>
    <row r="3514" spans="1:20" ht="33" x14ac:dyDescent="0.25">
      <c r="A3514">
        <v>3512</v>
      </c>
      <c r="B3514" s="9" t="s">
        <v>3717</v>
      </c>
      <c r="C3514" s="3" t="s">
        <v>7830</v>
      </c>
      <c r="D3514" s="5">
        <v>3300</v>
      </c>
      <c r="E3514" s="7">
        <v>3449</v>
      </c>
      <c r="F3514" t="s">
        <v>8218</v>
      </c>
      <c r="G3514" t="s">
        <v>8223</v>
      </c>
      <c r="H3514" t="s">
        <v>8245</v>
      </c>
      <c r="I3514">
        <v>1435881006</v>
      </c>
      <c r="J3514">
        <v>1433980206</v>
      </c>
      <c r="K3514" t="b">
        <v>0</v>
      </c>
      <c r="L3514">
        <v>40</v>
      </c>
      <c r="M3514" t="b">
        <v>1</v>
      </c>
      <c r="N3514">
        <f t="shared" si="275"/>
        <v>105</v>
      </c>
      <c r="O3514" s="10">
        <f t="shared" si="276"/>
        <v>86.23</v>
      </c>
      <c r="P3514" s="12" t="s">
        <v>8273</v>
      </c>
      <c r="Q3514" t="s">
        <v>8274</v>
      </c>
      <c r="R3514" s="17">
        <f t="shared" si="277"/>
        <v>42165.993125000001</v>
      </c>
      <c r="S3514" s="17">
        <f t="shared" si="278"/>
        <v>42187.993125000001</v>
      </c>
      <c r="T3514" s="16" t="str">
        <f t="shared" si="279"/>
        <v>2015</v>
      </c>
    </row>
    <row r="3515" spans="1:20" ht="49" x14ac:dyDescent="0.25">
      <c r="A3515">
        <v>3513</v>
      </c>
      <c r="B3515" s="9" t="s">
        <v>3341</v>
      </c>
      <c r="C3515" s="3" t="s">
        <v>7451</v>
      </c>
      <c r="D3515" s="5">
        <v>3350</v>
      </c>
      <c r="E3515" s="7">
        <v>3350</v>
      </c>
      <c r="F3515" t="s">
        <v>8218</v>
      </c>
      <c r="G3515" t="s">
        <v>8224</v>
      </c>
      <c r="H3515" t="s">
        <v>8246</v>
      </c>
      <c r="I3515">
        <v>1465750800</v>
      </c>
      <c r="J3515">
        <v>1463771421</v>
      </c>
      <c r="K3515" t="b">
        <v>0</v>
      </c>
      <c r="L3515">
        <v>28</v>
      </c>
      <c r="M3515" t="b">
        <v>1</v>
      </c>
      <c r="N3515">
        <f t="shared" si="275"/>
        <v>100</v>
      </c>
      <c r="O3515" s="10">
        <f t="shared" si="276"/>
        <v>119.64</v>
      </c>
      <c r="P3515" s="12" t="s">
        <v>8273</v>
      </c>
      <c r="Q3515" t="s">
        <v>8274</v>
      </c>
      <c r="R3515" s="17">
        <f t="shared" si="277"/>
        <v>42510.798854166671</v>
      </c>
      <c r="S3515" s="17">
        <f t="shared" si="278"/>
        <v>42533.708333333328</v>
      </c>
      <c r="T3515" s="16" t="str">
        <f t="shared" si="279"/>
        <v>2016</v>
      </c>
    </row>
    <row r="3516" spans="1:20" ht="49" x14ac:dyDescent="0.25">
      <c r="A3516">
        <v>3514</v>
      </c>
      <c r="B3516" s="9" t="s">
        <v>3482</v>
      </c>
      <c r="C3516" s="3" t="s">
        <v>7593</v>
      </c>
      <c r="D3516" s="5">
        <v>3350</v>
      </c>
      <c r="E3516" s="7">
        <v>5358</v>
      </c>
      <c r="F3516" t="s">
        <v>8218</v>
      </c>
      <c r="G3516" t="s">
        <v>8223</v>
      </c>
      <c r="H3516" t="s">
        <v>8245</v>
      </c>
      <c r="I3516">
        <v>1404403381</v>
      </c>
      <c r="J3516">
        <v>1401811381</v>
      </c>
      <c r="K3516" t="b">
        <v>0</v>
      </c>
      <c r="L3516">
        <v>133</v>
      </c>
      <c r="M3516" t="b">
        <v>1</v>
      </c>
      <c r="N3516">
        <f t="shared" si="275"/>
        <v>160</v>
      </c>
      <c r="O3516" s="10">
        <f t="shared" si="276"/>
        <v>40.29</v>
      </c>
      <c r="P3516" s="12" t="s">
        <v>8273</v>
      </c>
      <c r="Q3516" t="s">
        <v>8274</v>
      </c>
      <c r="R3516" s="17">
        <f t="shared" si="277"/>
        <v>41793.668761574074</v>
      </c>
      <c r="S3516" s="17">
        <f t="shared" si="278"/>
        <v>41823.668761574074</v>
      </c>
      <c r="T3516" s="16" t="str">
        <f t="shared" si="279"/>
        <v>2014</v>
      </c>
    </row>
    <row r="3517" spans="1:20" ht="49" x14ac:dyDescent="0.25">
      <c r="A3517">
        <v>3515</v>
      </c>
      <c r="B3517" s="9" t="s">
        <v>3584</v>
      </c>
      <c r="C3517" s="3" t="s">
        <v>7695</v>
      </c>
      <c r="D3517" s="5">
        <v>3400</v>
      </c>
      <c r="E3517" s="7">
        <v>4050</v>
      </c>
      <c r="F3517" t="s">
        <v>8218</v>
      </c>
      <c r="G3517" t="s">
        <v>8223</v>
      </c>
      <c r="H3517" t="s">
        <v>8245</v>
      </c>
      <c r="I3517">
        <v>1419181890</v>
      </c>
      <c r="J3517">
        <v>1416589890</v>
      </c>
      <c r="K3517" t="b">
        <v>0</v>
      </c>
      <c r="L3517">
        <v>23</v>
      </c>
      <c r="M3517" t="b">
        <v>1</v>
      </c>
      <c r="N3517">
        <f t="shared" si="275"/>
        <v>119</v>
      </c>
      <c r="O3517" s="10">
        <f t="shared" si="276"/>
        <v>176.09</v>
      </c>
      <c r="P3517" s="12" t="s">
        <v>8273</v>
      </c>
      <c r="Q3517" t="s">
        <v>8274</v>
      </c>
      <c r="R3517" s="17">
        <f t="shared" si="277"/>
        <v>41964.716319444444</v>
      </c>
      <c r="S3517" s="17">
        <f t="shared" si="278"/>
        <v>41994.716319444444</v>
      </c>
      <c r="T3517" s="16" t="str">
        <f t="shared" si="279"/>
        <v>2014</v>
      </c>
    </row>
    <row r="3518" spans="1:20" ht="49" x14ac:dyDescent="0.25">
      <c r="A3518">
        <v>3516</v>
      </c>
      <c r="B3518" s="9" t="s">
        <v>531</v>
      </c>
      <c r="C3518" s="3" t="s">
        <v>4640</v>
      </c>
      <c r="D3518" s="5">
        <v>3405</v>
      </c>
      <c r="E3518" s="7">
        <v>3670</v>
      </c>
      <c r="F3518" t="s">
        <v>8218</v>
      </c>
      <c r="G3518" t="s">
        <v>8223</v>
      </c>
      <c r="H3518" t="s">
        <v>8245</v>
      </c>
      <c r="I3518">
        <v>1435111200</v>
      </c>
      <c r="J3518">
        <v>1433254268</v>
      </c>
      <c r="K3518" t="b">
        <v>0</v>
      </c>
      <c r="L3518">
        <v>29</v>
      </c>
      <c r="M3518" t="b">
        <v>1</v>
      </c>
      <c r="N3518">
        <f t="shared" si="275"/>
        <v>108</v>
      </c>
      <c r="O3518" s="10">
        <f t="shared" si="276"/>
        <v>126.55</v>
      </c>
      <c r="P3518" s="12" t="s">
        <v>8273</v>
      </c>
      <c r="Q3518" t="s">
        <v>8274</v>
      </c>
      <c r="R3518" s="17">
        <f t="shared" si="277"/>
        <v>42157.591064814813</v>
      </c>
      <c r="S3518" s="17">
        <f t="shared" si="278"/>
        <v>42179.083333333328</v>
      </c>
      <c r="T3518" s="16" t="str">
        <f t="shared" si="279"/>
        <v>2015</v>
      </c>
    </row>
    <row r="3519" spans="1:20" ht="49" x14ac:dyDescent="0.25">
      <c r="A3519">
        <v>3517</v>
      </c>
      <c r="B3519" s="9" t="s">
        <v>525</v>
      </c>
      <c r="C3519" s="3" t="s">
        <v>4634</v>
      </c>
      <c r="D3519" s="5">
        <v>3500</v>
      </c>
      <c r="E3519" s="7">
        <v>3803.55</v>
      </c>
      <c r="F3519" t="s">
        <v>8218</v>
      </c>
      <c r="G3519" t="s">
        <v>8224</v>
      </c>
      <c r="H3519" t="s">
        <v>8246</v>
      </c>
      <c r="I3519">
        <v>1464801169</v>
      </c>
      <c r="J3519">
        <v>1462209169</v>
      </c>
      <c r="K3519" t="b">
        <v>0</v>
      </c>
      <c r="L3519">
        <v>130</v>
      </c>
      <c r="M3519" t="b">
        <v>1</v>
      </c>
      <c r="N3519">
        <f t="shared" si="275"/>
        <v>109</v>
      </c>
      <c r="O3519" s="10">
        <f t="shared" si="276"/>
        <v>29.26</v>
      </c>
      <c r="P3519" s="12" t="s">
        <v>8273</v>
      </c>
      <c r="Q3519" t="s">
        <v>8274</v>
      </c>
      <c r="R3519" s="17">
        <f t="shared" si="277"/>
        <v>42492.717233796298</v>
      </c>
      <c r="S3519" s="17">
        <f t="shared" si="278"/>
        <v>42522.717233796298</v>
      </c>
      <c r="T3519" s="16" t="str">
        <f t="shared" si="279"/>
        <v>2016</v>
      </c>
    </row>
    <row r="3520" spans="1:20" ht="33" x14ac:dyDescent="0.25">
      <c r="A3520">
        <v>3518</v>
      </c>
      <c r="B3520" s="9" t="s">
        <v>1291</v>
      </c>
      <c r="C3520" s="3" t="s">
        <v>5400</v>
      </c>
      <c r="D3520" s="5">
        <v>3500</v>
      </c>
      <c r="E3520" s="7">
        <v>3800</v>
      </c>
      <c r="F3520" t="s">
        <v>8218</v>
      </c>
      <c r="G3520" t="s">
        <v>8223</v>
      </c>
      <c r="H3520" t="s">
        <v>8245</v>
      </c>
      <c r="I3520">
        <v>1429772340</v>
      </c>
      <c r="J3520">
        <v>1427121931</v>
      </c>
      <c r="K3520" t="b">
        <v>0</v>
      </c>
      <c r="L3520">
        <v>86</v>
      </c>
      <c r="M3520" t="b">
        <v>1</v>
      </c>
      <c r="N3520">
        <f t="shared" si="275"/>
        <v>109</v>
      </c>
      <c r="O3520" s="10">
        <f t="shared" si="276"/>
        <v>44.19</v>
      </c>
      <c r="P3520" s="12" t="s">
        <v>8273</v>
      </c>
      <c r="Q3520" t="s">
        <v>8274</v>
      </c>
      <c r="R3520" s="17">
        <f t="shared" si="277"/>
        <v>42086.614942129629</v>
      </c>
      <c r="S3520" s="17">
        <f t="shared" si="278"/>
        <v>42117.290972222225</v>
      </c>
      <c r="T3520" s="16" t="str">
        <f t="shared" si="279"/>
        <v>2015</v>
      </c>
    </row>
    <row r="3521" spans="1:20" ht="49" x14ac:dyDescent="0.25">
      <c r="A3521">
        <v>3519</v>
      </c>
      <c r="B3521" s="9" t="s">
        <v>1300</v>
      </c>
      <c r="C3521" s="3" t="s">
        <v>5409</v>
      </c>
      <c r="D3521" s="5">
        <v>3500</v>
      </c>
      <c r="E3521" s="7">
        <v>4340</v>
      </c>
      <c r="F3521" t="s">
        <v>8218</v>
      </c>
      <c r="G3521" t="s">
        <v>8223</v>
      </c>
      <c r="H3521" t="s">
        <v>8245</v>
      </c>
      <c r="I3521">
        <v>1436902359</v>
      </c>
      <c r="J3521">
        <v>1434310359</v>
      </c>
      <c r="K3521" t="b">
        <v>0</v>
      </c>
      <c r="L3521">
        <v>32</v>
      </c>
      <c r="M3521" t="b">
        <v>1</v>
      </c>
      <c r="N3521">
        <f t="shared" si="275"/>
        <v>124</v>
      </c>
      <c r="O3521" s="10">
        <f t="shared" si="276"/>
        <v>135.63</v>
      </c>
      <c r="P3521" s="12" t="s">
        <v>8273</v>
      </c>
      <c r="Q3521" t="s">
        <v>8274</v>
      </c>
      <c r="R3521" s="17">
        <f t="shared" si="277"/>
        <v>42169.814340277779</v>
      </c>
      <c r="S3521" s="17">
        <f t="shared" si="278"/>
        <v>42199.814340277779</v>
      </c>
      <c r="T3521" s="16" t="str">
        <f t="shared" si="279"/>
        <v>2015</v>
      </c>
    </row>
    <row r="3522" spans="1:20" ht="33" x14ac:dyDescent="0.25">
      <c r="A3522">
        <v>3520</v>
      </c>
      <c r="B3522" s="9" t="s">
        <v>1304</v>
      </c>
      <c r="C3522" s="3" t="s">
        <v>5413</v>
      </c>
      <c r="D3522" s="5">
        <v>3500</v>
      </c>
      <c r="E3522" s="7">
        <v>4559.13</v>
      </c>
      <c r="F3522" t="s">
        <v>8218</v>
      </c>
      <c r="G3522" t="s">
        <v>8224</v>
      </c>
      <c r="H3522" t="s">
        <v>8246</v>
      </c>
      <c r="I3522">
        <v>1469962800</v>
      </c>
      <c r="J3522">
        <v>1468578920</v>
      </c>
      <c r="K3522" t="b">
        <v>0</v>
      </c>
      <c r="L3522">
        <v>108</v>
      </c>
      <c r="M3522" t="b">
        <v>1</v>
      </c>
      <c r="N3522">
        <f t="shared" si="275"/>
        <v>130</v>
      </c>
      <c r="O3522" s="10">
        <f t="shared" si="276"/>
        <v>42.21</v>
      </c>
      <c r="P3522" s="12" t="s">
        <v>8273</v>
      </c>
      <c r="Q3522" t="s">
        <v>8274</v>
      </c>
      <c r="R3522" s="17">
        <f t="shared" si="277"/>
        <v>42566.441203703704</v>
      </c>
      <c r="S3522" s="17">
        <f t="shared" si="278"/>
        <v>42582.458333333328</v>
      </c>
      <c r="T3522" s="16" t="str">
        <f t="shared" si="279"/>
        <v>2016</v>
      </c>
    </row>
    <row r="3523" spans="1:20" ht="49" x14ac:dyDescent="0.25">
      <c r="A3523">
        <v>3521</v>
      </c>
      <c r="B3523" s="9" t="s">
        <v>2839</v>
      </c>
      <c r="C3523" s="3" t="s">
        <v>6949</v>
      </c>
      <c r="D3523" s="5">
        <v>3500</v>
      </c>
      <c r="E3523" s="7">
        <v>3900</v>
      </c>
      <c r="F3523" t="s">
        <v>8218</v>
      </c>
      <c r="G3523" t="s">
        <v>8223</v>
      </c>
      <c r="H3523" t="s">
        <v>8245</v>
      </c>
      <c r="I3523">
        <v>1408942740</v>
      </c>
      <c r="J3523">
        <v>1406958354</v>
      </c>
      <c r="K3523" t="b">
        <v>0</v>
      </c>
      <c r="L3523">
        <v>31</v>
      </c>
      <c r="M3523" t="b">
        <v>1</v>
      </c>
      <c r="N3523">
        <f t="shared" si="275"/>
        <v>111</v>
      </c>
      <c r="O3523" s="10">
        <f t="shared" si="276"/>
        <v>125.81</v>
      </c>
      <c r="P3523" s="12" t="s">
        <v>8273</v>
      </c>
      <c r="Q3523" t="s">
        <v>8274</v>
      </c>
      <c r="R3523" s="17">
        <f t="shared" si="277"/>
        <v>41853.240208333329</v>
      </c>
      <c r="S3523" s="17">
        <f t="shared" si="278"/>
        <v>41876.207638888889</v>
      </c>
      <c r="T3523" s="16" t="str">
        <f t="shared" si="279"/>
        <v>2014</v>
      </c>
    </row>
    <row r="3524" spans="1:20" ht="33" x14ac:dyDescent="0.25">
      <c r="A3524">
        <v>3522</v>
      </c>
      <c r="B3524" s="9" t="s">
        <v>2968</v>
      </c>
      <c r="C3524" s="3" t="s">
        <v>7078</v>
      </c>
      <c r="D3524" s="5">
        <v>3500</v>
      </c>
      <c r="E3524" s="7">
        <v>3710</v>
      </c>
      <c r="F3524" t="s">
        <v>8218</v>
      </c>
      <c r="G3524" t="s">
        <v>8223</v>
      </c>
      <c r="H3524" t="s">
        <v>8245</v>
      </c>
      <c r="I3524">
        <v>1471406340</v>
      </c>
      <c r="J3524">
        <v>1470227660</v>
      </c>
      <c r="K3524" t="b">
        <v>0</v>
      </c>
      <c r="L3524">
        <v>47</v>
      </c>
      <c r="M3524" t="b">
        <v>1</v>
      </c>
      <c r="N3524">
        <f t="shared" si="275"/>
        <v>106</v>
      </c>
      <c r="O3524" s="10">
        <f t="shared" si="276"/>
        <v>78.94</v>
      </c>
      <c r="P3524" s="12" t="s">
        <v>8273</v>
      </c>
      <c r="Q3524" t="s">
        <v>8274</v>
      </c>
      <c r="R3524" s="17">
        <f t="shared" si="277"/>
        <v>42585.523842592593</v>
      </c>
      <c r="S3524" s="17">
        <f t="shared" si="278"/>
        <v>42599.165972222225</v>
      </c>
      <c r="T3524" s="16" t="str">
        <f t="shared" si="279"/>
        <v>2016</v>
      </c>
    </row>
    <row r="3525" spans="1:20" ht="65" x14ac:dyDescent="0.25">
      <c r="A3525">
        <v>3523</v>
      </c>
      <c r="B3525" s="9" t="s">
        <v>3150</v>
      </c>
      <c r="C3525" s="3" t="s">
        <v>7260</v>
      </c>
      <c r="D3525" s="5">
        <v>3500</v>
      </c>
      <c r="E3525" s="7">
        <v>3535</v>
      </c>
      <c r="F3525" t="s">
        <v>8218</v>
      </c>
      <c r="G3525" t="s">
        <v>8223</v>
      </c>
      <c r="H3525" t="s">
        <v>8245</v>
      </c>
      <c r="I3525">
        <v>1295928000</v>
      </c>
      <c r="J3525">
        <v>1288160403</v>
      </c>
      <c r="K3525" t="b">
        <v>1</v>
      </c>
      <c r="L3525">
        <v>104</v>
      </c>
      <c r="M3525" t="b">
        <v>1</v>
      </c>
      <c r="N3525">
        <f t="shared" si="275"/>
        <v>101</v>
      </c>
      <c r="O3525" s="10">
        <f t="shared" si="276"/>
        <v>33.99</v>
      </c>
      <c r="P3525" s="12" t="s">
        <v>8273</v>
      </c>
      <c r="Q3525" t="s">
        <v>8274</v>
      </c>
      <c r="R3525" s="17">
        <f t="shared" si="277"/>
        <v>40478.263923611114</v>
      </c>
      <c r="S3525" s="17">
        <f t="shared" si="278"/>
        <v>40568.166666666664</v>
      </c>
      <c r="T3525" s="16" t="str">
        <f t="shared" si="279"/>
        <v>2010</v>
      </c>
    </row>
    <row r="3526" spans="1:20" ht="33" x14ac:dyDescent="0.25">
      <c r="A3526">
        <v>3524</v>
      </c>
      <c r="B3526" s="9" t="s">
        <v>3151</v>
      </c>
      <c r="C3526" s="3" t="s">
        <v>7261</v>
      </c>
      <c r="D3526" s="5">
        <v>3500</v>
      </c>
      <c r="E3526" s="7">
        <v>3514</v>
      </c>
      <c r="F3526" t="s">
        <v>8218</v>
      </c>
      <c r="G3526" t="s">
        <v>8223</v>
      </c>
      <c r="H3526" t="s">
        <v>8245</v>
      </c>
      <c r="I3526">
        <v>1410379774</v>
      </c>
      <c r="J3526">
        <v>1407787774</v>
      </c>
      <c r="K3526" t="b">
        <v>1</v>
      </c>
      <c r="L3526">
        <v>34</v>
      </c>
      <c r="M3526" t="b">
        <v>1</v>
      </c>
      <c r="N3526">
        <f t="shared" si="275"/>
        <v>100</v>
      </c>
      <c r="O3526" s="10">
        <f t="shared" si="276"/>
        <v>103.35</v>
      </c>
      <c r="P3526" s="12" t="s">
        <v>8273</v>
      </c>
      <c r="Q3526" t="s">
        <v>8274</v>
      </c>
      <c r="R3526" s="17">
        <f t="shared" si="277"/>
        <v>41862.83997685185</v>
      </c>
      <c r="S3526" s="17">
        <f t="shared" si="278"/>
        <v>41892.83997685185</v>
      </c>
      <c r="T3526" s="16" t="str">
        <f t="shared" si="279"/>
        <v>2014</v>
      </c>
    </row>
    <row r="3527" spans="1:20" ht="49" x14ac:dyDescent="0.25">
      <c r="A3527">
        <v>3525</v>
      </c>
      <c r="B3527" s="9" t="s">
        <v>3308</v>
      </c>
      <c r="C3527" s="3" t="s">
        <v>7418</v>
      </c>
      <c r="D3527" s="5">
        <v>3500</v>
      </c>
      <c r="E3527" s="7">
        <v>4280</v>
      </c>
      <c r="F3527" t="s">
        <v>8218</v>
      </c>
      <c r="G3527" t="s">
        <v>8223</v>
      </c>
      <c r="H3527" t="s">
        <v>8245</v>
      </c>
      <c r="I3527">
        <v>1460581365</v>
      </c>
      <c r="J3527">
        <v>1458766965</v>
      </c>
      <c r="K3527" t="b">
        <v>0</v>
      </c>
      <c r="L3527">
        <v>57</v>
      </c>
      <c r="M3527" t="b">
        <v>1</v>
      </c>
      <c r="N3527">
        <f t="shared" si="275"/>
        <v>122</v>
      </c>
      <c r="O3527" s="10">
        <f t="shared" si="276"/>
        <v>75.09</v>
      </c>
      <c r="P3527" s="12" t="s">
        <v>8273</v>
      </c>
      <c r="Q3527" t="s">
        <v>8274</v>
      </c>
      <c r="R3527" s="17">
        <f t="shared" si="277"/>
        <v>42452.876909722225</v>
      </c>
      <c r="S3527" s="17">
        <f t="shared" si="278"/>
        <v>42473.876909722225</v>
      </c>
      <c r="T3527" s="16" t="str">
        <f t="shared" si="279"/>
        <v>2016</v>
      </c>
    </row>
    <row r="3528" spans="1:20" ht="49" x14ac:dyDescent="0.25">
      <c r="A3528">
        <v>3526</v>
      </c>
      <c r="B3528" s="9" t="s">
        <v>3333</v>
      </c>
      <c r="C3528" s="3" t="s">
        <v>7443</v>
      </c>
      <c r="D3528" s="5">
        <v>3500</v>
      </c>
      <c r="E3528" s="7">
        <v>3660</v>
      </c>
      <c r="F3528" t="s">
        <v>8218</v>
      </c>
      <c r="G3528" t="s">
        <v>8223</v>
      </c>
      <c r="H3528" t="s">
        <v>8245</v>
      </c>
      <c r="I3528">
        <v>1434384880</v>
      </c>
      <c r="J3528">
        <v>1432484080</v>
      </c>
      <c r="K3528" t="b">
        <v>0</v>
      </c>
      <c r="L3528">
        <v>111</v>
      </c>
      <c r="M3528" t="b">
        <v>1</v>
      </c>
      <c r="N3528">
        <f t="shared" si="275"/>
        <v>105</v>
      </c>
      <c r="O3528" s="10">
        <f t="shared" si="276"/>
        <v>32.97</v>
      </c>
      <c r="P3528" s="12" t="s">
        <v>8273</v>
      </c>
      <c r="Q3528" t="s">
        <v>8274</v>
      </c>
      <c r="R3528" s="17">
        <f t="shared" si="277"/>
        <v>42148.676851851851</v>
      </c>
      <c r="S3528" s="17">
        <f t="shared" si="278"/>
        <v>42170.676851851851</v>
      </c>
      <c r="T3528" s="16" t="str">
        <f t="shared" si="279"/>
        <v>2015</v>
      </c>
    </row>
    <row r="3529" spans="1:20" ht="49" x14ac:dyDescent="0.25">
      <c r="A3529">
        <v>3527</v>
      </c>
      <c r="B3529" s="9" t="s">
        <v>3349</v>
      </c>
      <c r="C3529" s="3" t="s">
        <v>7460</v>
      </c>
      <c r="D3529" s="5">
        <v>3500</v>
      </c>
      <c r="E3529" s="7">
        <v>3655</v>
      </c>
      <c r="F3529" t="s">
        <v>8218</v>
      </c>
      <c r="G3529" t="s">
        <v>8242</v>
      </c>
      <c r="H3529" t="s">
        <v>8248</v>
      </c>
      <c r="I3529">
        <v>1448838000</v>
      </c>
      <c r="J3529">
        <v>1445791811</v>
      </c>
      <c r="K3529" t="b">
        <v>0</v>
      </c>
      <c r="L3529">
        <v>51</v>
      </c>
      <c r="M3529" t="b">
        <v>1</v>
      </c>
      <c r="N3529">
        <f t="shared" si="275"/>
        <v>104</v>
      </c>
      <c r="O3529" s="10">
        <f t="shared" si="276"/>
        <v>71.67</v>
      </c>
      <c r="P3529" s="12" t="s">
        <v>8273</v>
      </c>
      <c r="Q3529" t="s">
        <v>8274</v>
      </c>
      <c r="R3529" s="17">
        <f t="shared" si="277"/>
        <v>42302.701516203699</v>
      </c>
      <c r="S3529" s="17">
        <f t="shared" si="278"/>
        <v>42337.958333333328</v>
      </c>
      <c r="T3529" s="16" t="str">
        <f t="shared" si="279"/>
        <v>2015</v>
      </c>
    </row>
    <row r="3530" spans="1:20" ht="49" x14ac:dyDescent="0.25">
      <c r="A3530">
        <v>3528</v>
      </c>
      <c r="B3530" s="9" t="s">
        <v>3373</v>
      </c>
      <c r="C3530" s="3" t="s">
        <v>7484</v>
      </c>
      <c r="D3530" s="5">
        <v>3500</v>
      </c>
      <c r="E3530" s="7">
        <v>3730</v>
      </c>
      <c r="F3530" t="s">
        <v>8218</v>
      </c>
      <c r="G3530" t="s">
        <v>8228</v>
      </c>
      <c r="H3530" t="s">
        <v>8250</v>
      </c>
      <c r="I3530">
        <v>1446053616</v>
      </c>
      <c r="J3530">
        <v>1443461616</v>
      </c>
      <c r="K3530" t="b">
        <v>0</v>
      </c>
      <c r="L3530">
        <v>52</v>
      </c>
      <c r="M3530" t="b">
        <v>1</v>
      </c>
      <c r="N3530">
        <f t="shared" ref="N3530:N3593" si="280">ROUND(E3530/D3530*100,0)</f>
        <v>107</v>
      </c>
      <c r="O3530" s="10">
        <f t="shared" ref="O3530:O3593" si="281">IFERROR(ROUND(E3530/L3530,2),0)</f>
        <v>71.73</v>
      </c>
      <c r="P3530" s="12" t="s">
        <v>8273</v>
      </c>
      <c r="Q3530" t="s">
        <v>8274</v>
      </c>
      <c r="R3530" s="17">
        <f t="shared" ref="R3530:R3593" si="282">(((J3530/60)/60)/24)+DATE(1970,1,1)</f>
        <v>42275.731666666667</v>
      </c>
      <c r="S3530" s="17">
        <f t="shared" ref="S3530:S3593" si="283">(((I3530/60)/60)/24)+DATE(1970,1,1)</f>
        <v>42305.731666666667</v>
      </c>
      <c r="T3530" s="16" t="str">
        <f t="shared" ref="T3530:T3593" si="284">TEXT(R3530, "yyyy")</f>
        <v>2015</v>
      </c>
    </row>
    <row r="3531" spans="1:20" ht="49" x14ac:dyDescent="0.25">
      <c r="A3531">
        <v>3529</v>
      </c>
      <c r="B3531" s="9" t="s">
        <v>3381</v>
      </c>
      <c r="C3531" s="3" t="s">
        <v>7492</v>
      </c>
      <c r="D3531" s="5">
        <v>3500</v>
      </c>
      <c r="E3531" s="7">
        <v>3526</v>
      </c>
      <c r="F3531" t="s">
        <v>8218</v>
      </c>
      <c r="G3531" t="s">
        <v>8224</v>
      </c>
      <c r="H3531" t="s">
        <v>8246</v>
      </c>
      <c r="I3531">
        <v>1470092340</v>
      </c>
      <c r="J3531">
        <v>1467973256</v>
      </c>
      <c r="K3531" t="b">
        <v>0</v>
      </c>
      <c r="L3531">
        <v>46</v>
      </c>
      <c r="M3531" t="b">
        <v>1</v>
      </c>
      <c r="N3531">
        <f t="shared" si="280"/>
        <v>101</v>
      </c>
      <c r="O3531" s="10">
        <f t="shared" si="281"/>
        <v>76.650000000000006</v>
      </c>
      <c r="P3531" s="12" t="s">
        <v>8273</v>
      </c>
      <c r="Q3531" t="s">
        <v>8274</v>
      </c>
      <c r="R3531" s="17">
        <f t="shared" si="282"/>
        <v>42559.431203703702</v>
      </c>
      <c r="S3531" s="17">
        <f t="shared" si="283"/>
        <v>42583.957638888889</v>
      </c>
      <c r="T3531" s="16" t="str">
        <f t="shared" si="284"/>
        <v>2016</v>
      </c>
    </row>
    <row r="3532" spans="1:20" ht="33" x14ac:dyDescent="0.25">
      <c r="A3532">
        <v>3530</v>
      </c>
      <c r="B3532" s="9" t="s">
        <v>3465</v>
      </c>
      <c r="C3532" s="3" t="s">
        <v>7576</v>
      </c>
      <c r="D3532" s="5">
        <v>3500</v>
      </c>
      <c r="E3532" s="7">
        <v>4450</v>
      </c>
      <c r="F3532" t="s">
        <v>8218</v>
      </c>
      <c r="G3532" t="s">
        <v>8223</v>
      </c>
      <c r="H3532" t="s">
        <v>8245</v>
      </c>
      <c r="I3532">
        <v>1461108450</v>
      </c>
      <c r="J3532">
        <v>1455928050</v>
      </c>
      <c r="K3532" t="b">
        <v>0</v>
      </c>
      <c r="L3532">
        <v>61</v>
      </c>
      <c r="M3532" t="b">
        <v>1</v>
      </c>
      <c r="N3532">
        <f t="shared" si="280"/>
        <v>127</v>
      </c>
      <c r="O3532" s="10">
        <f t="shared" si="281"/>
        <v>72.95</v>
      </c>
      <c r="P3532" s="12" t="s">
        <v>8273</v>
      </c>
      <c r="Q3532" t="s">
        <v>8274</v>
      </c>
      <c r="R3532" s="17">
        <f t="shared" si="282"/>
        <v>42420.019097222219</v>
      </c>
      <c r="S3532" s="17">
        <f t="shared" si="283"/>
        <v>42479.977430555555</v>
      </c>
      <c r="T3532" s="16" t="str">
        <f t="shared" si="284"/>
        <v>2016</v>
      </c>
    </row>
    <row r="3533" spans="1:20" ht="49" x14ac:dyDescent="0.25">
      <c r="A3533">
        <v>3531</v>
      </c>
      <c r="B3533" s="9" t="s">
        <v>3668</v>
      </c>
      <c r="C3533" s="3" t="s">
        <v>7781</v>
      </c>
      <c r="D3533" s="5">
        <v>3500</v>
      </c>
      <c r="E3533" s="7">
        <v>3530</v>
      </c>
      <c r="F3533" t="s">
        <v>8218</v>
      </c>
      <c r="G3533" t="s">
        <v>8223</v>
      </c>
      <c r="H3533" t="s">
        <v>8245</v>
      </c>
      <c r="I3533">
        <v>1405915140</v>
      </c>
      <c r="J3533">
        <v>1404140667</v>
      </c>
      <c r="K3533" t="b">
        <v>0</v>
      </c>
      <c r="L3533">
        <v>40</v>
      </c>
      <c r="M3533" t="b">
        <v>1</v>
      </c>
      <c r="N3533">
        <f t="shared" si="280"/>
        <v>101</v>
      </c>
      <c r="O3533" s="10">
        <f t="shared" si="281"/>
        <v>88.25</v>
      </c>
      <c r="P3533" s="12" t="s">
        <v>8273</v>
      </c>
      <c r="Q3533" t="s">
        <v>8274</v>
      </c>
      <c r="R3533" s="17">
        <f t="shared" si="282"/>
        <v>41820.62809027778</v>
      </c>
      <c r="S3533" s="17">
        <f t="shared" si="283"/>
        <v>41841.165972222225</v>
      </c>
      <c r="T3533" s="16" t="str">
        <f t="shared" si="284"/>
        <v>2014</v>
      </c>
    </row>
    <row r="3534" spans="1:20" ht="33" x14ac:dyDescent="0.25">
      <c r="A3534">
        <v>3532</v>
      </c>
      <c r="B3534" s="9" t="s">
        <v>3680</v>
      </c>
      <c r="C3534" s="3" t="s">
        <v>7793</v>
      </c>
      <c r="D3534" s="5">
        <v>3500</v>
      </c>
      <c r="E3534" s="7">
        <v>3880</v>
      </c>
      <c r="F3534" t="s">
        <v>8218</v>
      </c>
      <c r="G3534" t="s">
        <v>8223</v>
      </c>
      <c r="H3534" t="s">
        <v>8245</v>
      </c>
      <c r="I3534">
        <v>1476931696</v>
      </c>
      <c r="J3534">
        <v>1474339696</v>
      </c>
      <c r="K3534" t="b">
        <v>0</v>
      </c>
      <c r="L3534">
        <v>66</v>
      </c>
      <c r="M3534" t="b">
        <v>1</v>
      </c>
      <c r="N3534">
        <f t="shared" si="280"/>
        <v>111</v>
      </c>
      <c r="O3534" s="10">
        <f t="shared" si="281"/>
        <v>58.79</v>
      </c>
      <c r="P3534" s="12" t="s">
        <v>8273</v>
      </c>
      <c r="Q3534" t="s">
        <v>8274</v>
      </c>
      <c r="R3534" s="17">
        <f t="shared" si="282"/>
        <v>42633.116851851853</v>
      </c>
      <c r="S3534" s="17">
        <f t="shared" si="283"/>
        <v>42663.116851851853</v>
      </c>
      <c r="T3534" s="16" t="str">
        <f t="shared" si="284"/>
        <v>2016</v>
      </c>
    </row>
    <row r="3535" spans="1:20" ht="49" x14ac:dyDescent="0.25">
      <c r="A3535">
        <v>3533</v>
      </c>
      <c r="B3535" s="9" t="s">
        <v>3691</v>
      </c>
      <c r="C3535" s="3" t="s">
        <v>7804</v>
      </c>
      <c r="D3535" s="5">
        <v>3500</v>
      </c>
      <c r="E3535" s="7">
        <v>3760</v>
      </c>
      <c r="F3535" t="s">
        <v>8218</v>
      </c>
      <c r="G3535" t="s">
        <v>8223</v>
      </c>
      <c r="H3535" t="s">
        <v>8245</v>
      </c>
      <c r="I3535">
        <v>1465178400</v>
      </c>
      <c r="J3535">
        <v>1461985967</v>
      </c>
      <c r="K3535" t="b">
        <v>0</v>
      </c>
      <c r="L3535">
        <v>60</v>
      </c>
      <c r="M3535" t="b">
        <v>1</v>
      </c>
      <c r="N3535">
        <f t="shared" si="280"/>
        <v>107</v>
      </c>
      <c r="O3535" s="10">
        <f t="shared" si="281"/>
        <v>62.67</v>
      </c>
      <c r="P3535" s="12" t="s">
        <v>8273</v>
      </c>
      <c r="Q3535" t="s">
        <v>8274</v>
      </c>
      <c r="R3535" s="17">
        <f t="shared" si="282"/>
        <v>42490.133877314816</v>
      </c>
      <c r="S3535" s="17">
        <f t="shared" si="283"/>
        <v>42527.083333333328</v>
      </c>
      <c r="T3535" s="16" t="str">
        <f t="shared" si="284"/>
        <v>2016</v>
      </c>
    </row>
    <row r="3536" spans="1:20" ht="49" x14ac:dyDescent="0.25">
      <c r="A3536">
        <v>3534</v>
      </c>
      <c r="B3536" s="9" t="s">
        <v>3712</v>
      </c>
      <c r="C3536" s="3" t="s">
        <v>7825</v>
      </c>
      <c r="D3536" s="5">
        <v>3500</v>
      </c>
      <c r="E3536" s="7">
        <v>3590</v>
      </c>
      <c r="F3536" t="s">
        <v>8218</v>
      </c>
      <c r="G3536" t="s">
        <v>8224</v>
      </c>
      <c r="H3536" t="s">
        <v>8246</v>
      </c>
      <c r="I3536">
        <v>1427806320</v>
      </c>
      <c r="J3536">
        <v>1422834819</v>
      </c>
      <c r="K3536" t="b">
        <v>0</v>
      </c>
      <c r="L3536">
        <v>27</v>
      </c>
      <c r="M3536" t="b">
        <v>1</v>
      </c>
      <c r="N3536">
        <f t="shared" si="280"/>
        <v>103</v>
      </c>
      <c r="O3536" s="10">
        <f t="shared" si="281"/>
        <v>132.96</v>
      </c>
      <c r="P3536" s="12" t="s">
        <v>8273</v>
      </c>
      <c r="Q3536" t="s">
        <v>8274</v>
      </c>
      <c r="R3536" s="17">
        <f t="shared" si="282"/>
        <v>42036.995590277773</v>
      </c>
      <c r="S3536" s="17">
        <f t="shared" si="283"/>
        <v>42094.536111111112</v>
      </c>
      <c r="T3536" s="16" t="str">
        <f t="shared" si="284"/>
        <v>2015</v>
      </c>
    </row>
    <row r="3537" spans="1:20" ht="49" x14ac:dyDescent="0.25">
      <c r="A3537">
        <v>3535</v>
      </c>
      <c r="B3537" s="9" t="s">
        <v>3818</v>
      </c>
      <c r="C3537" s="3" t="s">
        <v>7930</v>
      </c>
      <c r="D3537" s="5">
        <v>3500</v>
      </c>
      <c r="E3537" s="7">
        <v>3659</v>
      </c>
      <c r="F3537" t="s">
        <v>8218</v>
      </c>
      <c r="G3537" t="s">
        <v>8223</v>
      </c>
      <c r="H3537" t="s">
        <v>8245</v>
      </c>
      <c r="I3537">
        <v>1451881207</v>
      </c>
      <c r="J3537">
        <v>1449116407</v>
      </c>
      <c r="K3537" t="b">
        <v>0</v>
      </c>
      <c r="L3537">
        <v>46</v>
      </c>
      <c r="M3537" t="b">
        <v>1</v>
      </c>
      <c r="N3537">
        <f t="shared" si="280"/>
        <v>105</v>
      </c>
      <c r="O3537" s="10">
        <f t="shared" si="281"/>
        <v>79.540000000000006</v>
      </c>
      <c r="P3537" s="12" t="s">
        <v>8273</v>
      </c>
      <c r="Q3537" t="s">
        <v>8274</v>
      </c>
      <c r="R3537" s="17">
        <f t="shared" si="282"/>
        <v>42341.180636574078</v>
      </c>
      <c r="S3537" s="17">
        <f t="shared" si="283"/>
        <v>42373.180636574078</v>
      </c>
      <c r="T3537" s="16" t="str">
        <f t="shared" si="284"/>
        <v>2015</v>
      </c>
    </row>
    <row r="3538" spans="1:20" ht="49" x14ac:dyDescent="0.25">
      <c r="A3538">
        <v>3536</v>
      </c>
      <c r="B3538" s="9" t="s">
        <v>3425</v>
      </c>
      <c r="C3538" s="3" t="s">
        <v>7536</v>
      </c>
      <c r="D3538" s="5">
        <v>3750</v>
      </c>
      <c r="E3538" s="7">
        <v>4055</v>
      </c>
      <c r="F3538" t="s">
        <v>8218</v>
      </c>
      <c r="G3538" t="s">
        <v>8223</v>
      </c>
      <c r="H3538" t="s">
        <v>8245</v>
      </c>
      <c r="I3538">
        <v>1411264800</v>
      </c>
      <c r="J3538">
        <v>1409620903</v>
      </c>
      <c r="K3538" t="b">
        <v>0</v>
      </c>
      <c r="L3538">
        <v>87</v>
      </c>
      <c r="M3538" t="b">
        <v>1</v>
      </c>
      <c r="N3538">
        <f t="shared" si="280"/>
        <v>108</v>
      </c>
      <c r="O3538" s="10">
        <f t="shared" si="281"/>
        <v>46.61</v>
      </c>
      <c r="P3538" s="12" t="s">
        <v>8273</v>
      </c>
      <c r="Q3538" t="s">
        <v>8274</v>
      </c>
      <c r="R3538" s="17">
        <f t="shared" si="282"/>
        <v>41884.056747685187</v>
      </c>
      <c r="S3538" s="17">
        <f t="shared" si="283"/>
        <v>41903.083333333336</v>
      </c>
      <c r="T3538" s="16" t="str">
        <f t="shared" si="284"/>
        <v>2014</v>
      </c>
    </row>
    <row r="3539" spans="1:20" ht="49" x14ac:dyDescent="0.25">
      <c r="A3539">
        <v>3537</v>
      </c>
      <c r="B3539" s="9" t="s">
        <v>3491</v>
      </c>
      <c r="C3539" s="3" t="s">
        <v>7602</v>
      </c>
      <c r="D3539" s="5">
        <v>3800</v>
      </c>
      <c r="E3539" s="7">
        <v>4000.22</v>
      </c>
      <c r="F3539" t="s">
        <v>8218</v>
      </c>
      <c r="G3539" t="s">
        <v>8223</v>
      </c>
      <c r="H3539" t="s">
        <v>8245</v>
      </c>
      <c r="I3539">
        <v>1445818397</v>
      </c>
      <c r="J3539">
        <v>1442794397</v>
      </c>
      <c r="K3539" t="b">
        <v>0</v>
      </c>
      <c r="L3539">
        <v>35</v>
      </c>
      <c r="M3539" t="b">
        <v>1</v>
      </c>
      <c r="N3539">
        <f t="shared" si="280"/>
        <v>105</v>
      </c>
      <c r="O3539" s="10">
        <f t="shared" si="281"/>
        <v>114.29</v>
      </c>
      <c r="P3539" s="12" t="s">
        <v>8273</v>
      </c>
      <c r="Q3539" t="s">
        <v>8274</v>
      </c>
      <c r="R3539" s="17">
        <f t="shared" si="282"/>
        <v>42268.009224537032</v>
      </c>
      <c r="S3539" s="17">
        <f t="shared" si="283"/>
        <v>42303.009224537032</v>
      </c>
      <c r="T3539" s="16" t="str">
        <f t="shared" si="284"/>
        <v>2015</v>
      </c>
    </row>
    <row r="3540" spans="1:20" ht="33" x14ac:dyDescent="0.25">
      <c r="A3540">
        <v>3538</v>
      </c>
      <c r="B3540" s="9" t="s">
        <v>3334</v>
      </c>
      <c r="C3540" s="3" t="s">
        <v>7444</v>
      </c>
      <c r="D3540" s="5">
        <v>3871</v>
      </c>
      <c r="E3540" s="7">
        <v>5366</v>
      </c>
      <c r="F3540" t="s">
        <v>8218</v>
      </c>
      <c r="G3540" t="s">
        <v>8223</v>
      </c>
      <c r="H3540" t="s">
        <v>8245</v>
      </c>
      <c r="I3540">
        <v>1438259422</v>
      </c>
      <c r="J3540">
        <v>1435667422</v>
      </c>
      <c r="K3540" t="b">
        <v>0</v>
      </c>
      <c r="L3540">
        <v>46</v>
      </c>
      <c r="M3540" t="b">
        <v>1</v>
      </c>
      <c r="N3540">
        <f t="shared" si="280"/>
        <v>139</v>
      </c>
      <c r="O3540" s="10">
        <f t="shared" si="281"/>
        <v>116.65</v>
      </c>
      <c r="P3540" s="12" t="s">
        <v>8273</v>
      </c>
      <c r="Q3540" t="s">
        <v>8274</v>
      </c>
      <c r="R3540" s="17">
        <f t="shared" si="282"/>
        <v>42185.521087962959</v>
      </c>
      <c r="S3540" s="17">
        <f t="shared" si="283"/>
        <v>42215.521087962959</v>
      </c>
      <c r="T3540" s="16" t="str">
        <f t="shared" si="284"/>
        <v>2015</v>
      </c>
    </row>
    <row r="3541" spans="1:20" ht="49" x14ac:dyDescent="0.25">
      <c r="A3541">
        <v>3539</v>
      </c>
      <c r="B3541" s="9" t="s">
        <v>532</v>
      </c>
      <c r="C3541" s="3" t="s">
        <v>4641</v>
      </c>
      <c r="D3541" s="5">
        <v>4000</v>
      </c>
      <c r="E3541" s="7">
        <v>4000</v>
      </c>
      <c r="F3541" t="s">
        <v>8218</v>
      </c>
      <c r="G3541" t="s">
        <v>8223</v>
      </c>
      <c r="H3541" t="s">
        <v>8245</v>
      </c>
      <c r="I3541">
        <v>1481957940</v>
      </c>
      <c r="J3541">
        <v>1478050429</v>
      </c>
      <c r="K3541" t="b">
        <v>0</v>
      </c>
      <c r="L3541">
        <v>31</v>
      </c>
      <c r="M3541" t="b">
        <v>1</v>
      </c>
      <c r="N3541">
        <f t="shared" si="280"/>
        <v>100</v>
      </c>
      <c r="O3541" s="10">
        <f t="shared" si="281"/>
        <v>129.03</v>
      </c>
      <c r="P3541" s="12" t="s">
        <v>8273</v>
      </c>
      <c r="Q3541" t="s">
        <v>8274</v>
      </c>
      <c r="R3541" s="17">
        <f t="shared" si="282"/>
        <v>42676.065150462964</v>
      </c>
      <c r="S3541" s="17">
        <f t="shared" si="283"/>
        <v>42721.290972222225</v>
      </c>
      <c r="T3541" s="16" t="str">
        <f t="shared" si="284"/>
        <v>2016</v>
      </c>
    </row>
    <row r="3542" spans="1:20" ht="49" x14ac:dyDescent="0.25">
      <c r="A3542">
        <v>3540</v>
      </c>
      <c r="B3542" s="9" t="s">
        <v>1289</v>
      </c>
      <c r="C3542" s="3" t="s">
        <v>5398</v>
      </c>
      <c r="D3542" s="5">
        <v>4000</v>
      </c>
      <c r="E3542" s="7">
        <v>4018</v>
      </c>
      <c r="F3542" t="s">
        <v>8218</v>
      </c>
      <c r="G3542" t="s">
        <v>8223</v>
      </c>
      <c r="H3542" t="s">
        <v>8245</v>
      </c>
      <c r="I3542">
        <v>1470801600</v>
      </c>
      <c r="J3542">
        <v>1468122163</v>
      </c>
      <c r="K3542" t="b">
        <v>0</v>
      </c>
      <c r="L3542">
        <v>61</v>
      </c>
      <c r="M3542" t="b">
        <v>1</v>
      </c>
      <c r="N3542">
        <f t="shared" si="280"/>
        <v>100</v>
      </c>
      <c r="O3542" s="10">
        <f t="shared" si="281"/>
        <v>65.87</v>
      </c>
      <c r="P3542" s="12" t="s">
        <v>8273</v>
      </c>
      <c r="Q3542" t="s">
        <v>8274</v>
      </c>
      <c r="R3542" s="17">
        <f t="shared" si="282"/>
        <v>42561.154664351852</v>
      </c>
      <c r="S3542" s="17">
        <f t="shared" si="283"/>
        <v>42592.166666666672</v>
      </c>
      <c r="T3542" s="16" t="str">
        <f t="shared" si="284"/>
        <v>2016</v>
      </c>
    </row>
    <row r="3543" spans="1:20" ht="33" x14ac:dyDescent="0.25">
      <c r="A3543">
        <v>3541</v>
      </c>
      <c r="B3543" s="9" t="s">
        <v>3157</v>
      </c>
      <c r="C3543" s="3" t="s">
        <v>7267</v>
      </c>
      <c r="D3543" s="5">
        <v>4000</v>
      </c>
      <c r="E3543" s="7">
        <v>4040</v>
      </c>
      <c r="F3543" t="s">
        <v>8218</v>
      </c>
      <c r="G3543" t="s">
        <v>8223</v>
      </c>
      <c r="H3543" t="s">
        <v>8245</v>
      </c>
      <c r="I3543">
        <v>1405746000</v>
      </c>
      <c r="J3543">
        <v>1404932105</v>
      </c>
      <c r="K3543" t="b">
        <v>1</v>
      </c>
      <c r="L3543">
        <v>41</v>
      </c>
      <c r="M3543" t="b">
        <v>1</v>
      </c>
      <c r="N3543">
        <f t="shared" si="280"/>
        <v>101</v>
      </c>
      <c r="O3543" s="10">
        <f t="shared" si="281"/>
        <v>98.54</v>
      </c>
      <c r="P3543" s="12" t="s">
        <v>8273</v>
      </c>
      <c r="Q3543" t="s">
        <v>8274</v>
      </c>
      <c r="R3543" s="17">
        <f t="shared" si="282"/>
        <v>41829.788252314815</v>
      </c>
      <c r="S3543" s="17">
        <f t="shared" si="283"/>
        <v>41839.208333333336</v>
      </c>
      <c r="T3543" s="16" t="str">
        <f t="shared" si="284"/>
        <v>2014</v>
      </c>
    </row>
    <row r="3544" spans="1:20" ht="49" x14ac:dyDescent="0.25">
      <c r="A3544">
        <v>3542</v>
      </c>
      <c r="B3544" s="9" t="s">
        <v>3162</v>
      </c>
      <c r="C3544" s="3" t="s">
        <v>7272</v>
      </c>
      <c r="D3544" s="5">
        <v>4000</v>
      </c>
      <c r="E3544" s="7">
        <v>5086</v>
      </c>
      <c r="F3544" t="s">
        <v>8218</v>
      </c>
      <c r="G3544" t="s">
        <v>8223</v>
      </c>
      <c r="H3544" t="s">
        <v>8245</v>
      </c>
      <c r="I3544">
        <v>1404698400</v>
      </c>
      <c r="J3544">
        <v>1402331262</v>
      </c>
      <c r="K3544" t="b">
        <v>1</v>
      </c>
      <c r="L3544">
        <v>63</v>
      </c>
      <c r="M3544" t="b">
        <v>1</v>
      </c>
      <c r="N3544">
        <f t="shared" si="280"/>
        <v>127</v>
      </c>
      <c r="O3544" s="10">
        <f t="shared" si="281"/>
        <v>80.73</v>
      </c>
      <c r="P3544" s="12" t="s">
        <v>8273</v>
      </c>
      <c r="Q3544" t="s">
        <v>8274</v>
      </c>
      <c r="R3544" s="17">
        <f t="shared" si="282"/>
        <v>41799.685902777775</v>
      </c>
      <c r="S3544" s="17">
        <f t="shared" si="283"/>
        <v>41827.083333333336</v>
      </c>
      <c r="T3544" s="16" t="str">
        <f t="shared" si="284"/>
        <v>2014</v>
      </c>
    </row>
    <row r="3545" spans="1:20" ht="33" x14ac:dyDescent="0.25">
      <c r="A3545">
        <v>3543</v>
      </c>
      <c r="B3545" s="9" t="s">
        <v>3212</v>
      </c>
      <c r="C3545" s="3" t="s">
        <v>7322</v>
      </c>
      <c r="D3545" s="5">
        <v>4000</v>
      </c>
      <c r="E3545" s="7">
        <v>5050</v>
      </c>
      <c r="F3545" t="s">
        <v>8218</v>
      </c>
      <c r="G3545" t="s">
        <v>8223</v>
      </c>
      <c r="H3545" t="s">
        <v>8245</v>
      </c>
      <c r="I3545">
        <v>1407524751</v>
      </c>
      <c r="J3545">
        <v>1404932751</v>
      </c>
      <c r="K3545" t="b">
        <v>1</v>
      </c>
      <c r="L3545">
        <v>94</v>
      </c>
      <c r="M3545" t="b">
        <v>1</v>
      </c>
      <c r="N3545">
        <f t="shared" si="280"/>
        <v>126</v>
      </c>
      <c r="O3545" s="10">
        <f t="shared" si="281"/>
        <v>53.72</v>
      </c>
      <c r="P3545" s="12" t="s">
        <v>8273</v>
      </c>
      <c r="Q3545" t="s">
        <v>8274</v>
      </c>
      <c r="R3545" s="17">
        <f t="shared" si="282"/>
        <v>41829.795729166668</v>
      </c>
      <c r="S3545" s="17">
        <f t="shared" si="283"/>
        <v>41859.795729166668</v>
      </c>
      <c r="T3545" s="16" t="str">
        <f t="shared" si="284"/>
        <v>2014</v>
      </c>
    </row>
    <row r="3546" spans="1:20" ht="49" x14ac:dyDescent="0.25">
      <c r="A3546">
        <v>3544</v>
      </c>
      <c r="B3546" s="9" t="s">
        <v>3221</v>
      </c>
      <c r="C3546" s="3" t="s">
        <v>7331</v>
      </c>
      <c r="D3546" s="5">
        <v>4000</v>
      </c>
      <c r="E3546" s="7">
        <v>4137</v>
      </c>
      <c r="F3546" t="s">
        <v>8218</v>
      </c>
      <c r="G3546" t="s">
        <v>8224</v>
      </c>
      <c r="H3546" t="s">
        <v>8246</v>
      </c>
      <c r="I3546">
        <v>1436114603</v>
      </c>
      <c r="J3546">
        <v>1433090603</v>
      </c>
      <c r="K3546" t="b">
        <v>1</v>
      </c>
      <c r="L3546">
        <v>113</v>
      </c>
      <c r="M3546" t="b">
        <v>1</v>
      </c>
      <c r="N3546">
        <f t="shared" si="280"/>
        <v>103</v>
      </c>
      <c r="O3546" s="10">
        <f t="shared" si="281"/>
        <v>36.61</v>
      </c>
      <c r="P3546" s="12" t="s">
        <v>8273</v>
      </c>
      <c r="Q3546" t="s">
        <v>8274</v>
      </c>
      <c r="R3546" s="17">
        <f t="shared" si="282"/>
        <v>42155.696793981479</v>
      </c>
      <c r="S3546" s="17">
        <f t="shared" si="283"/>
        <v>42190.696793981479</v>
      </c>
      <c r="T3546" s="16" t="str">
        <f t="shared" si="284"/>
        <v>2015</v>
      </c>
    </row>
    <row r="3547" spans="1:20" ht="49" x14ac:dyDescent="0.25">
      <c r="A3547">
        <v>3545</v>
      </c>
      <c r="B3547" s="9" t="s">
        <v>3234</v>
      </c>
      <c r="C3547" s="3" t="s">
        <v>7344</v>
      </c>
      <c r="D3547" s="5">
        <v>4000</v>
      </c>
      <c r="E3547" s="7">
        <v>4015.71</v>
      </c>
      <c r="F3547" t="s">
        <v>8218</v>
      </c>
      <c r="G3547" t="s">
        <v>8224</v>
      </c>
      <c r="H3547" t="s">
        <v>8246</v>
      </c>
      <c r="I3547">
        <v>1485991860</v>
      </c>
      <c r="J3547">
        <v>1483124208</v>
      </c>
      <c r="K3547" t="b">
        <v>0</v>
      </c>
      <c r="L3547">
        <v>115</v>
      </c>
      <c r="M3547" t="b">
        <v>1</v>
      </c>
      <c r="N3547">
        <f t="shared" si="280"/>
        <v>100</v>
      </c>
      <c r="O3547" s="10">
        <f t="shared" si="281"/>
        <v>34.92</v>
      </c>
      <c r="P3547" s="12" t="s">
        <v>8273</v>
      </c>
      <c r="Q3547" t="s">
        <v>8274</v>
      </c>
      <c r="R3547" s="17">
        <f t="shared" si="282"/>
        <v>42734.789444444439</v>
      </c>
      <c r="S3547" s="17">
        <f t="shared" si="283"/>
        <v>42767.979861111111</v>
      </c>
      <c r="T3547" s="16" t="str">
        <f t="shared" si="284"/>
        <v>2016</v>
      </c>
    </row>
    <row r="3548" spans="1:20" ht="49" x14ac:dyDescent="0.25">
      <c r="A3548">
        <v>3546</v>
      </c>
      <c r="B3548" s="9" t="s">
        <v>3273</v>
      </c>
      <c r="C3548" s="3" t="s">
        <v>7383</v>
      </c>
      <c r="D3548" s="5">
        <v>4000</v>
      </c>
      <c r="E3548" s="7">
        <v>4296</v>
      </c>
      <c r="F3548" t="s">
        <v>8218</v>
      </c>
      <c r="G3548" t="s">
        <v>8223</v>
      </c>
      <c r="H3548" t="s">
        <v>8245</v>
      </c>
      <c r="I3548">
        <v>1473879600</v>
      </c>
      <c r="J3548">
        <v>1472498042</v>
      </c>
      <c r="K3548" t="b">
        <v>1</v>
      </c>
      <c r="L3548">
        <v>21</v>
      </c>
      <c r="M3548" t="b">
        <v>1</v>
      </c>
      <c r="N3548">
        <f t="shared" si="280"/>
        <v>107</v>
      </c>
      <c r="O3548" s="10">
        <f t="shared" si="281"/>
        <v>204.57</v>
      </c>
      <c r="P3548" s="12" t="s">
        <v>8273</v>
      </c>
      <c r="Q3548" t="s">
        <v>8274</v>
      </c>
      <c r="R3548" s="17">
        <f t="shared" si="282"/>
        <v>42611.801412037035</v>
      </c>
      <c r="S3548" s="17">
        <f t="shared" si="283"/>
        <v>42627.791666666672</v>
      </c>
      <c r="T3548" s="16" t="str">
        <f t="shared" si="284"/>
        <v>2016</v>
      </c>
    </row>
    <row r="3549" spans="1:20" ht="49" x14ac:dyDescent="0.25">
      <c r="A3549">
        <v>3547</v>
      </c>
      <c r="B3549" s="9" t="s">
        <v>3305</v>
      </c>
      <c r="C3549" s="3" t="s">
        <v>7415</v>
      </c>
      <c r="D3549" s="5">
        <v>4000</v>
      </c>
      <c r="E3549" s="7">
        <v>4081</v>
      </c>
      <c r="F3549" t="s">
        <v>8218</v>
      </c>
      <c r="G3549" t="s">
        <v>8223</v>
      </c>
      <c r="H3549" t="s">
        <v>8245</v>
      </c>
      <c r="I3549">
        <v>1438374748</v>
      </c>
      <c r="J3549">
        <v>1435782748</v>
      </c>
      <c r="K3549" t="b">
        <v>0</v>
      </c>
      <c r="L3549">
        <v>20</v>
      </c>
      <c r="M3549" t="b">
        <v>1</v>
      </c>
      <c r="N3549">
        <f t="shared" si="280"/>
        <v>102</v>
      </c>
      <c r="O3549" s="10">
        <f t="shared" si="281"/>
        <v>204.05</v>
      </c>
      <c r="P3549" s="12" t="s">
        <v>8273</v>
      </c>
      <c r="Q3549" t="s">
        <v>8274</v>
      </c>
      <c r="R3549" s="17">
        <f t="shared" si="282"/>
        <v>42186.855879629627</v>
      </c>
      <c r="S3549" s="17">
        <f t="shared" si="283"/>
        <v>42216.855879629627</v>
      </c>
      <c r="T3549" s="16" t="str">
        <f t="shared" si="284"/>
        <v>2015</v>
      </c>
    </row>
    <row r="3550" spans="1:20" ht="49" x14ac:dyDescent="0.25">
      <c r="A3550">
        <v>3548</v>
      </c>
      <c r="B3550" s="9" t="s">
        <v>3315</v>
      </c>
      <c r="C3550" s="3" t="s">
        <v>7425</v>
      </c>
      <c r="D3550" s="5">
        <v>4000</v>
      </c>
      <c r="E3550" s="7">
        <v>4400</v>
      </c>
      <c r="F3550" t="s">
        <v>8218</v>
      </c>
      <c r="G3550" t="s">
        <v>8224</v>
      </c>
      <c r="H3550" t="s">
        <v>8246</v>
      </c>
      <c r="I3550">
        <v>1462519041</v>
      </c>
      <c r="J3550">
        <v>1459927041</v>
      </c>
      <c r="K3550" t="b">
        <v>0</v>
      </c>
      <c r="L3550">
        <v>89</v>
      </c>
      <c r="M3550" t="b">
        <v>1</v>
      </c>
      <c r="N3550">
        <f t="shared" si="280"/>
        <v>110</v>
      </c>
      <c r="O3550" s="10">
        <f t="shared" si="281"/>
        <v>49.44</v>
      </c>
      <c r="P3550" s="12" t="s">
        <v>8273</v>
      </c>
      <c r="Q3550" t="s">
        <v>8274</v>
      </c>
      <c r="R3550" s="17">
        <f t="shared" si="282"/>
        <v>42466.303715277783</v>
      </c>
      <c r="S3550" s="17">
        <f t="shared" si="283"/>
        <v>42496.303715277783</v>
      </c>
      <c r="T3550" s="16" t="str">
        <f t="shared" si="284"/>
        <v>2016</v>
      </c>
    </row>
    <row r="3551" spans="1:20" ht="33" x14ac:dyDescent="0.25">
      <c r="A3551">
        <v>3549</v>
      </c>
      <c r="B3551" s="9" t="s">
        <v>3358</v>
      </c>
      <c r="C3551" s="3" t="s">
        <v>7469</v>
      </c>
      <c r="D3551" s="5">
        <v>4000</v>
      </c>
      <c r="E3551" s="7">
        <v>4250</v>
      </c>
      <c r="F3551" t="s">
        <v>8218</v>
      </c>
      <c r="G3551" t="s">
        <v>8223</v>
      </c>
      <c r="H3551" t="s">
        <v>8245</v>
      </c>
      <c r="I3551">
        <v>1487985734</v>
      </c>
      <c r="J3551">
        <v>1484097734</v>
      </c>
      <c r="K3551" t="b">
        <v>0</v>
      </c>
      <c r="L3551">
        <v>23</v>
      </c>
      <c r="M3551" t="b">
        <v>1</v>
      </c>
      <c r="N3551">
        <f t="shared" si="280"/>
        <v>106</v>
      </c>
      <c r="O3551" s="10">
        <f t="shared" si="281"/>
        <v>184.78</v>
      </c>
      <c r="P3551" s="12" t="s">
        <v>8273</v>
      </c>
      <c r="Q3551" t="s">
        <v>8274</v>
      </c>
      <c r="R3551" s="17">
        <f t="shared" si="282"/>
        <v>42746.057106481487</v>
      </c>
      <c r="S3551" s="17">
        <f t="shared" si="283"/>
        <v>42791.057106481487</v>
      </c>
      <c r="T3551" s="16" t="str">
        <f t="shared" si="284"/>
        <v>2017</v>
      </c>
    </row>
    <row r="3552" spans="1:20" ht="49" x14ac:dyDescent="0.25">
      <c r="A3552">
        <v>3550</v>
      </c>
      <c r="B3552" s="9" t="s">
        <v>3380</v>
      </c>
      <c r="C3552" s="3" t="s">
        <v>7491</v>
      </c>
      <c r="D3552" s="5">
        <v>4000</v>
      </c>
      <c r="E3552" s="7">
        <v>4090</v>
      </c>
      <c r="F3552" t="s">
        <v>8218</v>
      </c>
      <c r="G3552" t="s">
        <v>8223</v>
      </c>
      <c r="H3552" t="s">
        <v>8245</v>
      </c>
      <c r="I3552">
        <v>1426044383</v>
      </c>
      <c r="J3552">
        <v>1423455983</v>
      </c>
      <c r="K3552" t="b">
        <v>0</v>
      </c>
      <c r="L3552">
        <v>48</v>
      </c>
      <c r="M3552" t="b">
        <v>1</v>
      </c>
      <c r="N3552">
        <f t="shared" si="280"/>
        <v>102</v>
      </c>
      <c r="O3552" s="10">
        <f t="shared" si="281"/>
        <v>85.21</v>
      </c>
      <c r="P3552" s="12" t="s">
        <v>8273</v>
      </c>
      <c r="Q3552" t="s">
        <v>8274</v>
      </c>
      <c r="R3552" s="17">
        <f t="shared" si="282"/>
        <v>42044.184988425928</v>
      </c>
      <c r="S3552" s="17">
        <f t="shared" si="283"/>
        <v>42074.143321759257</v>
      </c>
      <c r="T3552" s="16" t="str">
        <f t="shared" si="284"/>
        <v>2015</v>
      </c>
    </row>
    <row r="3553" spans="1:20" ht="49" x14ac:dyDescent="0.25">
      <c r="A3553">
        <v>3551</v>
      </c>
      <c r="B3553" s="9" t="s">
        <v>3397</v>
      </c>
      <c r="C3553" s="3" t="s">
        <v>7508</v>
      </c>
      <c r="D3553" s="5">
        <v>4000</v>
      </c>
      <c r="E3553" s="7">
        <v>4443</v>
      </c>
      <c r="F3553" t="s">
        <v>8218</v>
      </c>
      <c r="G3553" t="s">
        <v>8223</v>
      </c>
      <c r="H3553" t="s">
        <v>8245</v>
      </c>
      <c r="I3553">
        <v>1416589200</v>
      </c>
      <c r="J3553">
        <v>1414605776</v>
      </c>
      <c r="K3553" t="b">
        <v>0</v>
      </c>
      <c r="L3553">
        <v>65</v>
      </c>
      <c r="M3553" t="b">
        <v>1</v>
      </c>
      <c r="N3553">
        <f t="shared" si="280"/>
        <v>111</v>
      </c>
      <c r="O3553" s="10">
        <f t="shared" si="281"/>
        <v>68.349999999999994</v>
      </c>
      <c r="P3553" s="12" t="s">
        <v>8273</v>
      </c>
      <c r="Q3553" t="s">
        <v>8274</v>
      </c>
      <c r="R3553" s="17">
        <f t="shared" si="282"/>
        <v>41941.75203703704</v>
      </c>
      <c r="S3553" s="17">
        <f t="shared" si="283"/>
        <v>41964.708333333328</v>
      </c>
      <c r="T3553" s="16" t="str">
        <f t="shared" si="284"/>
        <v>2014</v>
      </c>
    </row>
    <row r="3554" spans="1:20" ht="49" x14ac:dyDescent="0.25">
      <c r="A3554">
        <v>3552</v>
      </c>
      <c r="B3554" s="9" t="s">
        <v>3415</v>
      </c>
      <c r="C3554" s="3" t="s">
        <v>7526</v>
      </c>
      <c r="D3554" s="5">
        <v>4000</v>
      </c>
      <c r="E3554" s="7">
        <v>4784</v>
      </c>
      <c r="F3554" t="s">
        <v>8218</v>
      </c>
      <c r="G3554" t="s">
        <v>8224</v>
      </c>
      <c r="H3554" t="s">
        <v>8246</v>
      </c>
      <c r="I3554">
        <v>1429813800</v>
      </c>
      <c r="J3554">
        <v>1427363645</v>
      </c>
      <c r="K3554" t="b">
        <v>0</v>
      </c>
      <c r="L3554">
        <v>30</v>
      </c>
      <c r="M3554" t="b">
        <v>1</v>
      </c>
      <c r="N3554">
        <f t="shared" si="280"/>
        <v>120</v>
      </c>
      <c r="O3554" s="10">
        <f t="shared" si="281"/>
        <v>159.47</v>
      </c>
      <c r="P3554" s="12" t="s">
        <v>8273</v>
      </c>
      <c r="Q3554" t="s">
        <v>8274</v>
      </c>
      <c r="R3554" s="17">
        <f t="shared" si="282"/>
        <v>42089.412557870368</v>
      </c>
      <c r="S3554" s="17">
        <f t="shared" si="283"/>
        <v>42117.770833333328</v>
      </c>
      <c r="T3554" s="16" t="str">
        <f t="shared" si="284"/>
        <v>2015</v>
      </c>
    </row>
    <row r="3555" spans="1:20" ht="49" x14ac:dyDescent="0.25">
      <c r="A3555">
        <v>3553</v>
      </c>
      <c r="B3555" s="9" t="s">
        <v>3417</v>
      </c>
      <c r="C3555" s="3" t="s">
        <v>7528</v>
      </c>
      <c r="D3555" s="5">
        <v>4000</v>
      </c>
      <c r="E3555" s="7">
        <v>4035</v>
      </c>
      <c r="F3555" t="s">
        <v>8218</v>
      </c>
      <c r="G3555" t="s">
        <v>8223</v>
      </c>
      <c r="H3555" t="s">
        <v>8245</v>
      </c>
      <c r="I3555">
        <v>1400875307</v>
      </c>
      <c r="J3555">
        <v>1398283307</v>
      </c>
      <c r="K3555" t="b">
        <v>0</v>
      </c>
      <c r="L3555">
        <v>56</v>
      </c>
      <c r="M3555" t="b">
        <v>1</v>
      </c>
      <c r="N3555">
        <f t="shared" si="280"/>
        <v>101</v>
      </c>
      <c r="O3555" s="10">
        <f t="shared" si="281"/>
        <v>72.05</v>
      </c>
      <c r="P3555" s="12" t="s">
        <v>8273</v>
      </c>
      <c r="Q3555" t="s">
        <v>8274</v>
      </c>
      <c r="R3555" s="17">
        <f t="shared" si="282"/>
        <v>41752.83457175926</v>
      </c>
      <c r="S3555" s="17">
        <f t="shared" si="283"/>
        <v>41782.83457175926</v>
      </c>
      <c r="T3555" s="16" t="str">
        <f t="shared" si="284"/>
        <v>2014</v>
      </c>
    </row>
    <row r="3556" spans="1:20" ht="49" x14ac:dyDescent="0.25">
      <c r="A3556">
        <v>3554</v>
      </c>
      <c r="B3556" s="9" t="s">
        <v>3501</v>
      </c>
      <c r="C3556" s="3" t="s">
        <v>7612</v>
      </c>
      <c r="D3556" s="5">
        <v>4000</v>
      </c>
      <c r="E3556" s="7">
        <v>4216</v>
      </c>
      <c r="F3556" t="s">
        <v>8218</v>
      </c>
      <c r="G3556" t="s">
        <v>8223</v>
      </c>
      <c r="H3556" t="s">
        <v>8245</v>
      </c>
      <c r="I3556">
        <v>1458100740</v>
      </c>
      <c r="J3556">
        <v>1456862924</v>
      </c>
      <c r="K3556" t="b">
        <v>0</v>
      </c>
      <c r="L3556">
        <v>31</v>
      </c>
      <c r="M3556" t="b">
        <v>1</v>
      </c>
      <c r="N3556">
        <f t="shared" si="280"/>
        <v>105</v>
      </c>
      <c r="O3556" s="10">
        <f t="shared" si="281"/>
        <v>136</v>
      </c>
      <c r="P3556" s="12" t="s">
        <v>8273</v>
      </c>
      <c r="Q3556" t="s">
        <v>8274</v>
      </c>
      <c r="R3556" s="17">
        <f t="shared" si="282"/>
        <v>42430.839398148149</v>
      </c>
      <c r="S3556" s="17">
        <f t="shared" si="283"/>
        <v>42445.165972222225</v>
      </c>
      <c r="T3556" s="16" t="str">
        <f t="shared" si="284"/>
        <v>2016</v>
      </c>
    </row>
    <row r="3557" spans="1:20" ht="49" x14ac:dyDescent="0.25">
      <c r="A3557">
        <v>3555</v>
      </c>
      <c r="B3557" s="9" t="s">
        <v>3516</v>
      </c>
      <c r="C3557" s="3" t="s">
        <v>7627</v>
      </c>
      <c r="D3557" s="5">
        <v>4000</v>
      </c>
      <c r="E3557" s="7">
        <v>4000</v>
      </c>
      <c r="F3557" t="s">
        <v>8218</v>
      </c>
      <c r="G3557" t="s">
        <v>8224</v>
      </c>
      <c r="H3557" t="s">
        <v>8246</v>
      </c>
      <c r="I3557">
        <v>1404471600</v>
      </c>
      <c r="J3557">
        <v>1401910634</v>
      </c>
      <c r="K3557" t="b">
        <v>0</v>
      </c>
      <c r="L3557">
        <v>13</v>
      </c>
      <c r="M3557" t="b">
        <v>1</v>
      </c>
      <c r="N3557">
        <f t="shared" si="280"/>
        <v>100</v>
      </c>
      <c r="O3557" s="10">
        <f t="shared" si="281"/>
        <v>307.69</v>
      </c>
      <c r="P3557" s="12" t="s">
        <v>8273</v>
      </c>
      <c r="Q3557" t="s">
        <v>8274</v>
      </c>
      <c r="R3557" s="17">
        <f t="shared" si="282"/>
        <v>41794.817523148151</v>
      </c>
      <c r="S3557" s="17">
        <f t="shared" si="283"/>
        <v>41824.458333333336</v>
      </c>
      <c r="T3557" s="16" t="str">
        <f t="shared" si="284"/>
        <v>2014</v>
      </c>
    </row>
    <row r="3558" spans="1:20" ht="49" x14ac:dyDescent="0.25">
      <c r="A3558">
        <v>3556</v>
      </c>
      <c r="B3558" s="9" t="s">
        <v>3522</v>
      </c>
      <c r="C3558" s="3" t="s">
        <v>7633</v>
      </c>
      <c r="D3558" s="5">
        <v>4000</v>
      </c>
      <c r="E3558" s="7">
        <v>4546</v>
      </c>
      <c r="F3558" t="s">
        <v>8218</v>
      </c>
      <c r="G3558" t="s">
        <v>8224</v>
      </c>
      <c r="H3558" t="s">
        <v>8246</v>
      </c>
      <c r="I3558">
        <v>1474844400</v>
      </c>
      <c r="J3558">
        <v>1469871148</v>
      </c>
      <c r="K3558" t="b">
        <v>0</v>
      </c>
      <c r="L3558">
        <v>80</v>
      </c>
      <c r="M3558" t="b">
        <v>1</v>
      </c>
      <c r="N3558">
        <f t="shared" si="280"/>
        <v>114</v>
      </c>
      <c r="O3558" s="10">
        <f t="shared" si="281"/>
        <v>56.83</v>
      </c>
      <c r="P3558" s="12" t="s">
        <v>8273</v>
      </c>
      <c r="Q3558" t="s">
        <v>8274</v>
      </c>
      <c r="R3558" s="17">
        <f t="shared" si="282"/>
        <v>42581.397546296299</v>
      </c>
      <c r="S3558" s="17">
        <f t="shared" si="283"/>
        <v>42638.958333333328</v>
      </c>
      <c r="T3558" s="16" t="str">
        <f t="shared" si="284"/>
        <v>2016</v>
      </c>
    </row>
    <row r="3559" spans="1:20" ht="49" x14ac:dyDescent="0.25">
      <c r="A3559">
        <v>3557</v>
      </c>
      <c r="B3559" s="9" t="s">
        <v>3588</v>
      </c>
      <c r="C3559" s="3" t="s">
        <v>7699</v>
      </c>
      <c r="D3559" s="5">
        <v>4000</v>
      </c>
      <c r="E3559" s="7">
        <v>5100</v>
      </c>
      <c r="F3559" t="s">
        <v>8218</v>
      </c>
      <c r="G3559" t="s">
        <v>8223</v>
      </c>
      <c r="H3559" t="s">
        <v>8245</v>
      </c>
      <c r="I3559">
        <v>1432654347</v>
      </c>
      <c r="J3559">
        <v>1430494347</v>
      </c>
      <c r="K3559" t="b">
        <v>0</v>
      </c>
      <c r="L3559">
        <v>62</v>
      </c>
      <c r="M3559" t="b">
        <v>1</v>
      </c>
      <c r="N3559">
        <f t="shared" si="280"/>
        <v>128</v>
      </c>
      <c r="O3559" s="10">
        <f t="shared" si="281"/>
        <v>82.26</v>
      </c>
      <c r="P3559" s="12" t="s">
        <v>8273</v>
      </c>
      <c r="Q3559" t="s">
        <v>8274</v>
      </c>
      <c r="R3559" s="17">
        <f t="shared" si="282"/>
        <v>42125.647534722222</v>
      </c>
      <c r="S3559" s="17">
        <f t="shared" si="283"/>
        <v>42150.647534722222</v>
      </c>
      <c r="T3559" s="16" t="str">
        <f t="shared" si="284"/>
        <v>2015</v>
      </c>
    </row>
    <row r="3560" spans="1:20" ht="49" x14ac:dyDescent="0.25">
      <c r="A3560">
        <v>3558</v>
      </c>
      <c r="B3560" s="9" t="s">
        <v>3601</v>
      </c>
      <c r="C3560" s="3" t="s">
        <v>7712</v>
      </c>
      <c r="D3560" s="5">
        <v>4000</v>
      </c>
      <c r="E3560" s="7">
        <v>4002</v>
      </c>
      <c r="F3560" t="s">
        <v>8218</v>
      </c>
      <c r="G3560" t="s">
        <v>8223</v>
      </c>
      <c r="H3560" t="s">
        <v>8245</v>
      </c>
      <c r="I3560">
        <v>1463520479</v>
      </c>
      <c r="J3560">
        <v>1458336479</v>
      </c>
      <c r="K3560" t="b">
        <v>0</v>
      </c>
      <c r="L3560">
        <v>49</v>
      </c>
      <c r="M3560" t="b">
        <v>1</v>
      </c>
      <c r="N3560">
        <f t="shared" si="280"/>
        <v>100</v>
      </c>
      <c r="O3560" s="10">
        <f t="shared" si="281"/>
        <v>81.67</v>
      </c>
      <c r="P3560" s="12" t="s">
        <v>8273</v>
      </c>
      <c r="Q3560" t="s">
        <v>8274</v>
      </c>
      <c r="R3560" s="17">
        <f t="shared" si="282"/>
        <v>42447.894432870366</v>
      </c>
      <c r="S3560" s="17">
        <f t="shared" si="283"/>
        <v>42507.894432870366</v>
      </c>
      <c r="T3560" s="16" t="str">
        <f t="shared" si="284"/>
        <v>2016</v>
      </c>
    </row>
    <row r="3561" spans="1:20" ht="49" x14ac:dyDescent="0.25">
      <c r="A3561">
        <v>3559</v>
      </c>
      <c r="B3561" s="9" t="s">
        <v>3624</v>
      </c>
      <c r="C3561" s="3" t="s">
        <v>7736</v>
      </c>
      <c r="D3561" s="5">
        <v>4000</v>
      </c>
      <c r="E3561" s="7">
        <v>4073</v>
      </c>
      <c r="F3561" t="s">
        <v>8218</v>
      </c>
      <c r="G3561" t="s">
        <v>8224</v>
      </c>
      <c r="H3561" t="s">
        <v>8246</v>
      </c>
      <c r="I3561">
        <v>1408204857</v>
      </c>
      <c r="J3561">
        <v>1406390457</v>
      </c>
      <c r="K3561" t="b">
        <v>0</v>
      </c>
      <c r="L3561">
        <v>48</v>
      </c>
      <c r="M3561" t="b">
        <v>1</v>
      </c>
      <c r="N3561">
        <f t="shared" si="280"/>
        <v>102</v>
      </c>
      <c r="O3561" s="10">
        <f t="shared" si="281"/>
        <v>84.85</v>
      </c>
      <c r="P3561" s="12" t="s">
        <v>8273</v>
      </c>
      <c r="Q3561" t="s">
        <v>8274</v>
      </c>
      <c r="R3561" s="17">
        <f t="shared" si="282"/>
        <v>41846.667326388888</v>
      </c>
      <c r="S3561" s="17">
        <f t="shared" si="283"/>
        <v>41867.667326388888</v>
      </c>
      <c r="T3561" s="16" t="str">
        <f t="shared" si="284"/>
        <v>2014</v>
      </c>
    </row>
    <row r="3562" spans="1:20" ht="49" x14ac:dyDescent="0.25">
      <c r="A3562">
        <v>3560</v>
      </c>
      <c r="B3562" s="9" t="s">
        <v>3670</v>
      </c>
      <c r="C3562" s="3" t="s">
        <v>7783</v>
      </c>
      <c r="D3562" s="5">
        <v>4000</v>
      </c>
      <c r="E3562" s="7">
        <v>4545</v>
      </c>
      <c r="F3562" t="s">
        <v>8218</v>
      </c>
      <c r="G3562" t="s">
        <v>8224</v>
      </c>
      <c r="H3562" t="s">
        <v>8246</v>
      </c>
      <c r="I3562">
        <v>1415191920</v>
      </c>
      <c r="J3562">
        <v>1412233497</v>
      </c>
      <c r="K3562" t="b">
        <v>0</v>
      </c>
      <c r="L3562">
        <v>114</v>
      </c>
      <c r="M3562" t="b">
        <v>1</v>
      </c>
      <c r="N3562">
        <f t="shared" si="280"/>
        <v>114</v>
      </c>
      <c r="O3562" s="10">
        <f t="shared" si="281"/>
        <v>39.869999999999997</v>
      </c>
      <c r="P3562" s="12" t="s">
        <v>8273</v>
      </c>
      <c r="Q3562" t="s">
        <v>8274</v>
      </c>
      <c r="R3562" s="17">
        <f t="shared" si="282"/>
        <v>41914.295104166667</v>
      </c>
      <c r="S3562" s="17">
        <f t="shared" si="283"/>
        <v>41948.536111111112</v>
      </c>
      <c r="T3562" s="16" t="str">
        <f t="shared" si="284"/>
        <v>2014</v>
      </c>
    </row>
    <row r="3563" spans="1:20" ht="49" x14ac:dyDescent="0.25">
      <c r="A3563">
        <v>3561</v>
      </c>
      <c r="B3563" s="9" t="s">
        <v>3692</v>
      </c>
      <c r="C3563" s="3" t="s">
        <v>7805</v>
      </c>
      <c r="D3563" s="5">
        <v>4000</v>
      </c>
      <c r="E3563" s="7">
        <v>4005</v>
      </c>
      <c r="F3563" t="s">
        <v>8218</v>
      </c>
      <c r="G3563" t="s">
        <v>8223</v>
      </c>
      <c r="H3563" t="s">
        <v>8245</v>
      </c>
      <c r="I3563">
        <v>1421009610</v>
      </c>
      <c r="J3563">
        <v>1419281610</v>
      </c>
      <c r="K3563" t="b">
        <v>0</v>
      </c>
      <c r="L3563">
        <v>33</v>
      </c>
      <c r="M3563" t="b">
        <v>1</v>
      </c>
      <c r="N3563">
        <f t="shared" si="280"/>
        <v>100</v>
      </c>
      <c r="O3563" s="10">
        <f t="shared" si="281"/>
        <v>121.36</v>
      </c>
      <c r="P3563" s="12" t="s">
        <v>8273</v>
      </c>
      <c r="Q3563" t="s">
        <v>8274</v>
      </c>
      <c r="R3563" s="17">
        <f t="shared" si="282"/>
        <v>41995.870486111111</v>
      </c>
      <c r="S3563" s="17">
        <f t="shared" si="283"/>
        <v>42015.870486111111</v>
      </c>
      <c r="T3563" s="16" t="str">
        <f t="shared" si="284"/>
        <v>2014</v>
      </c>
    </row>
    <row r="3564" spans="1:20" ht="49" x14ac:dyDescent="0.25">
      <c r="A3564">
        <v>3562</v>
      </c>
      <c r="B3564" s="9" t="s">
        <v>3714</v>
      </c>
      <c r="C3564" s="3" t="s">
        <v>7827</v>
      </c>
      <c r="D3564" s="5">
        <v>4000</v>
      </c>
      <c r="E3564" s="7">
        <v>4030</v>
      </c>
      <c r="F3564" t="s">
        <v>8218</v>
      </c>
      <c r="G3564" t="s">
        <v>8224</v>
      </c>
      <c r="H3564" t="s">
        <v>8246</v>
      </c>
      <c r="I3564">
        <v>1431204449</v>
      </c>
      <c r="J3564">
        <v>1428526049</v>
      </c>
      <c r="K3564" t="b">
        <v>0</v>
      </c>
      <c r="L3564">
        <v>13</v>
      </c>
      <c r="M3564" t="b">
        <v>1</v>
      </c>
      <c r="N3564">
        <f t="shared" si="280"/>
        <v>101</v>
      </c>
      <c r="O3564" s="10">
        <f t="shared" si="281"/>
        <v>310</v>
      </c>
      <c r="P3564" s="12" t="s">
        <v>8273</v>
      </c>
      <c r="Q3564" t="s">
        <v>8274</v>
      </c>
      <c r="R3564" s="17">
        <f t="shared" si="282"/>
        <v>42102.866307870368</v>
      </c>
      <c r="S3564" s="17">
        <f t="shared" si="283"/>
        <v>42133.866307870368</v>
      </c>
      <c r="T3564" s="16" t="str">
        <f t="shared" si="284"/>
        <v>2015</v>
      </c>
    </row>
    <row r="3565" spans="1:20" ht="33" x14ac:dyDescent="0.25">
      <c r="A3565">
        <v>3563</v>
      </c>
      <c r="B3565" s="9" t="s">
        <v>3179</v>
      </c>
      <c r="C3565" s="3" t="s">
        <v>7289</v>
      </c>
      <c r="D3565" s="5">
        <v>4200</v>
      </c>
      <c r="E3565" s="7">
        <v>4794.82</v>
      </c>
      <c r="F3565" t="s">
        <v>8218</v>
      </c>
      <c r="G3565" t="s">
        <v>8223</v>
      </c>
      <c r="H3565" t="s">
        <v>8245</v>
      </c>
      <c r="I3565">
        <v>1367859071</v>
      </c>
      <c r="J3565">
        <v>1365699071</v>
      </c>
      <c r="K3565" t="b">
        <v>1</v>
      </c>
      <c r="L3565">
        <v>62</v>
      </c>
      <c r="M3565" t="b">
        <v>1</v>
      </c>
      <c r="N3565">
        <f t="shared" si="280"/>
        <v>114</v>
      </c>
      <c r="O3565" s="10">
        <f t="shared" si="281"/>
        <v>77.34</v>
      </c>
      <c r="P3565" s="12" t="s">
        <v>8273</v>
      </c>
      <c r="Q3565" t="s">
        <v>8274</v>
      </c>
      <c r="R3565" s="17">
        <f t="shared" si="282"/>
        <v>41375.702210648145</v>
      </c>
      <c r="S3565" s="17">
        <f t="shared" si="283"/>
        <v>41400.702210648145</v>
      </c>
      <c r="T3565" s="16" t="str">
        <f t="shared" si="284"/>
        <v>2013</v>
      </c>
    </row>
    <row r="3566" spans="1:20" ht="49" x14ac:dyDescent="0.25">
      <c r="A3566">
        <v>3564</v>
      </c>
      <c r="B3566" s="9" t="s">
        <v>3184</v>
      </c>
      <c r="C3566" s="3" t="s">
        <v>7294</v>
      </c>
      <c r="D3566" s="5">
        <v>4300</v>
      </c>
      <c r="E3566" s="7">
        <v>4610</v>
      </c>
      <c r="F3566" t="s">
        <v>8218</v>
      </c>
      <c r="G3566" t="s">
        <v>8223</v>
      </c>
      <c r="H3566" t="s">
        <v>8245</v>
      </c>
      <c r="I3566">
        <v>1404258631</v>
      </c>
      <c r="J3566">
        <v>1401666631</v>
      </c>
      <c r="K3566" t="b">
        <v>1</v>
      </c>
      <c r="L3566">
        <v>46</v>
      </c>
      <c r="M3566" t="b">
        <v>1</v>
      </c>
      <c r="N3566">
        <f t="shared" si="280"/>
        <v>107</v>
      </c>
      <c r="O3566" s="10">
        <f t="shared" si="281"/>
        <v>100.22</v>
      </c>
      <c r="P3566" s="12" t="s">
        <v>8273</v>
      </c>
      <c r="Q3566" t="s">
        <v>8274</v>
      </c>
      <c r="R3566" s="17">
        <f t="shared" si="282"/>
        <v>41791.993414351848</v>
      </c>
      <c r="S3566" s="17">
        <f t="shared" si="283"/>
        <v>41821.993414351848</v>
      </c>
      <c r="T3566" s="16" t="str">
        <f t="shared" si="284"/>
        <v>2014</v>
      </c>
    </row>
    <row r="3567" spans="1:20" ht="49" x14ac:dyDescent="0.25">
      <c r="A3567">
        <v>3565</v>
      </c>
      <c r="B3567" s="9" t="s">
        <v>3721</v>
      </c>
      <c r="C3567" s="3" t="s">
        <v>7834</v>
      </c>
      <c r="D3567" s="5">
        <v>4300</v>
      </c>
      <c r="E3567" s="7">
        <v>4409.55</v>
      </c>
      <c r="F3567" t="s">
        <v>8218</v>
      </c>
      <c r="G3567" t="s">
        <v>8224</v>
      </c>
      <c r="H3567" t="s">
        <v>8246</v>
      </c>
      <c r="I3567">
        <v>1462402800</v>
      </c>
      <c r="J3567">
        <v>1459856860</v>
      </c>
      <c r="K3567" t="b">
        <v>0</v>
      </c>
      <c r="L3567">
        <v>89</v>
      </c>
      <c r="M3567" t="b">
        <v>1</v>
      </c>
      <c r="N3567">
        <f t="shared" si="280"/>
        <v>103</v>
      </c>
      <c r="O3567" s="10">
        <f t="shared" si="281"/>
        <v>49.55</v>
      </c>
      <c r="P3567" s="12" t="s">
        <v>8273</v>
      </c>
      <c r="Q3567" t="s">
        <v>8274</v>
      </c>
      <c r="R3567" s="17">
        <f t="shared" si="282"/>
        <v>42465.491435185191</v>
      </c>
      <c r="S3567" s="17">
        <f t="shared" si="283"/>
        <v>42494.958333333328</v>
      </c>
      <c r="T3567" s="16" t="str">
        <f t="shared" si="284"/>
        <v>2016</v>
      </c>
    </row>
    <row r="3568" spans="1:20" ht="49" x14ac:dyDescent="0.25">
      <c r="A3568">
        <v>3566</v>
      </c>
      <c r="B3568" s="9" t="s">
        <v>2808</v>
      </c>
      <c r="C3568" s="3" t="s">
        <v>6918</v>
      </c>
      <c r="D3568" s="5">
        <v>4500</v>
      </c>
      <c r="E3568" s="7">
        <v>4511</v>
      </c>
      <c r="F3568" t="s">
        <v>8218</v>
      </c>
      <c r="G3568" t="s">
        <v>8223</v>
      </c>
      <c r="H3568" t="s">
        <v>8245</v>
      </c>
      <c r="I3568">
        <v>1440274735</v>
      </c>
      <c r="J3568">
        <v>1437682735</v>
      </c>
      <c r="K3568" t="b">
        <v>0</v>
      </c>
      <c r="L3568">
        <v>69</v>
      </c>
      <c r="M3568" t="b">
        <v>1</v>
      </c>
      <c r="N3568">
        <f t="shared" si="280"/>
        <v>100</v>
      </c>
      <c r="O3568" s="10">
        <f t="shared" si="281"/>
        <v>65.38</v>
      </c>
      <c r="P3568" s="12" t="s">
        <v>8273</v>
      </c>
      <c r="Q3568" t="s">
        <v>8274</v>
      </c>
      <c r="R3568" s="17">
        <f t="shared" si="282"/>
        <v>42208.84646990741</v>
      </c>
      <c r="S3568" s="17">
        <f t="shared" si="283"/>
        <v>42238.84646990741</v>
      </c>
      <c r="T3568" s="16" t="str">
        <f t="shared" si="284"/>
        <v>2015</v>
      </c>
    </row>
    <row r="3569" spans="1:20" ht="49" x14ac:dyDescent="0.25">
      <c r="A3569">
        <v>3567</v>
      </c>
      <c r="B3569" s="9" t="s">
        <v>3160</v>
      </c>
      <c r="C3569" s="3" t="s">
        <v>7270</v>
      </c>
      <c r="D3569" s="5">
        <v>4500</v>
      </c>
      <c r="E3569" s="7">
        <v>4569</v>
      </c>
      <c r="F3569" t="s">
        <v>8218</v>
      </c>
      <c r="G3569" t="s">
        <v>8223</v>
      </c>
      <c r="H3569" t="s">
        <v>8245</v>
      </c>
      <c r="I3569">
        <v>1407905940</v>
      </c>
      <c r="J3569">
        <v>1405923687</v>
      </c>
      <c r="K3569" t="b">
        <v>1</v>
      </c>
      <c r="L3569">
        <v>57</v>
      </c>
      <c r="M3569" t="b">
        <v>1</v>
      </c>
      <c r="N3569">
        <f t="shared" si="280"/>
        <v>102</v>
      </c>
      <c r="O3569" s="10">
        <f t="shared" si="281"/>
        <v>80.16</v>
      </c>
      <c r="P3569" s="12" t="s">
        <v>8273</v>
      </c>
      <c r="Q3569" t="s">
        <v>8274</v>
      </c>
      <c r="R3569" s="17">
        <f t="shared" si="282"/>
        <v>41841.26489583333</v>
      </c>
      <c r="S3569" s="17">
        <f t="shared" si="283"/>
        <v>41864.207638888889</v>
      </c>
      <c r="T3569" s="16" t="str">
        <f t="shared" si="284"/>
        <v>2014</v>
      </c>
    </row>
    <row r="3570" spans="1:20" ht="33" x14ac:dyDescent="0.25">
      <c r="A3570">
        <v>3568</v>
      </c>
      <c r="B3570" s="9" t="s">
        <v>3217</v>
      </c>
      <c r="C3570" s="3" t="s">
        <v>7327</v>
      </c>
      <c r="D3570" s="5">
        <v>4500</v>
      </c>
      <c r="E3570" s="7">
        <v>5221</v>
      </c>
      <c r="F3570" t="s">
        <v>8218</v>
      </c>
      <c r="G3570" t="s">
        <v>8223</v>
      </c>
      <c r="H3570" t="s">
        <v>8245</v>
      </c>
      <c r="I3570">
        <v>1478264784</v>
      </c>
      <c r="J3570">
        <v>1475672784</v>
      </c>
      <c r="K3570" t="b">
        <v>1</v>
      </c>
      <c r="L3570">
        <v>104</v>
      </c>
      <c r="M3570" t="b">
        <v>1</v>
      </c>
      <c r="N3570">
        <f t="shared" si="280"/>
        <v>116</v>
      </c>
      <c r="O3570" s="10">
        <f t="shared" si="281"/>
        <v>50.2</v>
      </c>
      <c r="P3570" s="12" t="s">
        <v>8273</v>
      </c>
      <c r="Q3570" t="s">
        <v>8274</v>
      </c>
      <c r="R3570" s="17">
        <f t="shared" si="282"/>
        <v>42648.546111111107</v>
      </c>
      <c r="S3570" s="17">
        <f t="shared" si="283"/>
        <v>42678.546111111107</v>
      </c>
      <c r="T3570" s="16" t="str">
        <f t="shared" si="284"/>
        <v>2016</v>
      </c>
    </row>
    <row r="3571" spans="1:20" ht="49" x14ac:dyDescent="0.25">
      <c r="A3571">
        <v>3569</v>
      </c>
      <c r="B3571" s="9" t="s">
        <v>3276</v>
      </c>
      <c r="C3571" s="3" t="s">
        <v>7386</v>
      </c>
      <c r="D3571" s="5">
        <v>4500</v>
      </c>
      <c r="E3571" s="7">
        <v>5258</v>
      </c>
      <c r="F3571" t="s">
        <v>8218</v>
      </c>
      <c r="G3571" t="s">
        <v>8228</v>
      </c>
      <c r="H3571" t="s">
        <v>8250</v>
      </c>
      <c r="I3571">
        <v>1459483140</v>
      </c>
      <c r="J3571">
        <v>1456526879</v>
      </c>
      <c r="K3571" t="b">
        <v>1</v>
      </c>
      <c r="L3571">
        <v>100</v>
      </c>
      <c r="M3571" t="b">
        <v>1</v>
      </c>
      <c r="N3571">
        <f t="shared" si="280"/>
        <v>117</v>
      </c>
      <c r="O3571" s="10">
        <f t="shared" si="281"/>
        <v>52.58</v>
      </c>
      <c r="P3571" s="12" t="s">
        <v>8273</v>
      </c>
      <c r="Q3571" t="s">
        <v>8274</v>
      </c>
      <c r="R3571" s="17">
        <f t="shared" si="282"/>
        <v>42426.949988425928</v>
      </c>
      <c r="S3571" s="17">
        <f t="shared" si="283"/>
        <v>42461.165972222225</v>
      </c>
      <c r="T3571" s="16" t="str">
        <f t="shared" si="284"/>
        <v>2016</v>
      </c>
    </row>
    <row r="3572" spans="1:20" ht="49" x14ac:dyDescent="0.25">
      <c r="A3572">
        <v>3570</v>
      </c>
      <c r="B3572" s="9" t="s">
        <v>3293</v>
      </c>
      <c r="C3572" s="3" t="s">
        <v>7403</v>
      </c>
      <c r="D3572" s="5">
        <v>4500</v>
      </c>
      <c r="E3572" s="7">
        <v>7670</v>
      </c>
      <c r="F3572" t="s">
        <v>8218</v>
      </c>
      <c r="G3572" t="s">
        <v>8227</v>
      </c>
      <c r="H3572" t="s">
        <v>8249</v>
      </c>
      <c r="I3572">
        <v>1488622352</v>
      </c>
      <c r="J3572">
        <v>1486030352</v>
      </c>
      <c r="K3572" t="b">
        <v>0</v>
      </c>
      <c r="L3572">
        <v>91</v>
      </c>
      <c r="M3572" t="b">
        <v>1</v>
      </c>
      <c r="N3572">
        <f t="shared" si="280"/>
        <v>170</v>
      </c>
      <c r="O3572" s="10">
        <f t="shared" si="281"/>
        <v>84.29</v>
      </c>
      <c r="P3572" s="12" t="s">
        <v>8273</v>
      </c>
      <c r="Q3572" t="s">
        <v>8274</v>
      </c>
      <c r="R3572" s="17">
        <f t="shared" si="282"/>
        <v>42768.425370370373</v>
      </c>
      <c r="S3572" s="17">
        <f t="shared" si="283"/>
        <v>42798.425370370373</v>
      </c>
      <c r="T3572" s="16" t="str">
        <f t="shared" si="284"/>
        <v>2017</v>
      </c>
    </row>
    <row r="3573" spans="1:20" ht="49" x14ac:dyDescent="0.25">
      <c r="A3573">
        <v>3571</v>
      </c>
      <c r="B3573" s="9" t="s">
        <v>3344</v>
      </c>
      <c r="C3573" s="3" t="s">
        <v>7454</v>
      </c>
      <c r="D3573" s="5">
        <v>4500</v>
      </c>
      <c r="E3573" s="7">
        <v>4565</v>
      </c>
      <c r="F3573" t="s">
        <v>8218</v>
      </c>
      <c r="G3573" t="s">
        <v>8223</v>
      </c>
      <c r="H3573" t="s">
        <v>8245</v>
      </c>
      <c r="I3573">
        <v>1409374093</v>
      </c>
      <c r="J3573">
        <v>1406782093</v>
      </c>
      <c r="K3573" t="b">
        <v>0</v>
      </c>
      <c r="L3573">
        <v>40</v>
      </c>
      <c r="M3573" t="b">
        <v>1</v>
      </c>
      <c r="N3573">
        <f t="shared" si="280"/>
        <v>101</v>
      </c>
      <c r="O3573" s="10">
        <f t="shared" si="281"/>
        <v>114.13</v>
      </c>
      <c r="P3573" s="12" t="s">
        <v>8273</v>
      </c>
      <c r="Q3573" t="s">
        <v>8274</v>
      </c>
      <c r="R3573" s="17">
        <f t="shared" si="282"/>
        <v>41851.200150462959</v>
      </c>
      <c r="S3573" s="17">
        <f t="shared" si="283"/>
        <v>41881.200150462959</v>
      </c>
      <c r="T3573" s="16" t="str">
        <f t="shared" si="284"/>
        <v>2014</v>
      </c>
    </row>
    <row r="3574" spans="1:20" ht="49" x14ac:dyDescent="0.25">
      <c r="A3574">
        <v>3572</v>
      </c>
      <c r="B3574" s="9" t="s">
        <v>3671</v>
      </c>
      <c r="C3574" s="3" t="s">
        <v>7784</v>
      </c>
      <c r="D3574" s="5">
        <v>4500</v>
      </c>
      <c r="E3574" s="7">
        <v>4500</v>
      </c>
      <c r="F3574" t="s">
        <v>8218</v>
      </c>
      <c r="G3574" t="s">
        <v>8235</v>
      </c>
      <c r="H3574" t="s">
        <v>8248</v>
      </c>
      <c r="I3574">
        <v>1472936229</v>
      </c>
      <c r="J3574">
        <v>1467752229</v>
      </c>
      <c r="K3574" t="b">
        <v>0</v>
      </c>
      <c r="L3574">
        <v>31</v>
      </c>
      <c r="M3574" t="b">
        <v>1</v>
      </c>
      <c r="N3574">
        <f t="shared" si="280"/>
        <v>100</v>
      </c>
      <c r="O3574" s="10">
        <f t="shared" si="281"/>
        <v>145.16</v>
      </c>
      <c r="P3574" s="12" t="s">
        <v>8273</v>
      </c>
      <c r="Q3574" t="s">
        <v>8274</v>
      </c>
      <c r="R3574" s="17">
        <f t="shared" si="282"/>
        <v>42556.873020833329</v>
      </c>
      <c r="S3574" s="17">
        <f t="shared" si="283"/>
        <v>42616.873020833329</v>
      </c>
      <c r="T3574" s="16" t="str">
        <f t="shared" si="284"/>
        <v>2016</v>
      </c>
    </row>
    <row r="3575" spans="1:20" ht="33" x14ac:dyDescent="0.25">
      <c r="A3575">
        <v>3573</v>
      </c>
      <c r="B3575" s="9" t="s">
        <v>3720</v>
      </c>
      <c r="C3575" s="3" t="s">
        <v>7833</v>
      </c>
      <c r="D3575" s="5">
        <v>4500</v>
      </c>
      <c r="E3575" s="7">
        <v>4592</v>
      </c>
      <c r="F3575" t="s">
        <v>8218</v>
      </c>
      <c r="G3575" t="s">
        <v>8224</v>
      </c>
      <c r="H3575" t="s">
        <v>8246</v>
      </c>
      <c r="I3575">
        <v>1417374262</v>
      </c>
      <c r="J3575">
        <v>1414778662</v>
      </c>
      <c r="K3575" t="b">
        <v>0</v>
      </c>
      <c r="L3575">
        <v>63</v>
      </c>
      <c r="M3575" t="b">
        <v>1</v>
      </c>
      <c r="N3575">
        <f t="shared" si="280"/>
        <v>102</v>
      </c>
      <c r="O3575" s="10">
        <f t="shared" si="281"/>
        <v>72.89</v>
      </c>
      <c r="P3575" s="12" t="s">
        <v>8273</v>
      </c>
      <c r="Q3575" t="s">
        <v>8274</v>
      </c>
      <c r="R3575" s="17">
        <f t="shared" si="282"/>
        <v>41943.753032407411</v>
      </c>
      <c r="S3575" s="17">
        <f t="shared" si="283"/>
        <v>41973.794699074075</v>
      </c>
      <c r="T3575" s="16" t="str">
        <f t="shared" si="284"/>
        <v>2014</v>
      </c>
    </row>
    <row r="3576" spans="1:20" ht="49" x14ac:dyDescent="0.25">
      <c r="A3576">
        <v>3574</v>
      </c>
      <c r="B3576" s="9" t="s">
        <v>3472</v>
      </c>
      <c r="C3576" s="3" t="s">
        <v>7583</v>
      </c>
      <c r="D3576" s="5">
        <v>4900</v>
      </c>
      <c r="E3576" s="7">
        <v>4900</v>
      </c>
      <c r="F3576" t="s">
        <v>8218</v>
      </c>
      <c r="G3576" t="s">
        <v>8223</v>
      </c>
      <c r="H3576" t="s">
        <v>8245</v>
      </c>
      <c r="I3576">
        <v>1426883220</v>
      </c>
      <c r="J3576">
        <v>1425067296</v>
      </c>
      <c r="K3576" t="b">
        <v>0</v>
      </c>
      <c r="L3576">
        <v>33</v>
      </c>
      <c r="M3576" t="b">
        <v>1</v>
      </c>
      <c r="N3576">
        <f t="shared" si="280"/>
        <v>100</v>
      </c>
      <c r="O3576" s="10">
        <f t="shared" si="281"/>
        <v>148.47999999999999</v>
      </c>
      <c r="P3576" s="12" t="s">
        <v>8273</v>
      </c>
      <c r="Q3576" t="s">
        <v>8274</v>
      </c>
      <c r="R3576" s="17">
        <f t="shared" si="282"/>
        <v>42062.834444444445</v>
      </c>
      <c r="S3576" s="17">
        <f t="shared" si="283"/>
        <v>42083.852083333331</v>
      </c>
      <c r="T3576" s="16" t="str">
        <f t="shared" si="284"/>
        <v>2015</v>
      </c>
    </row>
    <row r="3577" spans="1:20" ht="21" x14ac:dyDescent="0.25">
      <c r="A3577">
        <v>3575</v>
      </c>
      <c r="B3577" s="9" t="s">
        <v>3285</v>
      </c>
      <c r="C3577" s="3" t="s">
        <v>7395</v>
      </c>
      <c r="D3577" s="5">
        <v>4999</v>
      </c>
      <c r="E3577" s="7">
        <v>5604</v>
      </c>
      <c r="F3577" t="s">
        <v>8218</v>
      </c>
      <c r="G3577" t="s">
        <v>8223</v>
      </c>
      <c r="H3577" t="s">
        <v>8245</v>
      </c>
      <c r="I3577">
        <v>1488258000</v>
      </c>
      <c r="J3577">
        <v>1485556626</v>
      </c>
      <c r="K3577" t="b">
        <v>0</v>
      </c>
      <c r="L3577">
        <v>81</v>
      </c>
      <c r="M3577" t="b">
        <v>1</v>
      </c>
      <c r="N3577">
        <f t="shared" si="280"/>
        <v>112</v>
      </c>
      <c r="O3577" s="10">
        <f t="shared" si="281"/>
        <v>69.19</v>
      </c>
      <c r="P3577" s="12" t="s">
        <v>8273</v>
      </c>
      <c r="Q3577" t="s">
        <v>8274</v>
      </c>
      <c r="R3577" s="17">
        <f t="shared" si="282"/>
        <v>42762.942430555559</v>
      </c>
      <c r="S3577" s="17">
        <f t="shared" si="283"/>
        <v>42794.208333333328</v>
      </c>
      <c r="T3577" s="16" t="str">
        <f t="shared" si="284"/>
        <v>2017</v>
      </c>
    </row>
    <row r="3578" spans="1:20" ht="49" x14ac:dyDescent="0.25">
      <c r="A3578">
        <v>3576</v>
      </c>
      <c r="B3578" s="9" t="s">
        <v>521</v>
      </c>
      <c r="C3578" s="3" t="s">
        <v>4630</v>
      </c>
      <c r="D3578" s="5">
        <v>5000</v>
      </c>
      <c r="E3578" s="7">
        <v>5105</v>
      </c>
      <c r="F3578" t="s">
        <v>8218</v>
      </c>
      <c r="G3578" t="s">
        <v>8224</v>
      </c>
      <c r="H3578" t="s">
        <v>8246</v>
      </c>
      <c r="I3578">
        <v>1449766261</v>
      </c>
      <c r="J3578">
        <v>1447174261</v>
      </c>
      <c r="K3578" t="b">
        <v>0</v>
      </c>
      <c r="L3578">
        <v>34</v>
      </c>
      <c r="M3578" t="b">
        <v>1</v>
      </c>
      <c r="N3578">
        <f t="shared" si="280"/>
        <v>102</v>
      </c>
      <c r="O3578" s="10">
        <f t="shared" si="281"/>
        <v>150.15</v>
      </c>
      <c r="P3578" s="12" t="s">
        <v>8273</v>
      </c>
      <c r="Q3578" t="s">
        <v>8274</v>
      </c>
      <c r="R3578" s="17">
        <f t="shared" si="282"/>
        <v>42318.702094907407</v>
      </c>
      <c r="S3578" s="17">
        <f t="shared" si="283"/>
        <v>42348.702094907407</v>
      </c>
      <c r="T3578" s="16" t="str">
        <f t="shared" si="284"/>
        <v>2015</v>
      </c>
    </row>
    <row r="3579" spans="1:20" ht="49" x14ac:dyDescent="0.25">
      <c r="A3579">
        <v>3577</v>
      </c>
      <c r="B3579" s="9" t="s">
        <v>522</v>
      </c>
      <c r="C3579" s="3" t="s">
        <v>4631</v>
      </c>
      <c r="D3579" s="5">
        <v>5000</v>
      </c>
      <c r="E3579" s="7">
        <v>5232</v>
      </c>
      <c r="F3579" t="s">
        <v>8218</v>
      </c>
      <c r="G3579" t="s">
        <v>8223</v>
      </c>
      <c r="H3579" t="s">
        <v>8245</v>
      </c>
      <c r="I3579">
        <v>1477976340</v>
      </c>
      <c r="J3579">
        <v>1475460819</v>
      </c>
      <c r="K3579" t="b">
        <v>0</v>
      </c>
      <c r="L3579">
        <v>56</v>
      </c>
      <c r="M3579" t="b">
        <v>1</v>
      </c>
      <c r="N3579">
        <f t="shared" si="280"/>
        <v>105</v>
      </c>
      <c r="O3579" s="10">
        <f t="shared" si="281"/>
        <v>93.43</v>
      </c>
      <c r="P3579" s="12" t="s">
        <v>8273</v>
      </c>
      <c r="Q3579" t="s">
        <v>8274</v>
      </c>
      <c r="R3579" s="17">
        <f t="shared" si="282"/>
        <v>42646.092812499999</v>
      </c>
      <c r="S3579" s="17">
        <f t="shared" si="283"/>
        <v>42675.207638888889</v>
      </c>
      <c r="T3579" s="16" t="str">
        <f t="shared" si="284"/>
        <v>2016</v>
      </c>
    </row>
    <row r="3580" spans="1:20" ht="49" x14ac:dyDescent="0.25">
      <c r="A3580">
        <v>3578</v>
      </c>
      <c r="B3580" s="9" t="s">
        <v>524</v>
      </c>
      <c r="C3580" s="3" t="s">
        <v>4633</v>
      </c>
      <c r="D3580" s="5">
        <v>5000</v>
      </c>
      <c r="E3580" s="7">
        <v>6030</v>
      </c>
      <c r="F3580" t="s">
        <v>8218</v>
      </c>
      <c r="G3580" t="s">
        <v>8223</v>
      </c>
      <c r="H3580" t="s">
        <v>8245</v>
      </c>
      <c r="I3580">
        <v>1442805076</v>
      </c>
      <c r="J3580">
        <v>1440213076</v>
      </c>
      <c r="K3580" t="b">
        <v>0</v>
      </c>
      <c r="L3580">
        <v>84</v>
      </c>
      <c r="M3580" t="b">
        <v>1</v>
      </c>
      <c r="N3580">
        <f t="shared" si="280"/>
        <v>121</v>
      </c>
      <c r="O3580" s="10">
        <f t="shared" si="281"/>
        <v>71.790000000000006</v>
      </c>
      <c r="P3580" s="12" t="s">
        <v>8273</v>
      </c>
      <c r="Q3580" t="s">
        <v>8274</v>
      </c>
      <c r="R3580" s="17">
        <f t="shared" si="282"/>
        <v>42238.13282407407</v>
      </c>
      <c r="S3580" s="17">
        <f t="shared" si="283"/>
        <v>42268.13282407407</v>
      </c>
      <c r="T3580" s="16" t="str">
        <f t="shared" si="284"/>
        <v>2015</v>
      </c>
    </row>
    <row r="3581" spans="1:20" ht="49" x14ac:dyDescent="0.25">
      <c r="A3581">
        <v>3579</v>
      </c>
      <c r="B3581" s="9" t="s">
        <v>539</v>
      </c>
      <c r="C3581" s="3" t="s">
        <v>4648</v>
      </c>
      <c r="D3581" s="5">
        <v>5000</v>
      </c>
      <c r="E3581" s="7">
        <v>15121</v>
      </c>
      <c r="F3581" t="s">
        <v>8218</v>
      </c>
      <c r="G3581" t="s">
        <v>8223</v>
      </c>
      <c r="H3581" t="s">
        <v>8245</v>
      </c>
      <c r="I3581">
        <v>1463166263</v>
      </c>
      <c r="J3581">
        <v>1460574263</v>
      </c>
      <c r="K3581" t="b">
        <v>0</v>
      </c>
      <c r="L3581">
        <v>60</v>
      </c>
      <c r="M3581" t="b">
        <v>1</v>
      </c>
      <c r="N3581">
        <f t="shared" si="280"/>
        <v>302</v>
      </c>
      <c r="O3581" s="10">
        <f t="shared" si="281"/>
        <v>252.02</v>
      </c>
      <c r="P3581" s="12" t="s">
        <v>8273</v>
      </c>
      <c r="Q3581" t="s">
        <v>8274</v>
      </c>
      <c r="R3581" s="17">
        <f t="shared" si="282"/>
        <v>42473.794710648144</v>
      </c>
      <c r="S3581" s="17">
        <f t="shared" si="283"/>
        <v>42503.794710648144</v>
      </c>
      <c r="T3581" s="16" t="str">
        <f t="shared" si="284"/>
        <v>2016</v>
      </c>
    </row>
    <row r="3582" spans="1:20" ht="49" x14ac:dyDescent="0.25">
      <c r="A3582">
        <v>3580</v>
      </c>
      <c r="B3582" s="9" t="s">
        <v>2785</v>
      </c>
      <c r="C3582" s="3" t="s">
        <v>6895</v>
      </c>
      <c r="D3582" s="5">
        <v>5000</v>
      </c>
      <c r="E3582" s="7">
        <v>5234</v>
      </c>
      <c r="F3582" t="s">
        <v>8218</v>
      </c>
      <c r="G3582" t="s">
        <v>8223</v>
      </c>
      <c r="H3582" t="s">
        <v>8245</v>
      </c>
      <c r="I3582">
        <v>1470430800</v>
      </c>
      <c r="J3582">
        <v>1467865967</v>
      </c>
      <c r="K3582" t="b">
        <v>0</v>
      </c>
      <c r="L3582">
        <v>142</v>
      </c>
      <c r="M3582" t="b">
        <v>1</v>
      </c>
      <c r="N3582">
        <f t="shared" si="280"/>
        <v>105</v>
      </c>
      <c r="O3582" s="10">
        <f t="shared" si="281"/>
        <v>36.86</v>
      </c>
      <c r="P3582" s="12" t="s">
        <v>8273</v>
      </c>
      <c r="Q3582" t="s">
        <v>8274</v>
      </c>
      <c r="R3582" s="17">
        <f t="shared" si="282"/>
        <v>42558.189432870371</v>
      </c>
      <c r="S3582" s="17">
        <f t="shared" si="283"/>
        <v>42587.875</v>
      </c>
      <c r="T3582" s="16" t="str">
        <f t="shared" si="284"/>
        <v>2016</v>
      </c>
    </row>
    <row r="3583" spans="1:20" ht="49" x14ac:dyDescent="0.25">
      <c r="A3583">
        <v>3581</v>
      </c>
      <c r="B3583" s="9" t="s">
        <v>2798</v>
      </c>
      <c r="C3583" s="3" t="s">
        <v>6908</v>
      </c>
      <c r="D3583" s="5">
        <v>5000</v>
      </c>
      <c r="E3583" s="7">
        <v>5070</v>
      </c>
      <c r="F3583" t="s">
        <v>8218</v>
      </c>
      <c r="G3583" t="s">
        <v>8224</v>
      </c>
      <c r="H3583" t="s">
        <v>8246</v>
      </c>
      <c r="I3583">
        <v>1438358400</v>
      </c>
      <c r="J3583">
        <v>1437063121</v>
      </c>
      <c r="K3583" t="b">
        <v>0</v>
      </c>
      <c r="L3583">
        <v>139</v>
      </c>
      <c r="M3583" t="b">
        <v>1</v>
      </c>
      <c r="N3583">
        <f t="shared" si="280"/>
        <v>101</v>
      </c>
      <c r="O3583" s="10">
        <f t="shared" si="281"/>
        <v>36.47</v>
      </c>
      <c r="P3583" s="12" t="s">
        <v>8273</v>
      </c>
      <c r="Q3583" t="s">
        <v>8274</v>
      </c>
      <c r="R3583" s="17">
        <f t="shared" si="282"/>
        <v>42201.675011574072</v>
      </c>
      <c r="S3583" s="17">
        <f t="shared" si="283"/>
        <v>42216.666666666672</v>
      </c>
      <c r="T3583" s="16" t="str">
        <f t="shared" si="284"/>
        <v>2015</v>
      </c>
    </row>
    <row r="3584" spans="1:20" ht="49" x14ac:dyDescent="0.25">
      <c r="A3584">
        <v>3582</v>
      </c>
      <c r="B3584" s="9" t="s">
        <v>2799</v>
      </c>
      <c r="C3584" s="3" t="s">
        <v>6909</v>
      </c>
      <c r="D3584" s="5">
        <v>5000</v>
      </c>
      <c r="E3584" s="7">
        <v>5831.74</v>
      </c>
      <c r="F3584" t="s">
        <v>8218</v>
      </c>
      <c r="G3584" t="s">
        <v>8224</v>
      </c>
      <c r="H3584" t="s">
        <v>8246</v>
      </c>
      <c r="I3584">
        <v>1466179200</v>
      </c>
      <c r="J3584">
        <v>1463466070</v>
      </c>
      <c r="K3584" t="b">
        <v>0</v>
      </c>
      <c r="L3584">
        <v>130</v>
      </c>
      <c r="M3584" t="b">
        <v>1</v>
      </c>
      <c r="N3584">
        <f t="shared" si="280"/>
        <v>117</v>
      </c>
      <c r="O3584" s="10">
        <f t="shared" si="281"/>
        <v>44.86</v>
      </c>
      <c r="P3584" s="12" t="s">
        <v>8273</v>
      </c>
      <c r="Q3584" t="s">
        <v>8274</v>
      </c>
      <c r="R3584" s="17">
        <f t="shared" si="282"/>
        <v>42507.264699074076</v>
      </c>
      <c r="S3584" s="17">
        <f t="shared" si="283"/>
        <v>42538.666666666672</v>
      </c>
      <c r="T3584" s="16" t="str">
        <f t="shared" si="284"/>
        <v>2016</v>
      </c>
    </row>
    <row r="3585" spans="1:20" ht="21" x14ac:dyDescent="0.25">
      <c r="A3585">
        <v>3583</v>
      </c>
      <c r="B3585" s="9" t="s">
        <v>2807</v>
      </c>
      <c r="C3585" s="3" t="s">
        <v>6917</v>
      </c>
      <c r="D3585" s="5">
        <v>5000</v>
      </c>
      <c r="E3585" s="7">
        <v>6300</v>
      </c>
      <c r="F3585" t="s">
        <v>8218</v>
      </c>
      <c r="G3585" t="s">
        <v>8223</v>
      </c>
      <c r="H3585" t="s">
        <v>8245</v>
      </c>
      <c r="I3585">
        <v>1435611438</v>
      </c>
      <c r="J3585">
        <v>1433019438</v>
      </c>
      <c r="K3585" t="b">
        <v>0</v>
      </c>
      <c r="L3585">
        <v>93</v>
      </c>
      <c r="M3585" t="b">
        <v>1</v>
      </c>
      <c r="N3585">
        <f t="shared" si="280"/>
        <v>126</v>
      </c>
      <c r="O3585" s="10">
        <f t="shared" si="281"/>
        <v>67.739999999999995</v>
      </c>
      <c r="P3585" s="12" t="s">
        <v>8273</v>
      </c>
      <c r="Q3585" t="s">
        <v>8274</v>
      </c>
      <c r="R3585" s="17">
        <f t="shared" si="282"/>
        <v>42154.873124999998</v>
      </c>
      <c r="S3585" s="17">
        <f t="shared" si="283"/>
        <v>42184.873124999998</v>
      </c>
      <c r="T3585" s="16" t="str">
        <f t="shared" si="284"/>
        <v>2015</v>
      </c>
    </row>
    <row r="3586" spans="1:20" ht="49" x14ac:dyDescent="0.25">
      <c r="A3586">
        <v>3584</v>
      </c>
      <c r="B3586" s="9" t="s">
        <v>2812</v>
      </c>
      <c r="C3586" s="3" t="s">
        <v>6922</v>
      </c>
      <c r="D3586" s="5">
        <v>5000</v>
      </c>
      <c r="E3586" s="7">
        <v>5665</v>
      </c>
      <c r="F3586" t="s">
        <v>8218</v>
      </c>
      <c r="G3586" t="s">
        <v>8228</v>
      </c>
      <c r="H3586" t="s">
        <v>8250</v>
      </c>
      <c r="I3586">
        <v>1428292800</v>
      </c>
      <c r="J3586">
        <v>1424368298</v>
      </c>
      <c r="K3586" t="b">
        <v>0</v>
      </c>
      <c r="L3586">
        <v>83</v>
      </c>
      <c r="M3586" t="b">
        <v>1</v>
      </c>
      <c r="N3586">
        <f t="shared" si="280"/>
        <v>113</v>
      </c>
      <c r="O3586" s="10">
        <f t="shared" si="281"/>
        <v>68.25</v>
      </c>
      <c r="P3586" s="12" t="s">
        <v>8273</v>
      </c>
      <c r="Q3586" t="s">
        <v>8274</v>
      </c>
      <c r="R3586" s="17">
        <f t="shared" si="282"/>
        <v>42054.74418981481</v>
      </c>
      <c r="S3586" s="17">
        <f t="shared" si="283"/>
        <v>42100.166666666672</v>
      </c>
      <c r="T3586" s="16" t="str">
        <f t="shared" si="284"/>
        <v>2015</v>
      </c>
    </row>
    <row r="3587" spans="1:20" ht="49" x14ac:dyDescent="0.25">
      <c r="A3587">
        <v>3585</v>
      </c>
      <c r="B3587" s="9" t="s">
        <v>2819</v>
      </c>
      <c r="C3587" s="3" t="s">
        <v>6929</v>
      </c>
      <c r="D3587" s="5">
        <v>5000</v>
      </c>
      <c r="E3587" s="7">
        <v>5240</v>
      </c>
      <c r="F3587" t="s">
        <v>8218</v>
      </c>
      <c r="G3587" t="s">
        <v>8224</v>
      </c>
      <c r="H3587" t="s">
        <v>8246</v>
      </c>
      <c r="I3587">
        <v>1434285409</v>
      </c>
      <c r="J3587">
        <v>1431693409</v>
      </c>
      <c r="K3587" t="b">
        <v>0</v>
      </c>
      <c r="L3587">
        <v>104</v>
      </c>
      <c r="M3587" t="b">
        <v>1</v>
      </c>
      <c r="N3587">
        <f t="shared" si="280"/>
        <v>105</v>
      </c>
      <c r="O3587" s="10">
        <f t="shared" si="281"/>
        <v>50.38</v>
      </c>
      <c r="P3587" s="12" t="s">
        <v>8273</v>
      </c>
      <c r="Q3587" t="s">
        <v>8274</v>
      </c>
      <c r="R3587" s="17">
        <f t="shared" si="282"/>
        <v>42139.525567129633</v>
      </c>
      <c r="S3587" s="17">
        <f t="shared" si="283"/>
        <v>42169.525567129633</v>
      </c>
      <c r="T3587" s="16" t="str">
        <f t="shared" si="284"/>
        <v>2015</v>
      </c>
    </row>
    <row r="3588" spans="1:20" ht="49" x14ac:dyDescent="0.25">
      <c r="A3588">
        <v>3586</v>
      </c>
      <c r="B3588" s="9" t="s">
        <v>2961</v>
      </c>
      <c r="C3588" s="3" t="s">
        <v>7071</v>
      </c>
      <c r="D3588" s="5">
        <v>5000</v>
      </c>
      <c r="E3588" s="7">
        <v>5481</v>
      </c>
      <c r="F3588" t="s">
        <v>8218</v>
      </c>
      <c r="G3588" t="s">
        <v>8223</v>
      </c>
      <c r="H3588" t="s">
        <v>8245</v>
      </c>
      <c r="I3588">
        <v>1427342400</v>
      </c>
      <c r="J3588">
        <v>1424927159</v>
      </c>
      <c r="K3588" t="b">
        <v>0</v>
      </c>
      <c r="L3588">
        <v>108</v>
      </c>
      <c r="M3588" t="b">
        <v>1</v>
      </c>
      <c r="N3588">
        <f t="shared" si="280"/>
        <v>110</v>
      </c>
      <c r="O3588" s="10">
        <f t="shared" si="281"/>
        <v>50.75</v>
      </c>
      <c r="P3588" s="12" t="s">
        <v>8273</v>
      </c>
      <c r="Q3588" t="s">
        <v>8274</v>
      </c>
      <c r="R3588" s="17">
        <f t="shared" si="282"/>
        <v>42061.212488425925</v>
      </c>
      <c r="S3588" s="17">
        <f t="shared" si="283"/>
        <v>42089.166666666672</v>
      </c>
      <c r="T3588" s="16" t="str">
        <f t="shared" si="284"/>
        <v>2015</v>
      </c>
    </row>
    <row r="3589" spans="1:20" ht="49" x14ac:dyDescent="0.25">
      <c r="A3589">
        <v>3587</v>
      </c>
      <c r="B3589" s="9" t="s">
        <v>2964</v>
      </c>
      <c r="C3589" s="3" t="s">
        <v>7074</v>
      </c>
      <c r="D3589" s="5">
        <v>5000</v>
      </c>
      <c r="E3589" s="7">
        <v>5035.6899999999996</v>
      </c>
      <c r="F3589" t="s">
        <v>8218</v>
      </c>
      <c r="G3589" t="s">
        <v>8223</v>
      </c>
      <c r="H3589" t="s">
        <v>8245</v>
      </c>
      <c r="I3589">
        <v>1407360720</v>
      </c>
      <c r="J3589">
        <v>1404769819</v>
      </c>
      <c r="K3589" t="b">
        <v>0</v>
      </c>
      <c r="L3589">
        <v>196</v>
      </c>
      <c r="M3589" t="b">
        <v>1</v>
      </c>
      <c r="N3589">
        <f t="shared" si="280"/>
        <v>101</v>
      </c>
      <c r="O3589" s="10">
        <f t="shared" si="281"/>
        <v>25.69</v>
      </c>
      <c r="P3589" s="12" t="s">
        <v>8273</v>
      </c>
      <c r="Q3589" t="s">
        <v>8274</v>
      </c>
      <c r="R3589" s="17">
        <f t="shared" si="282"/>
        <v>41827.909942129627</v>
      </c>
      <c r="S3589" s="17">
        <f t="shared" si="283"/>
        <v>41857.897222222222</v>
      </c>
      <c r="T3589" s="16" t="str">
        <f t="shared" si="284"/>
        <v>2014</v>
      </c>
    </row>
    <row r="3590" spans="1:20" ht="33" x14ac:dyDescent="0.25">
      <c r="A3590">
        <v>3588</v>
      </c>
      <c r="B3590" s="9" t="s">
        <v>2967</v>
      </c>
      <c r="C3590" s="3" t="s">
        <v>7077</v>
      </c>
      <c r="D3590" s="5">
        <v>5000</v>
      </c>
      <c r="E3590" s="7">
        <v>5696</v>
      </c>
      <c r="F3590" t="s">
        <v>8218</v>
      </c>
      <c r="G3590" t="s">
        <v>8223</v>
      </c>
      <c r="H3590" t="s">
        <v>8245</v>
      </c>
      <c r="I3590">
        <v>1425872692</v>
      </c>
      <c r="J3590">
        <v>1423284292</v>
      </c>
      <c r="K3590" t="b">
        <v>0</v>
      </c>
      <c r="L3590">
        <v>71</v>
      </c>
      <c r="M3590" t="b">
        <v>1</v>
      </c>
      <c r="N3590">
        <f t="shared" si="280"/>
        <v>114</v>
      </c>
      <c r="O3590" s="10">
        <f t="shared" si="281"/>
        <v>80.23</v>
      </c>
      <c r="P3590" s="12" t="s">
        <v>8273</v>
      </c>
      <c r="Q3590" t="s">
        <v>8274</v>
      </c>
      <c r="R3590" s="17">
        <f t="shared" si="282"/>
        <v>42042.197824074072</v>
      </c>
      <c r="S3590" s="17">
        <f t="shared" si="283"/>
        <v>42072.156157407408</v>
      </c>
      <c r="T3590" s="16" t="str">
        <f t="shared" si="284"/>
        <v>2015</v>
      </c>
    </row>
    <row r="3591" spans="1:20" ht="49" x14ac:dyDescent="0.25">
      <c r="A3591">
        <v>3589</v>
      </c>
      <c r="B3591" s="9" t="s">
        <v>2973</v>
      </c>
      <c r="C3591" s="3" t="s">
        <v>7083</v>
      </c>
      <c r="D3591" s="5">
        <v>5000</v>
      </c>
      <c r="E3591" s="7">
        <v>8740</v>
      </c>
      <c r="F3591" t="s">
        <v>8218</v>
      </c>
      <c r="G3591" t="s">
        <v>8223</v>
      </c>
      <c r="H3591" t="s">
        <v>8245</v>
      </c>
      <c r="I3591">
        <v>1451620800</v>
      </c>
      <c r="J3591">
        <v>1449171508</v>
      </c>
      <c r="K3591" t="b">
        <v>0</v>
      </c>
      <c r="L3591">
        <v>33</v>
      </c>
      <c r="M3591" t="b">
        <v>1</v>
      </c>
      <c r="N3591">
        <f t="shared" si="280"/>
        <v>175</v>
      </c>
      <c r="O3591" s="10">
        <f t="shared" si="281"/>
        <v>264.85000000000002</v>
      </c>
      <c r="P3591" s="12" t="s">
        <v>8273</v>
      </c>
      <c r="Q3591" t="s">
        <v>8274</v>
      </c>
      <c r="R3591" s="17">
        <f t="shared" si="282"/>
        <v>42341.818379629629</v>
      </c>
      <c r="S3591" s="17">
        <f t="shared" si="283"/>
        <v>42370.166666666672</v>
      </c>
      <c r="T3591" s="16" t="str">
        <f t="shared" si="284"/>
        <v>2015</v>
      </c>
    </row>
    <row r="3592" spans="1:20" ht="49" x14ac:dyDescent="0.25">
      <c r="A3592">
        <v>3590</v>
      </c>
      <c r="B3592" s="9" t="s">
        <v>2974</v>
      </c>
      <c r="C3592" s="3" t="s">
        <v>7084</v>
      </c>
      <c r="D3592" s="5">
        <v>5000</v>
      </c>
      <c r="E3592" s="7">
        <v>5100</v>
      </c>
      <c r="F3592" t="s">
        <v>8218</v>
      </c>
      <c r="G3592" t="s">
        <v>8223</v>
      </c>
      <c r="H3592" t="s">
        <v>8245</v>
      </c>
      <c r="I3592">
        <v>1411695300</v>
      </c>
      <c r="J3592">
        <v>1409275671</v>
      </c>
      <c r="K3592" t="b">
        <v>0</v>
      </c>
      <c r="L3592">
        <v>87</v>
      </c>
      <c r="M3592" t="b">
        <v>1</v>
      </c>
      <c r="N3592">
        <f t="shared" si="280"/>
        <v>102</v>
      </c>
      <c r="O3592" s="10">
        <f t="shared" si="281"/>
        <v>58.62</v>
      </c>
      <c r="P3592" s="12" t="s">
        <v>8273</v>
      </c>
      <c r="Q3592" t="s">
        <v>8274</v>
      </c>
      <c r="R3592" s="17">
        <f t="shared" si="282"/>
        <v>41880.061006944445</v>
      </c>
      <c r="S3592" s="17">
        <f t="shared" si="283"/>
        <v>41908.065972222219</v>
      </c>
      <c r="T3592" s="16" t="str">
        <f t="shared" si="284"/>
        <v>2014</v>
      </c>
    </row>
    <row r="3593" spans="1:20" ht="49" x14ac:dyDescent="0.25">
      <c r="A3593">
        <v>3591</v>
      </c>
      <c r="B3593" s="9" t="s">
        <v>2979</v>
      </c>
      <c r="C3593" s="3" t="s">
        <v>7089</v>
      </c>
      <c r="D3593" s="5">
        <v>5000</v>
      </c>
      <c r="E3593" s="7">
        <v>5070</v>
      </c>
      <c r="F3593" t="s">
        <v>8218</v>
      </c>
      <c r="G3593" t="s">
        <v>8223</v>
      </c>
      <c r="H3593" t="s">
        <v>8245</v>
      </c>
      <c r="I3593">
        <v>1420524000</v>
      </c>
      <c r="J3593">
        <v>1419104823</v>
      </c>
      <c r="K3593" t="b">
        <v>0</v>
      </c>
      <c r="L3593">
        <v>46</v>
      </c>
      <c r="M3593" t="b">
        <v>1</v>
      </c>
      <c r="N3593">
        <f t="shared" si="280"/>
        <v>101</v>
      </c>
      <c r="O3593" s="10">
        <f t="shared" si="281"/>
        <v>110.22</v>
      </c>
      <c r="P3593" s="12" t="s">
        <v>8273</v>
      </c>
      <c r="Q3593" t="s">
        <v>8274</v>
      </c>
      <c r="R3593" s="17">
        <f t="shared" si="282"/>
        <v>41993.824340277773</v>
      </c>
      <c r="S3593" s="17">
        <f t="shared" si="283"/>
        <v>42010.25</v>
      </c>
      <c r="T3593" s="16" t="str">
        <f t="shared" si="284"/>
        <v>2014</v>
      </c>
    </row>
    <row r="3594" spans="1:20" ht="49" x14ac:dyDescent="0.25">
      <c r="A3594">
        <v>3592</v>
      </c>
      <c r="B3594" s="9" t="s">
        <v>3155</v>
      </c>
      <c r="C3594" s="3" t="s">
        <v>7265</v>
      </c>
      <c r="D3594" s="5">
        <v>5000</v>
      </c>
      <c r="E3594" s="7">
        <v>9425.23</v>
      </c>
      <c r="F3594" t="s">
        <v>8218</v>
      </c>
      <c r="G3594" t="s">
        <v>8224</v>
      </c>
      <c r="H3594" t="s">
        <v>8246</v>
      </c>
      <c r="I3594">
        <v>1356004725</v>
      </c>
      <c r="J3594">
        <v>1353412725</v>
      </c>
      <c r="K3594" t="b">
        <v>1</v>
      </c>
      <c r="L3594">
        <v>302</v>
      </c>
      <c r="M3594" t="b">
        <v>1</v>
      </c>
      <c r="N3594">
        <f t="shared" ref="N3594:N3657" si="285">ROUND(E3594/D3594*100,0)</f>
        <v>189</v>
      </c>
      <c r="O3594" s="10">
        <f t="shared" ref="O3594:O3657" si="286">IFERROR(ROUND(E3594/L3594,2),0)</f>
        <v>31.21</v>
      </c>
      <c r="P3594" s="12" t="s">
        <v>8273</v>
      </c>
      <c r="Q3594" t="s">
        <v>8274</v>
      </c>
      <c r="R3594" s="17">
        <f t="shared" ref="R3594:R3657" si="287">(((J3594/60)/60)/24)+DATE(1970,1,1)</f>
        <v>41233.499131944445</v>
      </c>
      <c r="S3594" s="17">
        <f t="shared" ref="S3594:S3657" si="288">(((I3594/60)/60)/24)+DATE(1970,1,1)</f>
        <v>41263.499131944445</v>
      </c>
      <c r="T3594" s="16" t="str">
        <f t="shared" ref="T3594:T3657" si="289">TEXT(R3594, "yyyy")</f>
        <v>2012</v>
      </c>
    </row>
    <row r="3595" spans="1:20" ht="33" x14ac:dyDescent="0.25">
      <c r="A3595">
        <v>3593</v>
      </c>
      <c r="B3595" s="9" t="s">
        <v>3158</v>
      </c>
      <c r="C3595" s="3" t="s">
        <v>7268</v>
      </c>
      <c r="D3595" s="5">
        <v>5000</v>
      </c>
      <c r="E3595" s="7">
        <v>5700</v>
      </c>
      <c r="F3595" t="s">
        <v>8218</v>
      </c>
      <c r="G3595" t="s">
        <v>8223</v>
      </c>
      <c r="H3595" t="s">
        <v>8245</v>
      </c>
      <c r="I3595">
        <v>1374523752</v>
      </c>
      <c r="J3595">
        <v>1371931752</v>
      </c>
      <c r="K3595" t="b">
        <v>1</v>
      </c>
      <c r="L3595">
        <v>69</v>
      </c>
      <c r="M3595" t="b">
        <v>1</v>
      </c>
      <c r="N3595">
        <f t="shared" si="285"/>
        <v>114</v>
      </c>
      <c r="O3595" s="10">
        <f t="shared" si="286"/>
        <v>82.61</v>
      </c>
      <c r="P3595" s="12" t="s">
        <v>8273</v>
      </c>
      <c r="Q3595" t="s">
        <v>8274</v>
      </c>
      <c r="R3595" s="17">
        <f t="shared" si="287"/>
        <v>41447.839722222219</v>
      </c>
      <c r="S3595" s="17">
        <f t="shared" si="288"/>
        <v>41477.839722222219</v>
      </c>
      <c r="T3595" s="16" t="str">
        <f t="shared" si="289"/>
        <v>2013</v>
      </c>
    </row>
    <row r="3596" spans="1:20" ht="49" x14ac:dyDescent="0.25">
      <c r="A3596">
        <v>3594</v>
      </c>
      <c r="B3596" s="9" t="s">
        <v>3175</v>
      </c>
      <c r="C3596" s="3" t="s">
        <v>7285</v>
      </c>
      <c r="D3596" s="5">
        <v>5000</v>
      </c>
      <c r="E3596" s="7">
        <v>5478</v>
      </c>
      <c r="F3596" t="s">
        <v>8218</v>
      </c>
      <c r="G3596" t="s">
        <v>8223</v>
      </c>
      <c r="H3596" t="s">
        <v>8245</v>
      </c>
      <c r="I3596">
        <v>1297977427</v>
      </c>
      <c r="J3596">
        <v>1292793427</v>
      </c>
      <c r="K3596" t="b">
        <v>1</v>
      </c>
      <c r="L3596">
        <v>60</v>
      </c>
      <c r="M3596" t="b">
        <v>1</v>
      </c>
      <c r="N3596">
        <f t="shared" si="285"/>
        <v>110</v>
      </c>
      <c r="O3596" s="10">
        <f t="shared" si="286"/>
        <v>91.3</v>
      </c>
      <c r="P3596" s="12" t="s">
        <v>8273</v>
      </c>
      <c r="Q3596" t="s">
        <v>8274</v>
      </c>
      <c r="R3596" s="17">
        <f t="shared" si="287"/>
        <v>40531.886886574073</v>
      </c>
      <c r="S3596" s="17">
        <f t="shared" si="288"/>
        <v>40591.886886574073</v>
      </c>
      <c r="T3596" s="16" t="str">
        <f t="shared" si="289"/>
        <v>2010</v>
      </c>
    </row>
    <row r="3597" spans="1:20" ht="49" x14ac:dyDescent="0.25">
      <c r="A3597">
        <v>3595</v>
      </c>
      <c r="B3597" s="9" t="s">
        <v>3208</v>
      </c>
      <c r="C3597" s="3" t="s">
        <v>7318</v>
      </c>
      <c r="D3597" s="5">
        <v>5000</v>
      </c>
      <c r="E3597" s="7">
        <v>5175</v>
      </c>
      <c r="F3597" t="s">
        <v>8218</v>
      </c>
      <c r="G3597" t="s">
        <v>8223</v>
      </c>
      <c r="H3597" t="s">
        <v>8245</v>
      </c>
      <c r="I3597">
        <v>1406557877</v>
      </c>
      <c r="J3597">
        <v>1404743477</v>
      </c>
      <c r="K3597" t="b">
        <v>1</v>
      </c>
      <c r="L3597">
        <v>82</v>
      </c>
      <c r="M3597" t="b">
        <v>1</v>
      </c>
      <c r="N3597">
        <f t="shared" si="285"/>
        <v>104</v>
      </c>
      <c r="O3597" s="10">
        <f t="shared" si="286"/>
        <v>63.11</v>
      </c>
      <c r="P3597" s="12" t="s">
        <v>8273</v>
      </c>
      <c r="Q3597" t="s">
        <v>8274</v>
      </c>
      <c r="R3597" s="17">
        <f t="shared" si="287"/>
        <v>41827.605057870373</v>
      </c>
      <c r="S3597" s="17">
        <f t="shared" si="288"/>
        <v>41848.605057870373</v>
      </c>
      <c r="T3597" s="16" t="str">
        <f t="shared" si="289"/>
        <v>2014</v>
      </c>
    </row>
    <row r="3598" spans="1:20" ht="49" x14ac:dyDescent="0.25">
      <c r="A3598">
        <v>3596</v>
      </c>
      <c r="B3598" s="9" t="s">
        <v>3233</v>
      </c>
      <c r="C3598" s="3" t="s">
        <v>7343</v>
      </c>
      <c r="D3598" s="5">
        <v>5000</v>
      </c>
      <c r="E3598" s="7">
        <v>5940</v>
      </c>
      <c r="F3598" t="s">
        <v>8218</v>
      </c>
      <c r="G3598" t="s">
        <v>8223</v>
      </c>
      <c r="H3598" t="s">
        <v>8245</v>
      </c>
      <c r="I3598">
        <v>1488482355</v>
      </c>
      <c r="J3598">
        <v>1485890355</v>
      </c>
      <c r="K3598" t="b">
        <v>0</v>
      </c>
      <c r="L3598">
        <v>61</v>
      </c>
      <c r="M3598" t="b">
        <v>1</v>
      </c>
      <c r="N3598">
        <f t="shared" si="285"/>
        <v>119</v>
      </c>
      <c r="O3598" s="10">
        <f t="shared" si="286"/>
        <v>97.38</v>
      </c>
      <c r="P3598" s="12" t="s">
        <v>8273</v>
      </c>
      <c r="Q3598" t="s">
        <v>8274</v>
      </c>
      <c r="R3598" s="17">
        <f t="shared" si="287"/>
        <v>42766.805034722223</v>
      </c>
      <c r="S3598" s="17">
        <f t="shared" si="288"/>
        <v>42796.805034722223</v>
      </c>
      <c r="T3598" s="16" t="str">
        <f t="shared" si="289"/>
        <v>2017</v>
      </c>
    </row>
    <row r="3599" spans="1:20" ht="49" x14ac:dyDescent="0.25">
      <c r="A3599">
        <v>3597</v>
      </c>
      <c r="B3599" s="9" t="s">
        <v>3260</v>
      </c>
      <c r="C3599" s="3" t="s">
        <v>7370</v>
      </c>
      <c r="D3599" s="5">
        <v>5000</v>
      </c>
      <c r="E3599" s="7">
        <v>5462</v>
      </c>
      <c r="F3599" t="s">
        <v>8218</v>
      </c>
      <c r="G3599" t="s">
        <v>8223</v>
      </c>
      <c r="H3599" t="s">
        <v>8245</v>
      </c>
      <c r="I3599">
        <v>1448903318</v>
      </c>
      <c r="J3599">
        <v>1445875718</v>
      </c>
      <c r="K3599" t="b">
        <v>1</v>
      </c>
      <c r="L3599">
        <v>73</v>
      </c>
      <c r="M3599" t="b">
        <v>1</v>
      </c>
      <c r="N3599">
        <f t="shared" si="285"/>
        <v>109</v>
      </c>
      <c r="O3599" s="10">
        <f t="shared" si="286"/>
        <v>74.819999999999993</v>
      </c>
      <c r="P3599" s="12" t="s">
        <v>8273</v>
      </c>
      <c r="Q3599" t="s">
        <v>8274</v>
      </c>
      <c r="R3599" s="17">
        <f t="shared" si="287"/>
        <v>42303.672662037032</v>
      </c>
      <c r="S3599" s="17">
        <f t="shared" si="288"/>
        <v>42338.714328703703</v>
      </c>
      <c r="T3599" s="16" t="str">
        <f t="shared" si="289"/>
        <v>2015</v>
      </c>
    </row>
    <row r="3600" spans="1:20" ht="49" x14ac:dyDescent="0.25">
      <c r="A3600">
        <v>3598</v>
      </c>
      <c r="B3600" s="9" t="s">
        <v>3277</v>
      </c>
      <c r="C3600" s="3" t="s">
        <v>7387</v>
      </c>
      <c r="D3600" s="5">
        <v>5000</v>
      </c>
      <c r="E3600" s="7">
        <v>5430</v>
      </c>
      <c r="F3600" t="s">
        <v>8218</v>
      </c>
      <c r="G3600" t="s">
        <v>8224</v>
      </c>
      <c r="H3600" t="s">
        <v>8246</v>
      </c>
      <c r="I3600">
        <v>1416331406</v>
      </c>
      <c r="J3600">
        <v>1413735806</v>
      </c>
      <c r="K3600" t="b">
        <v>1</v>
      </c>
      <c r="L3600">
        <v>100</v>
      </c>
      <c r="M3600" t="b">
        <v>1</v>
      </c>
      <c r="N3600">
        <f t="shared" si="285"/>
        <v>109</v>
      </c>
      <c r="O3600" s="10">
        <f t="shared" si="286"/>
        <v>54.3</v>
      </c>
      <c r="P3600" s="12" t="s">
        <v>8273</v>
      </c>
      <c r="Q3600" t="s">
        <v>8274</v>
      </c>
      <c r="R3600" s="17">
        <f t="shared" si="287"/>
        <v>41931.682939814818</v>
      </c>
      <c r="S3600" s="17">
        <f t="shared" si="288"/>
        <v>41961.724606481483</v>
      </c>
      <c r="T3600" s="16" t="str">
        <f t="shared" si="289"/>
        <v>2014</v>
      </c>
    </row>
    <row r="3601" spans="1:20" ht="33" x14ac:dyDescent="0.25">
      <c r="A3601">
        <v>3599</v>
      </c>
      <c r="B3601" s="9" t="s">
        <v>3281</v>
      </c>
      <c r="C3601" s="3" t="s">
        <v>7391</v>
      </c>
      <c r="D3601" s="5">
        <v>5000</v>
      </c>
      <c r="E3601" s="7">
        <v>6080</v>
      </c>
      <c r="F3601" t="s">
        <v>8218</v>
      </c>
      <c r="G3601" t="s">
        <v>8223</v>
      </c>
      <c r="H3601" t="s">
        <v>8245</v>
      </c>
      <c r="I3601">
        <v>1441153705</v>
      </c>
      <c r="J3601">
        <v>1438561705</v>
      </c>
      <c r="K3601" t="b">
        <v>0</v>
      </c>
      <c r="L3601">
        <v>47</v>
      </c>
      <c r="M3601" t="b">
        <v>1</v>
      </c>
      <c r="N3601">
        <f t="shared" si="285"/>
        <v>122</v>
      </c>
      <c r="O3601" s="10">
        <f t="shared" si="286"/>
        <v>129.36000000000001</v>
      </c>
      <c r="P3601" s="12" t="s">
        <v>8273</v>
      </c>
      <c r="Q3601" t="s">
        <v>8274</v>
      </c>
      <c r="R3601" s="17">
        <f t="shared" si="287"/>
        <v>42219.019733796296</v>
      </c>
      <c r="S3601" s="17">
        <f t="shared" si="288"/>
        <v>42249.019733796296</v>
      </c>
      <c r="T3601" s="16" t="str">
        <f t="shared" si="289"/>
        <v>2015</v>
      </c>
    </row>
    <row r="3602" spans="1:20" ht="49" x14ac:dyDescent="0.25">
      <c r="A3602">
        <v>3600</v>
      </c>
      <c r="B3602" s="9" t="s">
        <v>3331</v>
      </c>
      <c r="C3602" s="3" t="s">
        <v>7441</v>
      </c>
      <c r="D3602" s="5">
        <v>5000</v>
      </c>
      <c r="E3602" s="7">
        <v>5226</v>
      </c>
      <c r="F3602" t="s">
        <v>8218</v>
      </c>
      <c r="G3602" t="s">
        <v>8223</v>
      </c>
      <c r="H3602" t="s">
        <v>8245</v>
      </c>
      <c r="I3602">
        <v>1444149886</v>
      </c>
      <c r="J3602">
        <v>1441125886</v>
      </c>
      <c r="K3602" t="b">
        <v>0</v>
      </c>
      <c r="L3602">
        <v>65</v>
      </c>
      <c r="M3602" t="b">
        <v>1</v>
      </c>
      <c r="N3602">
        <f t="shared" si="285"/>
        <v>105</v>
      </c>
      <c r="O3602" s="10">
        <f t="shared" si="286"/>
        <v>80.400000000000006</v>
      </c>
      <c r="P3602" s="12" t="s">
        <v>8273</v>
      </c>
      <c r="Q3602" t="s">
        <v>8274</v>
      </c>
      <c r="R3602" s="17">
        <f t="shared" si="287"/>
        <v>42248.697754629626</v>
      </c>
      <c r="S3602" s="17">
        <f t="shared" si="288"/>
        <v>42283.697754629626</v>
      </c>
      <c r="T3602" s="16" t="str">
        <f t="shared" si="289"/>
        <v>2015</v>
      </c>
    </row>
    <row r="3603" spans="1:20" ht="49" x14ac:dyDescent="0.25">
      <c r="A3603">
        <v>3601</v>
      </c>
      <c r="B3603" s="9" t="s">
        <v>3335</v>
      </c>
      <c r="C3603" s="3" t="s">
        <v>7445</v>
      </c>
      <c r="D3603" s="5">
        <v>5000</v>
      </c>
      <c r="E3603" s="7">
        <v>5016</v>
      </c>
      <c r="F3603" t="s">
        <v>8218</v>
      </c>
      <c r="G3603" t="s">
        <v>8224</v>
      </c>
      <c r="H3603" t="s">
        <v>8246</v>
      </c>
      <c r="I3603">
        <v>1407106800</v>
      </c>
      <c r="J3603">
        <v>1404749446</v>
      </c>
      <c r="K3603" t="b">
        <v>0</v>
      </c>
      <c r="L3603">
        <v>63</v>
      </c>
      <c r="M3603" t="b">
        <v>1</v>
      </c>
      <c r="N3603">
        <f t="shared" si="285"/>
        <v>100</v>
      </c>
      <c r="O3603" s="10">
        <f t="shared" si="286"/>
        <v>79.62</v>
      </c>
      <c r="P3603" s="12" t="s">
        <v>8273</v>
      </c>
      <c r="Q3603" t="s">
        <v>8274</v>
      </c>
      <c r="R3603" s="17">
        <f t="shared" si="287"/>
        <v>41827.674143518518</v>
      </c>
      <c r="S3603" s="17">
        <f t="shared" si="288"/>
        <v>41854.958333333336</v>
      </c>
      <c r="T3603" s="16" t="str">
        <f t="shared" si="289"/>
        <v>2014</v>
      </c>
    </row>
    <row r="3604" spans="1:20" ht="49" x14ac:dyDescent="0.25">
      <c r="A3604">
        <v>3602</v>
      </c>
      <c r="B3604" s="9" t="s">
        <v>3350</v>
      </c>
      <c r="C3604" s="3" t="s">
        <v>7461</v>
      </c>
      <c r="D3604" s="5">
        <v>5000</v>
      </c>
      <c r="E3604" s="7">
        <v>5055</v>
      </c>
      <c r="F3604" t="s">
        <v>8218</v>
      </c>
      <c r="G3604" t="s">
        <v>8224</v>
      </c>
      <c r="H3604" t="s">
        <v>8246</v>
      </c>
      <c r="I3604">
        <v>1406113200</v>
      </c>
      <c r="J3604">
        <v>1402910965</v>
      </c>
      <c r="K3604" t="b">
        <v>0</v>
      </c>
      <c r="L3604">
        <v>54</v>
      </c>
      <c r="M3604" t="b">
        <v>1</v>
      </c>
      <c r="N3604">
        <f t="shared" si="285"/>
        <v>101</v>
      </c>
      <c r="O3604" s="10">
        <f t="shared" si="286"/>
        <v>93.61</v>
      </c>
      <c r="P3604" s="12" t="s">
        <v>8273</v>
      </c>
      <c r="Q3604" t="s">
        <v>8274</v>
      </c>
      <c r="R3604" s="17">
        <f t="shared" si="287"/>
        <v>41806.395428240743</v>
      </c>
      <c r="S3604" s="17">
        <f t="shared" si="288"/>
        <v>41843.458333333336</v>
      </c>
      <c r="T3604" s="16" t="str">
        <f t="shared" si="289"/>
        <v>2014</v>
      </c>
    </row>
    <row r="3605" spans="1:20" ht="49" x14ac:dyDescent="0.25">
      <c r="A3605">
        <v>3603</v>
      </c>
      <c r="B3605" s="9" t="s">
        <v>3351</v>
      </c>
      <c r="C3605" s="3" t="s">
        <v>7462</v>
      </c>
      <c r="D3605" s="5">
        <v>5000</v>
      </c>
      <c r="E3605" s="7">
        <v>5376</v>
      </c>
      <c r="F3605" t="s">
        <v>8218</v>
      </c>
      <c r="G3605" t="s">
        <v>8224</v>
      </c>
      <c r="H3605" t="s">
        <v>8246</v>
      </c>
      <c r="I3605">
        <v>1467414000</v>
      </c>
      <c r="J3605">
        <v>1462492178</v>
      </c>
      <c r="K3605" t="b">
        <v>0</v>
      </c>
      <c r="L3605">
        <v>70</v>
      </c>
      <c r="M3605" t="b">
        <v>1</v>
      </c>
      <c r="N3605">
        <f t="shared" si="285"/>
        <v>108</v>
      </c>
      <c r="O3605" s="10">
        <f t="shared" si="286"/>
        <v>76.8</v>
      </c>
      <c r="P3605" s="12" t="s">
        <v>8273</v>
      </c>
      <c r="Q3605" t="s">
        <v>8274</v>
      </c>
      <c r="R3605" s="17">
        <f t="shared" si="287"/>
        <v>42495.992800925931</v>
      </c>
      <c r="S3605" s="17">
        <f t="shared" si="288"/>
        <v>42552.958333333328</v>
      </c>
      <c r="T3605" s="16" t="str">
        <f t="shared" si="289"/>
        <v>2016</v>
      </c>
    </row>
    <row r="3606" spans="1:20" ht="49" x14ac:dyDescent="0.25">
      <c r="A3606">
        <v>3604</v>
      </c>
      <c r="B3606" s="9" t="s">
        <v>3360</v>
      </c>
      <c r="C3606" s="3" t="s">
        <v>7471</v>
      </c>
      <c r="D3606" s="5">
        <v>5000</v>
      </c>
      <c r="E3606" s="7">
        <v>5673</v>
      </c>
      <c r="F3606" t="s">
        <v>8218</v>
      </c>
      <c r="G3606" t="s">
        <v>8223</v>
      </c>
      <c r="H3606" t="s">
        <v>8245</v>
      </c>
      <c r="I3606">
        <v>1409587140</v>
      </c>
      <c r="J3606">
        <v>1408062990</v>
      </c>
      <c r="K3606" t="b">
        <v>0</v>
      </c>
      <c r="L3606">
        <v>68</v>
      </c>
      <c r="M3606" t="b">
        <v>1</v>
      </c>
      <c r="N3606">
        <f t="shared" si="285"/>
        <v>113</v>
      </c>
      <c r="O3606" s="10">
        <f t="shared" si="286"/>
        <v>83.43</v>
      </c>
      <c r="P3606" s="12" t="s">
        <v>8273</v>
      </c>
      <c r="Q3606" t="s">
        <v>8274</v>
      </c>
      <c r="R3606" s="17">
        <f t="shared" si="287"/>
        <v>41866.025347222225</v>
      </c>
      <c r="S3606" s="17">
        <f t="shared" si="288"/>
        <v>41883.665972222225</v>
      </c>
      <c r="T3606" s="16" t="str">
        <f t="shared" si="289"/>
        <v>2014</v>
      </c>
    </row>
    <row r="3607" spans="1:20" ht="49" x14ac:dyDescent="0.25">
      <c r="A3607">
        <v>3605</v>
      </c>
      <c r="B3607" s="9" t="s">
        <v>3368</v>
      </c>
      <c r="C3607" s="3" t="s">
        <v>7479</v>
      </c>
      <c r="D3607" s="5">
        <v>5000</v>
      </c>
      <c r="E3607" s="7">
        <v>5195</v>
      </c>
      <c r="F3607" t="s">
        <v>8218</v>
      </c>
      <c r="G3607" t="s">
        <v>8240</v>
      </c>
      <c r="H3607" t="s">
        <v>8248</v>
      </c>
      <c r="I3607">
        <v>1484441980</v>
      </c>
      <c r="J3607">
        <v>1479257980</v>
      </c>
      <c r="K3607" t="b">
        <v>0</v>
      </c>
      <c r="L3607">
        <v>54</v>
      </c>
      <c r="M3607" t="b">
        <v>1</v>
      </c>
      <c r="N3607">
        <f t="shared" si="285"/>
        <v>104</v>
      </c>
      <c r="O3607" s="10">
        <f t="shared" si="286"/>
        <v>96.2</v>
      </c>
      <c r="P3607" s="12" t="s">
        <v>8273</v>
      </c>
      <c r="Q3607" t="s">
        <v>8274</v>
      </c>
      <c r="R3607" s="17">
        <f t="shared" si="287"/>
        <v>42690.041435185187</v>
      </c>
      <c r="S3607" s="17">
        <f t="shared" si="288"/>
        <v>42750.041435185187</v>
      </c>
      <c r="T3607" s="16" t="str">
        <f t="shared" si="289"/>
        <v>2016</v>
      </c>
    </row>
    <row r="3608" spans="1:20" ht="49" x14ac:dyDescent="0.25">
      <c r="A3608">
        <v>3606</v>
      </c>
      <c r="B3608" s="9" t="s">
        <v>3435</v>
      </c>
      <c r="C3608" s="3" t="s">
        <v>7546</v>
      </c>
      <c r="D3608" s="5">
        <v>5000</v>
      </c>
      <c r="E3608" s="7">
        <v>5295</v>
      </c>
      <c r="F3608" t="s">
        <v>8218</v>
      </c>
      <c r="G3608" t="s">
        <v>8223</v>
      </c>
      <c r="H3608" t="s">
        <v>8245</v>
      </c>
      <c r="I3608">
        <v>1408638480</v>
      </c>
      <c r="J3608">
        <v>1406811593</v>
      </c>
      <c r="K3608" t="b">
        <v>0</v>
      </c>
      <c r="L3608">
        <v>37</v>
      </c>
      <c r="M3608" t="b">
        <v>1</v>
      </c>
      <c r="N3608">
        <f t="shared" si="285"/>
        <v>106</v>
      </c>
      <c r="O3608" s="10">
        <f t="shared" si="286"/>
        <v>143.11000000000001</v>
      </c>
      <c r="P3608" s="12" t="s">
        <v>8273</v>
      </c>
      <c r="Q3608" t="s">
        <v>8274</v>
      </c>
      <c r="R3608" s="17">
        <f t="shared" si="287"/>
        <v>41851.541585648149</v>
      </c>
      <c r="S3608" s="17">
        <f t="shared" si="288"/>
        <v>41872.686111111114</v>
      </c>
      <c r="T3608" s="16" t="str">
        <f t="shared" si="289"/>
        <v>2014</v>
      </c>
    </row>
    <row r="3609" spans="1:20" ht="49" x14ac:dyDescent="0.25">
      <c r="A3609">
        <v>3607</v>
      </c>
      <c r="B3609" s="9" t="s">
        <v>3439</v>
      </c>
      <c r="C3609" s="3" t="s">
        <v>7550</v>
      </c>
      <c r="D3609" s="5">
        <v>5000</v>
      </c>
      <c r="E3609" s="7">
        <v>5260.92</v>
      </c>
      <c r="F3609" t="s">
        <v>8218</v>
      </c>
      <c r="G3609" t="s">
        <v>8223</v>
      </c>
      <c r="H3609" t="s">
        <v>8245</v>
      </c>
      <c r="I3609">
        <v>1405095300</v>
      </c>
      <c r="J3609">
        <v>1403146628</v>
      </c>
      <c r="K3609" t="b">
        <v>0</v>
      </c>
      <c r="L3609">
        <v>82</v>
      </c>
      <c r="M3609" t="b">
        <v>1</v>
      </c>
      <c r="N3609">
        <f t="shared" si="285"/>
        <v>105</v>
      </c>
      <c r="O3609" s="10">
        <f t="shared" si="286"/>
        <v>64.16</v>
      </c>
      <c r="P3609" s="12" t="s">
        <v>8273</v>
      </c>
      <c r="Q3609" t="s">
        <v>8274</v>
      </c>
      <c r="R3609" s="17">
        <f t="shared" si="287"/>
        <v>41809.12300925926</v>
      </c>
      <c r="S3609" s="17">
        <f t="shared" si="288"/>
        <v>41831.677083333336</v>
      </c>
      <c r="T3609" s="16" t="str">
        <f t="shared" si="289"/>
        <v>2014</v>
      </c>
    </row>
    <row r="3610" spans="1:20" ht="49" x14ac:dyDescent="0.25">
      <c r="A3610">
        <v>3608</v>
      </c>
      <c r="B3610" s="9" t="s">
        <v>3463</v>
      </c>
      <c r="C3610" s="3" t="s">
        <v>7574</v>
      </c>
      <c r="D3610" s="5">
        <v>5000</v>
      </c>
      <c r="E3610" s="7">
        <v>5116.18</v>
      </c>
      <c r="F3610" t="s">
        <v>8218</v>
      </c>
      <c r="G3610" t="s">
        <v>8223</v>
      </c>
      <c r="H3610" t="s">
        <v>8245</v>
      </c>
      <c r="I3610">
        <v>1471921637</v>
      </c>
      <c r="J3610">
        <v>1469329637</v>
      </c>
      <c r="K3610" t="b">
        <v>0</v>
      </c>
      <c r="L3610">
        <v>93</v>
      </c>
      <c r="M3610" t="b">
        <v>1</v>
      </c>
      <c r="N3610">
        <f t="shared" si="285"/>
        <v>102</v>
      </c>
      <c r="O3610" s="10">
        <f t="shared" si="286"/>
        <v>55.01</v>
      </c>
      <c r="P3610" s="12" t="s">
        <v>8273</v>
      </c>
      <c r="Q3610" t="s">
        <v>8274</v>
      </c>
      <c r="R3610" s="17">
        <f t="shared" si="287"/>
        <v>42575.130057870367</v>
      </c>
      <c r="S3610" s="17">
        <f t="shared" si="288"/>
        <v>42605.130057870367</v>
      </c>
      <c r="T3610" s="16" t="str">
        <f t="shared" si="289"/>
        <v>2016</v>
      </c>
    </row>
    <row r="3611" spans="1:20" ht="49" x14ac:dyDescent="0.25">
      <c r="A3611">
        <v>3609</v>
      </c>
      <c r="B3611" s="9" t="s">
        <v>3488</v>
      </c>
      <c r="C3611" s="3" t="s">
        <v>7599</v>
      </c>
      <c r="D3611" s="5">
        <v>5000</v>
      </c>
      <c r="E3611" s="7">
        <v>5635</v>
      </c>
      <c r="F3611" t="s">
        <v>8218</v>
      </c>
      <c r="G3611" t="s">
        <v>8224</v>
      </c>
      <c r="H3611" t="s">
        <v>8246</v>
      </c>
      <c r="I3611">
        <v>1400965200</v>
      </c>
      <c r="J3611">
        <v>1398352531</v>
      </c>
      <c r="K3611" t="b">
        <v>0</v>
      </c>
      <c r="L3611">
        <v>72</v>
      </c>
      <c r="M3611" t="b">
        <v>1</v>
      </c>
      <c r="N3611">
        <f t="shared" si="285"/>
        <v>113</v>
      </c>
      <c r="O3611" s="10">
        <f t="shared" si="286"/>
        <v>78.260000000000005</v>
      </c>
      <c r="P3611" s="12" t="s">
        <v>8273</v>
      </c>
      <c r="Q3611" t="s">
        <v>8274</v>
      </c>
      <c r="R3611" s="17">
        <f t="shared" si="287"/>
        <v>41753.635775462964</v>
      </c>
      <c r="S3611" s="17">
        <f t="shared" si="288"/>
        <v>41783.875</v>
      </c>
      <c r="T3611" s="16" t="str">
        <f t="shared" si="289"/>
        <v>2014</v>
      </c>
    </row>
    <row r="3612" spans="1:20" ht="49" x14ac:dyDescent="0.25">
      <c r="A3612">
        <v>3610</v>
      </c>
      <c r="B3612" s="9" t="s">
        <v>3494</v>
      </c>
      <c r="C3612" s="3" t="s">
        <v>7605</v>
      </c>
      <c r="D3612" s="5">
        <v>5000</v>
      </c>
      <c r="E3612" s="7">
        <v>5343</v>
      </c>
      <c r="F3612" t="s">
        <v>8218</v>
      </c>
      <c r="G3612" t="s">
        <v>8228</v>
      </c>
      <c r="H3612" t="s">
        <v>8250</v>
      </c>
      <c r="I3612">
        <v>1414862280</v>
      </c>
      <c r="J3612">
        <v>1412360309</v>
      </c>
      <c r="K3612" t="b">
        <v>0</v>
      </c>
      <c r="L3612">
        <v>72</v>
      </c>
      <c r="M3612" t="b">
        <v>1</v>
      </c>
      <c r="N3612">
        <f t="shared" si="285"/>
        <v>107</v>
      </c>
      <c r="O3612" s="10">
        <f t="shared" si="286"/>
        <v>74.209999999999994</v>
      </c>
      <c r="P3612" s="12" t="s">
        <v>8273</v>
      </c>
      <c r="Q3612" t="s">
        <v>8274</v>
      </c>
      <c r="R3612" s="17">
        <f t="shared" si="287"/>
        <v>41915.762835648151</v>
      </c>
      <c r="S3612" s="17">
        <f t="shared" si="288"/>
        <v>41944.720833333333</v>
      </c>
      <c r="T3612" s="16" t="str">
        <f t="shared" si="289"/>
        <v>2014</v>
      </c>
    </row>
    <row r="3613" spans="1:20" ht="33" x14ac:dyDescent="0.25">
      <c r="A3613">
        <v>3611</v>
      </c>
      <c r="B3613" s="9" t="s">
        <v>3533</v>
      </c>
      <c r="C3613" s="3" t="s">
        <v>7644</v>
      </c>
      <c r="D3613" s="5">
        <v>5000</v>
      </c>
      <c r="E3613" s="7">
        <v>7810</v>
      </c>
      <c r="F3613" t="s">
        <v>8218</v>
      </c>
      <c r="G3613" t="s">
        <v>8223</v>
      </c>
      <c r="H3613" t="s">
        <v>8245</v>
      </c>
      <c r="I3613">
        <v>1443711623</v>
      </c>
      <c r="J3613">
        <v>1440687623</v>
      </c>
      <c r="K3613" t="b">
        <v>0</v>
      </c>
      <c r="L3613">
        <v>204</v>
      </c>
      <c r="M3613" t="b">
        <v>1</v>
      </c>
      <c r="N3613">
        <f t="shared" si="285"/>
        <v>156</v>
      </c>
      <c r="O3613" s="10">
        <f t="shared" si="286"/>
        <v>38.28</v>
      </c>
      <c r="P3613" s="12" t="s">
        <v>8273</v>
      </c>
      <c r="Q3613" t="s">
        <v>8274</v>
      </c>
      <c r="R3613" s="17">
        <f t="shared" si="287"/>
        <v>42243.6252662037</v>
      </c>
      <c r="S3613" s="17">
        <f t="shared" si="288"/>
        <v>42278.6252662037</v>
      </c>
      <c r="T3613" s="16" t="str">
        <f t="shared" si="289"/>
        <v>2015</v>
      </c>
    </row>
    <row r="3614" spans="1:20" ht="49" x14ac:dyDescent="0.25">
      <c r="A3614">
        <v>3612</v>
      </c>
      <c r="B3614" s="9" t="s">
        <v>3553</v>
      </c>
      <c r="C3614" s="3" t="s">
        <v>7664</v>
      </c>
      <c r="D3614" s="5">
        <v>5000</v>
      </c>
      <c r="E3614" s="7">
        <v>5671.11</v>
      </c>
      <c r="F3614" t="s">
        <v>8218</v>
      </c>
      <c r="G3614" t="s">
        <v>8223</v>
      </c>
      <c r="H3614" t="s">
        <v>8245</v>
      </c>
      <c r="I3614">
        <v>1423674000</v>
      </c>
      <c r="J3614">
        <v>1421025159</v>
      </c>
      <c r="K3614" t="b">
        <v>0</v>
      </c>
      <c r="L3614">
        <v>53</v>
      </c>
      <c r="M3614" t="b">
        <v>1</v>
      </c>
      <c r="N3614">
        <f t="shared" si="285"/>
        <v>113</v>
      </c>
      <c r="O3614" s="10">
        <f t="shared" si="286"/>
        <v>107</v>
      </c>
      <c r="P3614" s="12" t="s">
        <v>8273</v>
      </c>
      <c r="Q3614" t="s">
        <v>8274</v>
      </c>
      <c r="R3614" s="17">
        <f t="shared" si="287"/>
        <v>42016.050451388888</v>
      </c>
      <c r="S3614" s="17">
        <f t="shared" si="288"/>
        <v>42046.708333333328</v>
      </c>
      <c r="T3614" s="16" t="str">
        <f t="shared" si="289"/>
        <v>2015</v>
      </c>
    </row>
    <row r="3615" spans="1:20" ht="49" x14ac:dyDescent="0.25">
      <c r="A3615">
        <v>3613</v>
      </c>
      <c r="B3615" s="9" t="s">
        <v>3568</v>
      </c>
      <c r="C3615" s="3" t="s">
        <v>7679</v>
      </c>
      <c r="D3615" s="5">
        <v>5000</v>
      </c>
      <c r="E3615" s="7">
        <v>5024</v>
      </c>
      <c r="F3615" t="s">
        <v>8218</v>
      </c>
      <c r="G3615" t="s">
        <v>8223</v>
      </c>
      <c r="H3615" t="s">
        <v>8245</v>
      </c>
      <c r="I3615">
        <v>1420734696</v>
      </c>
      <c r="J3615">
        <v>1418142696</v>
      </c>
      <c r="K3615" t="b">
        <v>0</v>
      </c>
      <c r="L3615">
        <v>41</v>
      </c>
      <c r="M3615" t="b">
        <v>1</v>
      </c>
      <c r="N3615">
        <f t="shared" si="285"/>
        <v>100</v>
      </c>
      <c r="O3615" s="10">
        <f t="shared" si="286"/>
        <v>122.54</v>
      </c>
      <c r="P3615" s="12" t="s">
        <v>8273</v>
      </c>
      <c r="Q3615" t="s">
        <v>8274</v>
      </c>
      <c r="R3615" s="17">
        <f t="shared" si="287"/>
        <v>41982.688611111109</v>
      </c>
      <c r="S3615" s="17">
        <f t="shared" si="288"/>
        <v>42012.688611111109</v>
      </c>
      <c r="T3615" s="16" t="str">
        <f t="shared" si="289"/>
        <v>2014</v>
      </c>
    </row>
    <row r="3616" spans="1:20" ht="49" x14ac:dyDescent="0.25">
      <c r="A3616">
        <v>3614</v>
      </c>
      <c r="B3616" s="9" t="s">
        <v>3589</v>
      </c>
      <c r="C3616" s="3" t="s">
        <v>7700</v>
      </c>
      <c r="D3616" s="5">
        <v>5000</v>
      </c>
      <c r="E3616" s="7">
        <v>5003</v>
      </c>
      <c r="F3616" t="s">
        <v>8218</v>
      </c>
      <c r="G3616" t="s">
        <v>8224</v>
      </c>
      <c r="H3616" t="s">
        <v>8246</v>
      </c>
      <c r="I3616">
        <v>1413792034</v>
      </c>
      <c r="J3616">
        <v>1411200034</v>
      </c>
      <c r="K3616" t="b">
        <v>0</v>
      </c>
      <c r="L3616">
        <v>73</v>
      </c>
      <c r="M3616" t="b">
        <v>1</v>
      </c>
      <c r="N3616">
        <f t="shared" si="285"/>
        <v>100</v>
      </c>
      <c r="O3616" s="10">
        <f t="shared" si="286"/>
        <v>68.53</v>
      </c>
      <c r="P3616" s="12" t="s">
        <v>8273</v>
      </c>
      <c r="Q3616" t="s">
        <v>8274</v>
      </c>
      <c r="R3616" s="17">
        <f t="shared" si="287"/>
        <v>41902.333726851852</v>
      </c>
      <c r="S3616" s="17">
        <f t="shared" si="288"/>
        <v>41932.333726851852</v>
      </c>
      <c r="T3616" s="16" t="str">
        <f t="shared" si="289"/>
        <v>2014</v>
      </c>
    </row>
    <row r="3617" spans="1:20" ht="49" x14ac:dyDescent="0.25">
      <c r="A3617">
        <v>3615</v>
      </c>
      <c r="B3617" s="9" t="s">
        <v>3611</v>
      </c>
      <c r="C3617" s="3" t="s">
        <v>7722</v>
      </c>
      <c r="D3617" s="5">
        <v>5000</v>
      </c>
      <c r="E3617" s="7">
        <v>7220</v>
      </c>
      <c r="F3617" t="s">
        <v>8218</v>
      </c>
      <c r="G3617" t="s">
        <v>8228</v>
      </c>
      <c r="H3617" t="s">
        <v>8250</v>
      </c>
      <c r="I3617">
        <v>1402334811</v>
      </c>
      <c r="J3617">
        <v>1401470811</v>
      </c>
      <c r="K3617" t="b">
        <v>0</v>
      </c>
      <c r="L3617">
        <v>57</v>
      </c>
      <c r="M3617" t="b">
        <v>1</v>
      </c>
      <c r="N3617">
        <f t="shared" si="285"/>
        <v>144</v>
      </c>
      <c r="O3617" s="10">
        <f t="shared" si="286"/>
        <v>126.67</v>
      </c>
      <c r="P3617" s="12" t="s">
        <v>8273</v>
      </c>
      <c r="Q3617" t="s">
        <v>8274</v>
      </c>
      <c r="R3617" s="17">
        <f t="shared" si="287"/>
        <v>41789.726979166669</v>
      </c>
      <c r="S3617" s="17">
        <f t="shared" si="288"/>
        <v>41799.726979166669</v>
      </c>
      <c r="T3617" s="16" t="str">
        <f t="shared" si="289"/>
        <v>2014</v>
      </c>
    </row>
    <row r="3618" spans="1:20" ht="49" x14ac:dyDescent="0.25">
      <c r="A3618">
        <v>3616</v>
      </c>
      <c r="B3618" s="9" t="s">
        <v>3652</v>
      </c>
      <c r="C3618" s="3" t="s">
        <v>7765</v>
      </c>
      <c r="D3618" s="5">
        <v>5000</v>
      </c>
      <c r="E3618" s="7">
        <v>5813</v>
      </c>
      <c r="F3618" t="s">
        <v>8218</v>
      </c>
      <c r="G3618" t="s">
        <v>8223</v>
      </c>
      <c r="H3618" t="s">
        <v>8245</v>
      </c>
      <c r="I3618">
        <v>1437202740</v>
      </c>
      <c r="J3618">
        <v>1434654998</v>
      </c>
      <c r="K3618" t="b">
        <v>0</v>
      </c>
      <c r="L3618">
        <v>79</v>
      </c>
      <c r="M3618" t="b">
        <v>1</v>
      </c>
      <c r="N3618">
        <f t="shared" si="285"/>
        <v>116</v>
      </c>
      <c r="O3618" s="10">
        <f t="shared" si="286"/>
        <v>73.58</v>
      </c>
      <c r="P3618" s="12" t="s">
        <v>8273</v>
      </c>
      <c r="Q3618" t="s">
        <v>8274</v>
      </c>
      <c r="R3618" s="17">
        <f t="shared" si="287"/>
        <v>42173.803217592591</v>
      </c>
      <c r="S3618" s="17">
        <f t="shared" si="288"/>
        <v>42203.290972222225</v>
      </c>
      <c r="T3618" s="16" t="str">
        <f t="shared" si="289"/>
        <v>2015</v>
      </c>
    </row>
    <row r="3619" spans="1:20" ht="49" x14ac:dyDescent="0.25">
      <c r="A3619">
        <v>3617</v>
      </c>
      <c r="B3619" s="9" t="s">
        <v>3653</v>
      </c>
      <c r="C3619" s="3" t="s">
        <v>7766</v>
      </c>
      <c r="D3619" s="5">
        <v>5000</v>
      </c>
      <c r="E3619" s="7">
        <v>5291</v>
      </c>
      <c r="F3619" t="s">
        <v>8218</v>
      </c>
      <c r="G3619" t="s">
        <v>8239</v>
      </c>
      <c r="H3619" t="s">
        <v>8256</v>
      </c>
      <c r="I3619">
        <v>1485989940</v>
      </c>
      <c r="J3619">
        <v>1483393836</v>
      </c>
      <c r="K3619" t="b">
        <v>0</v>
      </c>
      <c r="L3619">
        <v>46</v>
      </c>
      <c r="M3619" t="b">
        <v>1</v>
      </c>
      <c r="N3619">
        <f t="shared" si="285"/>
        <v>106</v>
      </c>
      <c r="O3619" s="10">
        <f t="shared" si="286"/>
        <v>115.02</v>
      </c>
      <c r="P3619" s="12" t="s">
        <v>8273</v>
      </c>
      <c r="Q3619" t="s">
        <v>8274</v>
      </c>
      <c r="R3619" s="17">
        <f t="shared" si="287"/>
        <v>42737.910138888896</v>
      </c>
      <c r="S3619" s="17">
        <f t="shared" si="288"/>
        <v>42767.957638888889</v>
      </c>
      <c r="T3619" s="16" t="str">
        <f t="shared" si="289"/>
        <v>2017</v>
      </c>
    </row>
    <row r="3620" spans="1:20" ht="49" x14ac:dyDescent="0.25">
      <c r="A3620">
        <v>3618</v>
      </c>
      <c r="B3620" s="9" t="s">
        <v>3682</v>
      </c>
      <c r="C3620" s="3" t="s">
        <v>7795</v>
      </c>
      <c r="D3620" s="5">
        <v>5000</v>
      </c>
      <c r="E3620" s="7">
        <v>5285</v>
      </c>
      <c r="F3620" t="s">
        <v>8218</v>
      </c>
      <c r="G3620" t="s">
        <v>8223</v>
      </c>
      <c r="H3620" t="s">
        <v>8245</v>
      </c>
      <c r="I3620">
        <v>1400533200</v>
      </c>
      <c r="J3620">
        <v>1398348859</v>
      </c>
      <c r="K3620" t="b">
        <v>0</v>
      </c>
      <c r="L3620">
        <v>126</v>
      </c>
      <c r="M3620" t="b">
        <v>1</v>
      </c>
      <c r="N3620">
        <f t="shared" si="285"/>
        <v>106</v>
      </c>
      <c r="O3620" s="10">
        <f t="shared" si="286"/>
        <v>41.94</v>
      </c>
      <c r="P3620" s="12" t="s">
        <v>8273</v>
      </c>
      <c r="Q3620" t="s">
        <v>8274</v>
      </c>
      <c r="R3620" s="17">
        <f t="shared" si="287"/>
        <v>41753.593275462961</v>
      </c>
      <c r="S3620" s="17">
        <f t="shared" si="288"/>
        <v>41778.875</v>
      </c>
      <c r="T3620" s="16" t="str">
        <f t="shared" si="289"/>
        <v>2014</v>
      </c>
    </row>
    <row r="3621" spans="1:20" ht="49" x14ac:dyDescent="0.25">
      <c r="A3621">
        <v>3619</v>
      </c>
      <c r="B3621" s="9" t="s">
        <v>3684</v>
      </c>
      <c r="C3621" s="3" t="s">
        <v>7797</v>
      </c>
      <c r="D3621" s="5">
        <v>5000</v>
      </c>
      <c r="E3621" s="7">
        <v>5012.25</v>
      </c>
      <c r="F3621" t="s">
        <v>8218</v>
      </c>
      <c r="G3621" t="s">
        <v>8223</v>
      </c>
      <c r="H3621" t="s">
        <v>8245</v>
      </c>
      <c r="I3621">
        <v>1403846055</v>
      </c>
      <c r="J3621">
        <v>1401254055</v>
      </c>
      <c r="K3621" t="b">
        <v>0</v>
      </c>
      <c r="L3621">
        <v>25</v>
      </c>
      <c r="M3621" t="b">
        <v>1</v>
      </c>
      <c r="N3621">
        <f t="shared" si="285"/>
        <v>100</v>
      </c>
      <c r="O3621" s="10">
        <f t="shared" si="286"/>
        <v>200.49</v>
      </c>
      <c r="P3621" s="12" t="s">
        <v>8273</v>
      </c>
      <c r="Q3621" t="s">
        <v>8274</v>
      </c>
      <c r="R3621" s="17">
        <f t="shared" si="287"/>
        <v>41787.218229166669</v>
      </c>
      <c r="S3621" s="17">
        <f t="shared" si="288"/>
        <v>41817.218229166669</v>
      </c>
      <c r="T3621" s="16" t="str">
        <f t="shared" si="289"/>
        <v>2014</v>
      </c>
    </row>
    <row r="3622" spans="1:20" ht="33" x14ac:dyDescent="0.25">
      <c r="A3622">
        <v>3620</v>
      </c>
      <c r="B3622" s="9" t="s">
        <v>3695</v>
      </c>
      <c r="C3622" s="3" t="s">
        <v>7808</v>
      </c>
      <c r="D3622" s="5">
        <v>5000</v>
      </c>
      <c r="E3622" s="7">
        <v>5526</v>
      </c>
      <c r="F3622" t="s">
        <v>8218</v>
      </c>
      <c r="G3622" t="s">
        <v>8223</v>
      </c>
      <c r="H3622" t="s">
        <v>8245</v>
      </c>
      <c r="I3622">
        <v>1456946487</v>
      </c>
      <c r="J3622">
        <v>1454354487</v>
      </c>
      <c r="K3622" t="b">
        <v>0</v>
      </c>
      <c r="L3622">
        <v>136</v>
      </c>
      <c r="M3622" t="b">
        <v>1</v>
      </c>
      <c r="N3622">
        <f t="shared" si="285"/>
        <v>111</v>
      </c>
      <c r="O3622" s="10">
        <f t="shared" si="286"/>
        <v>40.630000000000003</v>
      </c>
      <c r="P3622" s="12" t="s">
        <v>8273</v>
      </c>
      <c r="Q3622" t="s">
        <v>8274</v>
      </c>
      <c r="R3622" s="17">
        <f t="shared" si="287"/>
        <v>42401.806562500002</v>
      </c>
      <c r="S3622" s="17">
        <f t="shared" si="288"/>
        <v>42431.806562500002</v>
      </c>
      <c r="T3622" s="16" t="str">
        <f t="shared" si="289"/>
        <v>2016</v>
      </c>
    </row>
    <row r="3623" spans="1:20" ht="49" x14ac:dyDescent="0.25">
      <c r="A3623">
        <v>3621</v>
      </c>
      <c r="B3623" s="9" t="s">
        <v>3718</v>
      </c>
      <c r="C3623" s="3" t="s">
        <v>7831</v>
      </c>
      <c r="D3623" s="5">
        <v>5000</v>
      </c>
      <c r="E3623" s="7">
        <v>5040</v>
      </c>
      <c r="F3623" t="s">
        <v>8218</v>
      </c>
      <c r="G3623" t="s">
        <v>8223</v>
      </c>
      <c r="H3623" t="s">
        <v>8245</v>
      </c>
      <c r="I3623">
        <v>1415230084</v>
      </c>
      <c r="J3623">
        <v>1413412084</v>
      </c>
      <c r="K3623" t="b">
        <v>0</v>
      </c>
      <c r="L3623">
        <v>44</v>
      </c>
      <c r="M3623" t="b">
        <v>1</v>
      </c>
      <c r="N3623">
        <f t="shared" si="285"/>
        <v>101</v>
      </c>
      <c r="O3623" s="10">
        <f t="shared" si="286"/>
        <v>114.55</v>
      </c>
      <c r="P3623" s="12" t="s">
        <v>8273</v>
      </c>
      <c r="Q3623" t="s">
        <v>8274</v>
      </c>
      <c r="R3623" s="17">
        <f t="shared" si="287"/>
        <v>41927.936157407406</v>
      </c>
      <c r="S3623" s="17">
        <f t="shared" si="288"/>
        <v>41948.977824074071</v>
      </c>
      <c r="T3623" s="16" t="str">
        <f t="shared" si="289"/>
        <v>2014</v>
      </c>
    </row>
    <row r="3624" spans="1:20" ht="49" x14ac:dyDescent="0.25">
      <c r="A3624">
        <v>3622</v>
      </c>
      <c r="B3624" s="9" t="s">
        <v>3819</v>
      </c>
      <c r="C3624" s="3" t="s">
        <v>7931</v>
      </c>
      <c r="D3624" s="5">
        <v>5000</v>
      </c>
      <c r="E3624" s="7">
        <v>5501</v>
      </c>
      <c r="F3624" t="s">
        <v>8218</v>
      </c>
      <c r="G3624" t="s">
        <v>8235</v>
      </c>
      <c r="H3624" t="s">
        <v>8248</v>
      </c>
      <c r="I3624">
        <v>1453244340</v>
      </c>
      <c r="J3624">
        <v>1448136417</v>
      </c>
      <c r="K3624" t="b">
        <v>0</v>
      </c>
      <c r="L3624">
        <v>76</v>
      </c>
      <c r="M3624" t="b">
        <v>1</v>
      </c>
      <c r="N3624">
        <f t="shared" si="285"/>
        <v>110</v>
      </c>
      <c r="O3624" s="10">
        <f t="shared" si="286"/>
        <v>72.38</v>
      </c>
      <c r="P3624" s="12" t="s">
        <v>8273</v>
      </c>
      <c r="Q3624" t="s">
        <v>8274</v>
      </c>
      <c r="R3624" s="17">
        <f t="shared" si="287"/>
        <v>42329.838159722218</v>
      </c>
      <c r="S3624" s="17">
        <f t="shared" si="288"/>
        <v>42388.957638888889</v>
      </c>
      <c r="T3624" s="16" t="str">
        <f t="shared" si="289"/>
        <v>2015</v>
      </c>
    </row>
    <row r="3625" spans="1:20" ht="49" x14ac:dyDescent="0.25">
      <c r="A3625">
        <v>3623</v>
      </c>
      <c r="B3625" s="9" t="s">
        <v>3822</v>
      </c>
      <c r="C3625" s="3" t="s">
        <v>7934</v>
      </c>
      <c r="D3625" s="5">
        <v>5000</v>
      </c>
      <c r="E3625" s="7">
        <v>5271</v>
      </c>
      <c r="F3625" t="s">
        <v>8218</v>
      </c>
      <c r="G3625" t="s">
        <v>8223</v>
      </c>
      <c r="H3625" t="s">
        <v>8245</v>
      </c>
      <c r="I3625">
        <v>1434505214</v>
      </c>
      <c r="J3625">
        <v>1432690814</v>
      </c>
      <c r="K3625" t="b">
        <v>0</v>
      </c>
      <c r="L3625">
        <v>49</v>
      </c>
      <c r="M3625" t="b">
        <v>1</v>
      </c>
      <c r="N3625">
        <f t="shared" si="285"/>
        <v>105</v>
      </c>
      <c r="O3625" s="10">
        <f t="shared" si="286"/>
        <v>107.57</v>
      </c>
      <c r="P3625" s="12" t="s">
        <v>8273</v>
      </c>
      <c r="Q3625" t="s">
        <v>8274</v>
      </c>
      <c r="R3625" s="17">
        <f t="shared" si="287"/>
        <v>42151.069606481484</v>
      </c>
      <c r="S3625" s="17">
        <f t="shared" si="288"/>
        <v>42172.069606481484</v>
      </c>
      <c r="T3625" s="16" t="str">
        <f t="shared" si="289"/>
        <v>2015</v>
      </c>
    </row>
    <row r="3626" spans="1:20" ht="49" x14ac:dyDescent="0.25">
      <c r="A3626">
        <v>3624</v>
      </c>
      <c r="B3626" s="9" t="s">
        <v>3825</v>
      </c>
      <c r="C3626" s="3" t="s">
        <v>7937</v>
      </c>
      <c r="D3626" s="5">
        <v>5000</v>
      </c>
      <c r="E3626" s="7">
        <v>5000</v>
      </c>
      <c r="F3626" t="s">
        <v>8218</v>
      </c>
      <c r="G3626" t="s">
        <v>8223</v>
      </c>
      <c r="H3626" t="s">
        <v>8245</v>
      </c>
      <c r="I3626">
        <v>1420033187</v>
      </c>
      <c r="J3626">
        <v>1414845587</v>
      </c>
      <c r="K3626" t="b">
        <v>0</v>
      </c>
      <c r="L3626">
        <v>28</v>
      </c>
      <c r="M3626" t="b">
        <v>1</v>
      </c>
      <c r="N3626">
        <f t="shared" si="285"/>
        <v>100</v>
      </c>
      <c r="O3626" s="10">
        <f t="shared" si="286"/>
        <v>178.57</v>
      </c>
      <c r="P3626" s="12" t="s">
        <v>8273</v>
      </c>
      <c r="Q3626" t="s">
        <v>8274</v>
      </c>
      <c r="R3626" s="17">
        <f t="shared" si="287"/>
        <v>41944.527627314819</v>
      </c>
      <c r="S3626" s="17">
        <f t="shared" si="288"/>
        <v>42004.569293981483</v>
      </c>
      <c r="T3626" s="16" t="str">
        <f t="shared" si="289"/>
        <v>2014</v>
      </c>
    </row>
    <row r="3627" spans="1:20" ht="49" x14ac:dyDescent="0.25">
      <c r="A3627">
        <v>3625</v>
      </c>
      <c r="B3627" s="9" t="s">
        <v>3156</v>
      </c>
      <c r="C3627" s="3" t="s">
        <v>7266</v>
      </c>
      <c r="D3627" s="5">
        <v>5500</v>
      </c>
      <c r="E3627" s="7">
        <v>5600</v>
      </c>
      <c r="F3627" t="s">
        <v>8218</v>
      </c>
      <c r="G3627" t="s">
        <v>8223</v>
      </c>
      <c r="H3627" t="s">
        <v>8245</v>
      </c>
      <c r="I3627">
        <v>1338591144</v>
      </c>
      <c r="J3627">
        <v>1335567144</v>
      </c>
      <c r="K3627" t="b">
        <v>1</v>
      </c>
      <c r="L3627">
        <v>89</v>
      </c>
      <c r="M3627" t="b">
        <v>1</v>
      </c>
      <c r="N3627">
        <f t="shared" si="285"/>
        <v>102</v>
      </c>
      <c r="O3627" s="10">
        <f t="shared" si="286"/>
        <v>62.92</v>
      </c>
      <c r="P3627" s="12" t="s">
        <v>8273</v>
      </c>
      <c r="Q3627" t="s">
        <v>8274</v>
      </c>
      <c r="R3627" s="17">
        <f t="shared" si="287"/>
        <v>41026.953055555554</v>
      </c>
      <c r="S3627" s="17">
        <f t="shared" si="288"/>
        <v>41061.953055555554</v>
      </c>
      <c r="T3627" s="16" t="str">
        <f t="shared" si="289"/>
        <v>2012</v>
      </c>
    </row>
    <row r="3628" spans="1:20" ht="49" x14ac:dyDescent="0.25">
      <c r="A3628">
        <v>3626</v>
      </c>
      <c r="B3628" s="9" t="s">
        <v>3249</v>
      </c>
      <c r="C3628" s="3" t="s">
        <v>7359</v>
      </c>
      <c r="D3628" s="5">
        <v>5500</v>
      </c>
      <c r="E3628" s="7">
        <v>5771</v>
      </c>
      <c r="F3628" t="s">
        <v>8218</v>
      </c>
      <c r="G3628" t="s">
        <v>8223</v>
      </c>
      <c r="H3628" t="s">
        <v>8245</v>
      </c>
      <c r="I3628">
        <v>1434822914</v>
      </c>
      <c r="J3628">
        <v>1432230914</v>
      </c>
      <c r="K3628" t="b">
        <v>1</v>
      </c>
      <c r="L3628">
        <v>88</v>
      </c>
      <c r="M3628" t="b">
        <v>1</v>
      </c>
      <c r="N3628">
        <f t="shared" si="285"/>
        <v>105</v>
      </c>
      <c r="O3628" s="10">
        <f t="shared" si="286"/>
        <v>65.58</v>
      </c>
      <c r="P3628" s="12" t="s">
        <v>8273</v>
      </c>
      <c r="Q3628" t="s">
        <v>8274</v>
      </c>
      <c r="R3628" s="17">
        <f t="shared" si="287"/>
        <v>42145.746689814812</v>
      </c>
      <c r="S3628" s="17">
        <f t="shared" si="288"/>
        <v>42175.746689814812</v>
      </c>
      <c r="T3628" s="16" t="str">
        <f t="shared" si="289"/>
        <v>2015</v>
      </c>
    </row>
    <row r="3629" spans="1:20" ht="49" x14ac:dyDescent="0.25">
      <c r="A3629">
        <v>3627</v>
      </c>
      <c r="B3629" s="9" t="s">
        <v>3297</v>
      </c>
      <c r="C3629" s="3" t="s">
        <v>7407</v>
      </c>
      <c r="D3629" s="5">
        <v>5500</v>
      </c>
      <c r="E3629" s="7">
        <v>5504</v>
      </c>
      <c r="F3629" t="s">
        <v>8218</v>
      </c>
      <c r="G3629" t="s">
        <v>8224</v>
      </c>
      <c r="H3629" t="s">
        <v>8246</v>
      </c>
      <c r="I3629">
        <v>1438037940</v>
      </c>
      <c r="J3629">
        <v>1436380256</v>
      </c>
      <c r="K3629" t="b">
        <v>0</v>
      </c>
      <c r="L3629">
        <v>44</v>
      </c>
      <c r="M3629" t="b">
        <v>1</v>
      </c>
      <c r="N3629">
        <f t="shared" si="285"/>
        <v>100</v>
      </c>
      <c r="O3629" s="10">
        <f t="shared" si="286"/>
        <v>125.09</v>
      </c>
      <c r="P3629" s="12" t="s">
        <v>8273</v>
      </c>
      <c r="Q3629" t="s">
        <v>8274</v>
      </c>
      <c r="R3629" s="17">
        <f t="shared" si="287"/>
        <v>42193.771481481483</v>
      </c>
      <c r="S3629" s="17">
        <f t="shared" si="288"/>
        <v>42212.957638888889</v>
      </c>
      <c r="T3629" s="16" t="str">
        <f t="shared" si="289"/>
        <v>2015</v>
      </c>
    </row>
    <row r="3630" spans="1:20" ht="49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>
        <f t="shared" si="285"/>
        <v>0</v>
      </c>
      <c r="O3630" s="10">
        <f t="shared" si="286"/>
        <v>0</v>
      </c>
      <c r="P3630" s="12" t="s">
        <v>8273</v>
      </c>
      <c r="Q3630" t="s">
        <v>8315</v>
      </c>
      <c r="R3630" s="17">
        <f t="shared" si="287"/>
        <v>42291.833287037036</v>
      </c>
      <c r="S3630" s="17">
        <f t="shared" si="288"/>
        <v>42351.874953703707</v>
      </c>
      <c r="T3630" s="16" t="str">
        <f t="shared" si="289"/>
        <v>2015</v>
      </c>
    </row>
    <row r="3631" spans="1:20" ht="49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>
        <f t="shared" si="285"/>
        <v>0</v>
      </c>
      <c r="O3631" s="10">
        <f t="shared" si="286"/>
        <v>1</v>
      </c>
      <c r="P3631" s="12" t="s">
        <v>8273</v>
      </c>
      <c r="Q3631" t="s">
        <v>8315</v>
      </c>
      <c r="R3631" s="17">
        <f t="shared" si="287"/>
        <v>42437.094490740739</v>
      </c>
      <c r="S3631" s="17">
        <f t="shared" si="288"/>
        <v>42495.708333333328</v>
      </c>
      <c r="T3631" s="16" t="str">
        <f t="shared" si="289"/>
        <v>2016</v>
      </c>
    </row>
    <row r="3632" spans="1:20" ht="49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>
        <f t="shared" si="285"/>
        <v>0</v>
      </c>
      <c r="O3632" s="10">
        <f t="shared" si="286"/>
        <v>1</v>
      </c>
      <c r="P3632" s="12" t="s">
        <v>8273</v>
      </c>
      <c r="Q3632" t="s">
        <v>8315</v>
      </c>
      <c r="R3632" s="17">
        <f t="shared" si="287"/>
        <v>41942.84710648148</v>
      </c>
      <c r="S3632" s="17">
        <f t="shared" si="288"/>
        <v>41972.888773148152</v>
      </c>
      <c r="T3632" s="16" t="str">
        <f t="shared" si="289"/>
        <v>2014</v>
      </c>
    </row>
    <row r="3633" spans="1:20" ht="49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>
        <f t="shared" si="285"/>
        <v>51</v>
      </c>
      <c r="O3633" s="10">
        <f t="shared" si="286"/>
        <v>147.88</v>
      </c>
      <c r="P3633" s="12" t="s">
        <v>8273</v>
      </c>
      <c r="Q3633" t="s">
        <v>8315</v>
      </c>
      <c r="R3633" s="17">
        <f t="shared" si="287"/>
        <v>41880.753437499996</v>
      </c>
      <c r="S3633" s="17">
        <f t="shared" si="288"/>
        <v>41905.165972222225</v>
      </c>
      <c r="T3633" s="16" t="str">
        <f t="shared" si="289"/>
        <v>2014</v>
      </c>
    </row>
    <row r="3634" spans="1:20" ht="49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>
        <f t="shared" si="285"/>
        <v>20</v>
      </c>
      <c r="O3634" s="10">
        <f t="shared" si="286"/>
        <v>100</v>
      </c>
      <c r="P3634" s="12" t="s">
        <v>8273</v>
      </c>
      <c r="Q3634" t="s">
        <v>8315</v>
      </c>
      <c r="R3634" s="17">
        <f t="shared" si="287"/>
        <v>41946.936909722222</v>
      </c>
      <c r="S3634" s="17">
        <f t="shared" si="288"/>
        <v>41966.936909722222</v>
      </c>
      <c r="T3634" s="16" t="str">
        <f t="shared" si="289"/>
        <v>2014</v>
      </c>
    </row>
    <row r="3635" spans="1:20" ht="49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>
        <f t="shared" si="285"/>
        <v>35</v>
      </c>
      <c r="O3635" s="10">
        <f t="shared" si="286"/>
        <v>56.84</v>
      </c>
      <c r="P3635" s="12" t="s">
        <v>8273</v>
      </c>
      <c r="Q3635" t="s">
        <v>8315</v>
      </c>
      <c r="R3635" s="17">
        <f t="shared" si="287"/>
        <v>42649.623460648145</v>
      </c>
      <c r="S3635" s="17">
        <f t="shared" si="288"/>
        <v>42693.041666666672</v>
      </c>
      <c r="T3635" s="16" t="str">
        <f t="shared" si="289"/>
        <v>2016</v>
      </c>
    </row>
    <row r="3636" spans="1:20" ht="49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>
        <f t="shared" si="285"/>
        <v>4</v>
      </c>
      <c r="O3636" s="10">
        <f t="shared" si="286"/>
        <v>176.94</v>
      </c>
      <c r="P3636" s="12" t="s">
        <v>8273</v>
      </c>
      <c r="Q3636" t="s">
        <v>8315</v>
      </c>
      <c r="R3636" s="17">
        <f t="shared" si="287"/>
        <v>42701.166365740741</v>
      </c>
      <c r="S3636" s="17">
        <f t="shared" si="288"/>
        <v>42749.165972222225</v>
      </c>
      <c r="T3636" s="16" t="str">
        <f t="shared" si="289"/>
        <v>2016</v>
      </c>
    </row>
    <row r="3637" spans="1:20" ht="33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>
        <f t="shared" si="285"/>
        <v>36</v>
      </c>
      <c r="O3637" s="10">
        <f t="shared" si="286"/>
        <v>127.6</v>
      </c>
      <c r="P3637" s="12" t="s">
        <v>8273</v>
      </c>
      <c r="Q3637" t="s">
        <v>8315</v>
      </c>
      <c r="R3637" s="17">
        <f t="shared" si="287"/>
        <v>42450.88282407407</v>
      </c>
      <c r="S3637" s="17">
        <f t="shared" si="288"/>
        <v>42480.88282407407</v>
      </c>
      <c r="T3637" s="16" t="str">
        <f t="shared" si="289"/>
        <v>2016</v>
      </c>
    </row>
    <row r="3638" spans="1:20" ht="49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>
        <f t="shared" si="285"/>
        <v>0</v>
      </c>
      <c r="O3638" s="10">
        <f t="shared" si="286"/>
        <v>0</v>
      </c>
      <c r="P3638" s="12" t="s">
        <v>8273</v>
      </c>
      <c r="Q3638" t="s">
        <v>8315</v>
      </c>
      <c r="R3638" s="17">
        <f t="shared" si="287"/>
        <v>42226.694780092599</v>
      </c>
      <c r="S3638" s="17">
        <f t="shared" si="288"/>
        <v>42261.694780092599</v>
      </c>
      <c r="T3638" s="16" t="str">
        <f t="shared" si="289"/>
        <v>2015</v>
      </c>
    </row>
    <row r="3639" spans="1:20" ht="49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>
        <f t="shared" si="285"/>
        <v>31</v>
      </c>
      <c r="O3639" s="10">
        <f t="shared" si="286"/>
        <v>66.14</v>
      </c>
      <c r="P3639" s="12" t="s">
        <v>8273</v>
      </c>
      <c r="Q3639" t="s">
        <v>8315</v>
      </c>
      <c r="R3639" s="17">
        <f t="shared" si="287"/>
        <v>41975.700636574074</v>
      </c>
      <c r="S3639" s="17">
        <f t="shared" si="288"/>
        <v>42005.700636574074</v>
      </c>
      <c r="T3639" s="16" t="str">
        <f t="shared" si="289"/>
        <v>2014</v>
      </c>
    </row>
    <row r="3640" spans="1:20" ht="33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>
        <f t="shared" si="285"/>
        <v>7</v>
      </c>
      <c r="O3640" s="10">
        <f t="shared" si="286"/>
        <v>108</v>
      </c>
      <c r="P3640" s="12" t="s">
        <v>8273</v>
      </c>
      <c r="Q3640" t="s">
        <v>8315</v>
      </c>
      <c r="R3640" s="17">
        <f t="shared" si="287"/>
        <v>42053.672824074078</v>
      </c>
      <c r="S3640" s="17">
        <f t="shared" si="288"/>
        <v>42113.631157407406</v>
      </c>
      <c r="T3640" s="16" t="str">
        <f t="shared" si="289"/>
        <v>2015</v>
      </c>
    </row>
    <row r="3641" spans="1:20" ht="49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>
        <f t="shared" si="285"/>
        <v>0</v>
      </c>
      <c r="O3641" s="10">
        <f t="shared" si="286"/>
        <v>1</v>
      </c>
      <c r="P3641" s="12" t="s">
        <v>8273</v>
      </c>
      <c r="Q3641" t="s">
        <v>8315</v>
      </c>
      <c r="R3641" s="17">
        <f t="shared" si="287"/>
        <v>42590.677152777775</v>
      </c>
      <c r="S3641" s="17">
        <f t="shared" si="288"/>
        <v>42650.632638888885</v>
      </c>
      <c r="T3641" s="16" t="str">
        <f t="shared" si="289"/>
        <v>2016</v>
      </c>
    </row>
    <row r="3642" spans="1:20" ht="8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>
        <f t="shared" si="285"/>
        <v>6</v>
      </c>
      <c r="O3642" s="10">
        <f t="shared" si="286"/>
        <v>18.329999999999998</v>
      </c>
      <c r="P3642" s="12" t="s">
        <v>8273</v>
      </c>
      <c r="Q3642" t="s">
        <v>8315</v>
      </c>
      <c r="R3642" s="17">
        <f t="shared" si="287"/>
        <v>42104.781597222223</v>
      </c>
      <c r="S3642" s="17">
        <f t="shared" si="288"/>
        <v>42134.781597222223</v>
      </c>
      <c r="T3642" s="16" t="str">
        <f t="shared" si="289"/>
        <v>2015</v>
      </c>
    </row>
    <row r="3643" spans="1:20" ht="49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>
        <f t="shared" si="285"/>
        <v>0</v>
      </c>
      <c r="O3643" s="10">
        <f t="shared" si="286"/>
        <v>0</v>
      </c>
      <c r="P3643" s="12" t="s">
        <v>8273</v>
      </c>
      <c r="Q3643" t="s">
        <v>8315</v>
      </c>
      <c r="R3643" s="17">
        <f t="shared" si="287"/>
        <v>41899.627071759263</v>
      </c>
      <c r="S3643" s="17">
        <f t="shared" si="288"/>
        <v>41917.208333333336</v>
      </c>
      <c r="T3643" s="16" t="str">
        <f t="shared" si="289"/>
        <v>2014</v>
      </c>
    </row>
    <row r="3644" spans="1:20" ht="65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>
        <f t="shared" si="285"/>
        <v>2</v>
      </c>
      <c r="O3644" s="10">
        <f t="shared" si="286"/>
        <v>7.5</v>
      </c>
      <c r="P3644" s="12" t="s">
        <v>8273</v>
      </c>
      <c r="Q3644" t="s">
        <v>8315</v>
      </c>
      <c r="R3644" s="17">
        <f t="shared" si="287"/>
        <v>42297.816284722227</v>
      </c>
      <c r="S3644" s="17">
        <f t="shared" si="288"/>
        <v>42338.708333333328</v>
      </c>
      <c r="T3644" s="16" t="str">
        <f t="shared" si="289"/>
        <v>2015</v>
      </c>
    </row>
    <row r="3645" spans="1:20" ht="49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>
        <f t="shared" si="285"/>
        <v>0</v>
      </c>
      <c r="O3645" s="10">
        <f t="shared" si="286"/>
        <v>0</v>
      </c>
      <c r="P3645" s="12" t="s">
        <v>8273</v>
      </c>
      <c r="Q3645" t="s">
        <v>8315</v>
      </c>
      <c r="R3645" s="17">
        <f t="shared" si="287"/>
        <v>42285.143969907411</v>
      </c>
      <c r="S3645" s="17">
        <f t="shared" si="288"/>
        <v>42325.185636574075</v>
      </c>
      <c r="T3645" s="16" t="str">
        <f t="shared" si="289"/>
        <v>2015</v>
      </c>
    </row>
    <row r="3646" spans="1:20" ht="49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>
        <f t="shared" si="285"/>
        <v>16</v>
      </c>
      <c r="O3646" s="10">
        <f t="shared" si="286"/>
        <v>68.42</v>
      </c>
      <c r="P3646" s="12" t="s">
        <v>8273</v>
      </c>
      <c r="Q3646" t="s">
        <v>8315</v>
      </c>
      <c r="R3646" s="17">
        <f t="shared" si="287"/>
        <v>42409.241747685184</v>
      </c>
      <c r="S3646" s="17">
        <f t="shared" si="288"/>
        <v>42437.207638888889</v>
      </c>
      <c r="T3646" s="16" t="str">
        <f t="shared" si="289"/>
        <v>2016</v>
      </c>
    </row>
    <row r="3647" spans="1:20" ht="49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>
        <f t="shared" si="285"/>
        <v>0</v>
      </c>
      <c r="O3647" s="10">
        <f t="shared" si="286"/>
        <v>1</v>
      </c>
      <c r="P3647" s="12" t="s">
        <v>8273</v>
      </c>
      <c r="Q3647" t="s">
        <v>8315</v>
      </c>
      <c r="R3647" s="17">
        <f t="shared" si="287"/>
        <v>42665.970347222217</v>
      </c>
      <c r="S3647" s="17">
        <f t="shared" si="288"/>
        <v>42696.012013888889</v>
      </c>
      <c r="T3647" s="16" t="str">
        <f t="shared" si="289"/>
        <v>2016</v>
      </c>
    </row>
    <row r="3648" spans="1:20" ht="49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>
        <f t="shared" si="285"/>
        <v>5</v>
      </c>
      <c r="O3648" s="10">
        <f t="shared" si="286"/>
        <v>60.13</v>
      </c>
      <c r="P3648" s="12" t="s">
        <v>8273</v>
      </c>
      <c r="Q3648" t="s">
        <v>8315</v>
      </c>
      <c r="R3648" s="17">
        <f t="shared" si="287"/>
        <v>42140.421319444446</v>
      </c>
      <c r="S3648" s="17">
        <f t="shared" si="288"/>
        <v>42171.979166666672</v>
      </c>
      <c r="T3648" s="16" t="str">
        <f t="shared" si="289"/>
        <v>2015</v>
      </c>
    </row>
    <row r="3649" spans="1:20" ht="49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>
        <f t="shared" si="285"/>
        <v>6</v>
      </c>
      <c r="O3649" s="10">
        <f t="shared" si="286"/>
        <v>15</v>
      </c>
      <c r="P3649" s="12" t="s">
        <v>8273</v>
      </c>
      <c r="Q3649" t="s">
        <v>8315</v>
      </c>
      <c r="R3649" s="17">
        <f t="shared" si="287"/>
        <v>42598.749155092592</v>
      </c>
      <c r="S3649" s="17">
        <f t="shared" si="288"/>
        <v>42643.749155092592</v>
      </c>
      <c r="T3649" s="16" t="str">
        <f t="shared" si="289"/>
        <v>2016</v>
      </c>
    </row>
    <row r="3650" spans="1:20" ht="49" x14ac:dyDescent="0.25">
      <c r="A3650">
        <v>3648</v>
      </c>
      <c r="B3650" s="9" t="s">
        <v>3266</v>
      </c>
      <c r="C3650" s="3" t="s">
        <v>7458</v>
      </c>
      <c r="D3650" s="5">
        <v>5500</v>
      </c>
      <c r="E3650" s="7">
        <v>5516</v>
      </c>
      <c r="F3650" t="s">
        <v>8218</v>
      </c>
      <c r="G3650" t="s">
        <v>8223</v>
      </c>
      <c r="H3650" t="s">
        <v>8245</v>
      </c>
      <c r="I3650">
        <v>1461988740</v>
      </c>
      <c r="J3650">
        <v>1459949080</v>
      </c>
      <c r="K3650" t="b">
        <v>0</v>
      </c>
      <c r="L3650">
        <v>79</v>
      </c>
      <c r="M3650" t="b">
        <v>1</v>
      </c>
      <c r="N3650">
        <f t="shared" si="285"/>
        <v>100</v>
      </c>
      <c r="O3650" s="10">
        <f t="shared" si="286"/>
        <v>69.819999999999993</v>
      </c>
      <c r="P3650" s="12" t="s">
        <v>8273</v>
      </c>
      <c r="Q3650" t="s">
        <v>8274</v>
      </c>
      <c r="R3650" s="17">
        <f t="shared" si="287"/>
        <v>42466.558796296296</v>
      </c>
      <c r="S3650" s="17">
        <f t="shared" si="288"/>
        <v>42490.165972222225</v>
      </c>
      <c r="T3650" s="16" t="str">
        <f t="shared" si="289"/>
        <v>2016</v>
      </c>
    </row>
    <row r="3651" spans="1:20" ht="49" x14ac:dyDescent="0.25">
      <c r="A3651">
        <v>3649</v>
      </c>
      <c r="B3651" s="9" t="s">
        <v>3541</v>
      </c>
      <c r="C3651" s="3" t="s">
        <v>7652</v>
      </c>
      <c r="D3651" s="5">
        <v>5500</v>
      </c>
      <c r="E3651" s="7">
        <v>5623</v>
      </c>
      <c r="F3651" t="s">
        <v>8218</v>
      </c>
      <c r="G3651" t="s">
        <v>8223</v>
      </c>
      <c r="H3651" t="s">
        <v>8245</v>
      </c>
      <c r="I3651">
        <v>1410099822</v>
      </c>
      <c r="J3651">
        <v>1404915822</v>
      </c>
      <c r="K3651" t="b">
        <v>0</v>
      </c>
      <c r="L3651">
        <v>85</v>
      </c>
      <c r="M3651" t="b">
        <v>1</v>
      </c>
      <c r="N3651">
        <f t="shared" si="285"/>
        <v>102</v>
      </c>
      <c r="O3651" s="10">
        <f t="shared" si="286"/>
        <v>66.150000000000006</v>
      </c>
      <c r="P3651" s="12" t="s">
        <v>8273</v>
      </c>
      <c r="Q3651" t="s">
        <v>8274</v>
      </c>
      <c r="R3651" s="17">
        <f t="shared" si="287"/>
        <v>41829.599791666667</v>
      </c>
      <c r="S3651" s="17">
        <f t="shared" si="288"/>
        <v>41889.599791666667</v>
      </c>
      <c r="T3651" s="16" t="str">
        <f t="shared" si="289"/>
        <v>2014</v>
      </c>
    </row>
    <row r="3652" spans="1:20" ht="49" x14ac:dyDescent="0.25">
      <c r="A3652">
        <v>3650</v>
      </c>
      <c r="B3652" s="9" t="s">
        <v>3552</v>
      </c>
      <c r="C3652" s="3" t="s">
        <v>7663</v>
      </c>
      <c r="D3652" s="5">
        <v>5500</v>
      </c>
      <c r="E3652" s="7">
        <v>5845</v>
      </c>
      <c r="F3652" t="s">
        <v>8218</v>
      </c>
      <c r="G3652" t="s">
        <v>8223</v>
      </c>
      <c r="H3652" t="s">
        <v>8245</v>
      </c>
      <c r="I3652">
        <v>1439337600</v>
      </c>
      <c r="J3652">
        <v>1436575280</v>
      </c>
      <c r="K3652" t="b">
        <v>0</v>
      </c>
      <c r="L3652">
        <v>104</v>
      </c>
      <c r="M3652" t="b">
        <v>1</v>
      </c>
      <c r="N3652">
        <f t="shared" si="285"/>
        <v>106</v>
      </c>
      <c r="O3652" s="10">
        <f t="shared" si="286"/>
        <v>56.2</v>
      </c>
      <c r="P3652" s="12" t="s">
        <v>8273</v>
      </c>
      <c r="Q3652" t="s">
        <v>8274</v>
      </c>
      <c r="R3652" s="17">
        <f t="shared" si="287"/>
        <v>42196.028703703705</v>
      </c>
      <c r="S3652" s="17">
        <f t="shared" si="288"/>
        <v>42228</v>
      </c>
      <c r="T3652" s="16" t="str">
        <f t="shared" si="289"/>
        <v>2015</v>
      </c>
    </row>
    <row r="3653" spans="1:20" ht="49" x14ac:dyDescent="0.25">
      <c r="A3653">
        <v>3651</v>
      </c>
      <c r="B3653" s="9" t="s">
        <v>3279</v>
      </c>
      <c r="C3653" s="3" t="s">
        <v>7389</v>
      </c>
      <c r="D3653" s="5">
        <v>5800</v>
      </c>
      <c r="E3653" s="7">
        <v>6628</v>
      </c>
      <c r="F3653" t="s">
        <v>8218</v>
      </c>
      <c r="G3653" t="s">
        <v>8223</v>
      </c>
      <c r="H3653" t="s">
        <v>8245</v>
      </c>
      <c r="I3653">
        <v>1459474059</v>
      </c>
      <c r="J3653">
        <v>1456885659</v>
      </c>
      <c r="K3653" t="b">
        <v>0</v>
      </c>
      <c r="L3653">
        <v>63</v>
      </c>
      <c r="M3653" t="b">
        <v>1</v>
      </c>
      <c r="N3653">
        <f t="shared" si="285"/>
        <v>114</v>
      </c>
      <c r="O3653" s="10">
        <f t="shared" si="286"/>
        <v>105.21</v>
      </c>
      <c r="P3653" s="12" t="s">
        <v>8273</v>
      </c>
      <c r="Q3653" t="s">
        <v>8274</v>
      </c>
      <c r="R3653" s="17">
        <f t="shared" si="287"/>
        <v>42431.102534722217</v>
      </c>
      <c r="S3653" s="17">
        <f t="shared" si="288"/>
        <v>42461.06086805556</v>
      </c>
      <c r="T3653" s="16" t="str">
        <f t="shared" si="289"/>
        <v>2016</v>
      </c>
    </row>
    <row r="3654" spans="1:20" ht="49" x14ac:dyDescent="0.25">
      <c r="A3654">
        <v>3652</v>
      </c>
      <c r="B3654" s="9" t="s">
        <v>3573</v>
      </c>
      <c r="C3654" s="3" t="s">
        <v>7684</v>
      </c>
      <c r="D3654" s="5">
        <v>5800</v>
      </c>
      <c r="E3654" s="7">
        <v>6155</v>
      </c>
      <c r="F3654" t="s">
        <v>8218</v>
      </c>
      <c r="G3654" t="s">
        <v>8223</v>
      </c>
      <c r="H3654" t="s">
        <v>8245</v>
      </c>
      <c r="I3654">
        <v>1415921848</v>
      </c>
      <c r="J3654">
        <v>1413326248</v>
      </c>
      <c r="K3654" t="b">
        <v>0</v>
      </c>
      <c r="L3654">
        <v>45</v>
      </c>
      <c r="M3654" t="b">
        <v>1</v>
      </c>
      <c r="N3654">
        <f t="shared" si="285"/>
        <v>106</v>
      </c>
      <c r="O3654" s="10">
        <f t="shared" si="286"/>
        <v>136.78</v>
      </c>
      <c r="P3654" s="12" t="s">
        <v>8273</v>
      </c>
      <c r="Q3654" t="s">
        <v>8274</v>
      </c>
      <c r="R3654" s="17">
        <f t="shared" si="287"/>
        <v>41926.942685185182</v>
      </c>
      <c r="S3654" s="17">
        <f t="shared" si="288"/>
        <v>41956.984351851846</v>
      </c>
      <c r="T3654" s="16" t="str">
        <f t="shared" si="289"/>
        <v>2014</v>
      </c>
    </row>
    <row r="3655" spans="1:20" ht="49" x14ac:dyDescent="0.25">
      <c r="A3655">
        <v>3653</v>
      </c>
      <c r="B3655" s="9" t="s">
        <v>3239</v>
      </c>
      <c r="C3655" s="3" t="s">
        <v>7349</v>
      </c>
      <c r="D3655" s="5">
        <v>5862</v>
      </c>
      <c r="E3655" s="7">
        <v>6208.98</v>
      </c>
      <c r="F3655" t="s">
        <v>8218</v>
      </c>
      <c r="G3655" t="s">
        <v>8224</v>
      </c>
      <c r="H3655" t="s">
        <v>8246</v>
      </c>
      <c r="I3655">
        <v>1445817540</v>
      </c>
      <c r="J3655">
        <v>1443665293</v>
      </c>
      <c r="K3655" t="b">
        <v>1</v>
      </c>
      <c r="L3655">
        <v>104</v>
      </c>
      <c r="M3655" t="b">
        <v>1</v>
      </c>
      <c r="N3655">
        <f t="shared" si="285"/>
        <v>106</v>
      </c>
      <c r="O3655" s="10">
        <f t="shared" si="286"/>
        <v>59.7</v>
      </c>
      <c r="P3655" s="12" t="s">
        <v>8273</v>
      </c>
      <c r="Q3655" t="s">
        <v>8274</v>
      </c>
      <c r="R3655" s="17">
        <f t="shared" si="287"/>
        <v>42278.089039351849</v>
      </c>
      <c r="S3655" s="17">
        <f t="shared" si="288"/>
        <v>42302.999305555553</v>
      </c>
      <c r="T3655" s="16" t="str">
        <f t="shared" si="289"/>
        <v>2015</v>
      </c>
    </row>
    <row r="3656" spans="1:20" ht="49" x14ac:dyDescent="0.25">
      <c r="A3656">
        <v>3654</v>
      </c>
      <c r="B3656" s="9" t="s">
        <v>2784</v>
      </c>
      <c r="C3656" s="3" t="s">
        <v>6894</v>
      </c>
      <c r="D3656" s="5">
        <v>6000</v>
      </c>
      <c r="E3656" s="7">
        <v>7140</v>
      </c>
      <c r="F3656" t="s">
        <v>8218</v>
      </c>
      <c r="G3656" t="s">
        <v>8223</v>
      </c>
      <c r="H3656" t="s">
        <v>8245</v>
      </c>
      <c r="I3656">
        <v>1414608843</v>
      </c>
      <c r="J3656">
        <v>1412794443</v>
      </c>
      <c r="K3656" t="b">
        <v>0</v>
      </c>
      <c r="L3656">
        <v>108</v>
      </c>
      <c r="M3656" t="b">
        <v>1</v>
      </c>
      <c r="N3656">
        <f t="shared" si="285"/>
        <v>119</v>
      </c>
      <c r="O3656" s="10">
        <f t="shared" si="286"/>
        <v>66.11</v>
      </c>
      <c r="P3656" s="12" t="s">
        <v>8273</v>
      </c>
      <c r="Q3656" t="s">
        <v>8274</v>
      </c>
      <c r="R3656" s="17">
        <f t="shared" si="287"/>
        <v>41920.787534722222</v>
      </c>
      <c r="S3656" s="17">
        <f t="shared" si="288"/>
        <v>41941.787534722222</v>
      </c>
      <c r="T3656" s="16" t="str">
        <f t="shared" si="289"/>
        <v>2014</v>
      </c>
    </row>
    <row r="3657" spans="1:20" ht="49" x14ac:dyDescent="0.25">
      <c r="A3657">
        <v>3655</v>
      </c>
      <c r="B3657" s="9" t="s">
        <v>2822</v>
      </c>
      <c r="C3657" s="3" t="s">
        <v>6932</v>
      </c>
      <c r="D3657" s="5">
        <v>6000</v>
      </c>
      <c r="E3657" s="7">
        <v>6000</v>
      </c>
      <c r="F3657" t="s">
        <v>8218</v>
      </c>
      <c r="G3657" t="s">
        <v>8223</v>
      </c>
      <c r="H3657" t="s">
        <v>8245</v>
      </c>
      <c r="I3657">
        <v>1427469892</v>
      </c>
      <c r="J3657">
        <v>1424881492</v>
      </c>
      <c r="K3657" t="b">
        <v>0</v>
      </c>
      <c r="L3657">
        <v>94</v>
      </c>
      <c r="M3657" t="b">
        <v>1</v>
      </c>
      <c r="N3657">
        <f t="shared" si="285"/>
        <v>100</v>
      </c>
      <c r="O3657" s="10">
        <f t="shared" si="286"/>
        <v>63.83</v>
      </c>
      <c r="P3657" s="12" t="s">
        <v>8273</v>
      </c>
      <c r="Q3657" t="s">
        <v>8274</v>
      </c>
      <c r="R3657" s="17">
        <f t="shared" si="287"/>
        <v>42060.683935185181</v>
      </c>
      <c r="S3657" s="17">
        <f t="shared" si="288"/>
        <v>42090.642268518524</v>
      </c>
      <c r="T3657" s="16" t="str">
        <f t="shared" si="289"/>
        <v>2015</v>
      </c>
    </row>
    <row r="3658" spans="1:20" ht="49" x14ac:dyDescent="0.25">
      <c r="A3658">
        <v>3656</v>
      </c>
      <c r="B3658" s="9" t="s">
        <v>2970</v>
      </c>
      <c r="C3658" s="3" t="s">
        <v>7080</v>
      </c>
      <c r="D3658" s="5">
        <v>6000</v>
      </c>
      <c r="E3658" s="7">
        <v>6360</v>
      </c>
      <c r="F3658" t="s">
        <v>8218</v>
      </c>
      <c r="G3658" t="s">
        <v>8223</v>
      </c>
      <c r="H3658" t="s">
        <v>8245</v>
      </c>
      <c r="I3658">
        <v>1405699451</v>
      </c>
      <c r="J3658">
        <v>1403107451</v>
      </c>
      <c r="K3658" t="b">
        <v>0</v>
      </c>
      <c r="L3658">
        <v>91</v>
      </c>
      <c r="M3658" t="b">
        <v>1</v>
      </c>
      <c r="N3658">
        <f t="shared" ref="N3658:N3721" si="290">ROUND(E3658/D3658*100,0)</f>
        <v>106</v>
      </c>
      <c r="O3658" s="10">
        <f t="shared" ref="O3658:O3721" si="291">IFERROR(ROUND(E3658/L3658,2),0)</f>
        <v>69.89</v>
      </c>
      <c r="P3658" s="12" t="s">
        <v>8273</v>
      </c>
      <c r="Q3658" t="s">
        <v>8274</v>
      </c>
      <c r="R3658" s="17">
        <f t="shared" ref="R3658:R3721" si="292">(((J3658/60)/60)/24)+DATE(1970,1,1)</f>
        <v>41808.669571759259</v>
      </c>
      <c r="S3658" s="17">
        <f t="shared" ref="S3658:S3721" si="293">(((I3658/60)/60)/24)+DATE(1970,1,1)</f>
        <v>41838.669571759259</v>
      </c>
      <c r="T3658" s="16" t="str">
        <f t="shared" ref="T3658:T3721" si="294">TEXT(R3658, "yyyy")</f>
        <v>2014</v>
      </c>
    </row>
    <row r="3659" spans="1:20" ht="49" x14ac:dyDescent="0.25">
      <c r="A3659">
        <v>3657</v>
      </c>
      <c r="B3659" s="9" t="s">
        <v>3213</v>
      </c>
      <c r="C3659" s="3" t="s">
        <v>7323</v>
      </c>
      <c r="D3659" s="5">
        <v>6000</v>
      </c>
      <c r="E3659" s="7">
        <v>6007</v>
      </c>
      <c r="F3659" t="s">
        <v>8218</v>
      </c>
      <c r="G3659" t="s">
        <v>8224</v>
      </c>
      <c r="H3659" t="s">
        <v>8246</v>
      </c>
      <c r="I3659">
        <v>1437934759</v>
      </c>
      <c r="J3659">
        <v>1434478759</v>
      </c>
      <c r="K3659" t="b">
        <v>1</v>
      </c>
      <c r="L3659">
        <v>47</v>
      </c>
      <c r="M3659" t="b">
        <v>1</v>
      </c>
      <c r="N3659">
        <f t="shared" si="290"/>
        <v>100</v>
      </c>
      <c r="O3659" s="10">
        <f t="shared" si="291"/>
        <v>127.81</v>
      </c>
      <c r="P3659" s="12" t="s">
        <v>8273</v>
      </c>
      <c r="Q3659" t="s">
        <v>8274</v>
      </c>
      <c r="R3659" s="17">
        <f t="shared" si="292"/>
        <v>42171.763414351852</v>
      </c>
      <c r="S3659" s="17">
        <f t="shared" si="293"/>
        <v>42211.763414351852</v>
      </c>
      <c r="T3659" s="16" t="str">
        <f t="shared" si="294"/>
        <v>2015</v>
      </c>
    </row>
    <row r="3660" spans="1:20" ht="49" x14ac:dyDescent="0.25">
      <c r="A3660">
        <v>3658</v>
      </c>
      <c r="B3660" s="9" t="s">
        <v>3266</v>
      </c>
      <c r="C3660" s="3" t="s">
        <v>7376</v>
      </c>
      <c r="D3660" s="5">
        <v>6000</v>
      </c>
      <c r="E3660" s="7">
        <v>7877</v>
      </c>
      <c r="F3660" t="s">
        <v>8218</v>
      </c>
      <c r="G3660" t="s">
        <v>8223</v>
      </c>
      <c r="H3660" t="s">
        <v>8245</v>
      </c>
      <c r="I3660">
        <v>1434142800</v>
      </c>
      <c r="J3660">
        <v>1431435122</v>
      </c>
      <c r="K3660" t="b">
        <v>1</v>
      </c>
      <c r="L3660">
        <v>163</v>
      </c>
      <c r="M3660" t="b">
        <v>1</v>
      </c>
      <c r="N3660">
        <f t="shared" si="290"/>
        <v>131</v>
      </c>
      <c r="O3660" s="10">
        <f t="shared" si="291"/>
        <v>48.33</v>
      </c>
      <c r="P3660" s="12" t="s">
        <v>8273</v>
      </c>
      <c r="Q3660" t="s">
        <v>8274</v>
      </c>
      <c r="R3660" s="17">
        <f t="shared" si="292"/>
        <v>42136.536134259266</v>
      </c>
      <c r="S3660" s="17">
        <f t="shared" si="293"/>
        <v>42167.875</v>
      </c>
      <c r="T3660" s="16" t="str">
        <f t="shared" si="294"/>
        <v>2015</v>
      </c>
    </row>
    <row r="3661" spans="1:20" ht="49" x14ac:dyDescent="0.25">
      <c r="A3661">
        <v>3659</v>
      </c>
      <c r="B3661" s="9" t="s">
        <v>3332</v>
      </c>
      <c r="C3661" s="3" t="s">
        <v>7442</v>
      </c>
      <c r="D3661" s="5">
        <v>6000</v>
      </c>
      <c r="E3661" s="7">
        <v>6000</v>
      </c>
      <c r="F3661" t="s">
        <v>8218</v>
      </c>
      <c r="G3661" t="s">
        <v>8223</v>
      </c>
      <c r="H3661" t="s">
        <v>8245</v>
      </c>
      <c r="I3661">
        <v>1405802330</v>
      </c>
      <c r="J3661">
        <v>1403210330</v>
      </c>
      <c r="K3661" t="b">
        <v>0</v>
      </c>
      <c r="L3661">
        <v>83</v>
      </c>
      <c r="M3661" t="b">
        <v>1</v>
      </c>
      <c r="N3661">
        <f t="shared" si="290"/>
        <v>100</v>
      </c>
      <c r="O3661" s="10">
        <f t="shared" si="291"/>
        <v>72.290000000000006</v>
      </c>
      <c r="P3661" s="12" t="s">
        <v>8273</v>
      </c>
      <c r="Q3661" t="s">
        <v>8274</v>
      </c>
      <c r="R3661" s="17">
        <f t="shared" si="292"/>
        <v>41809.860300925924</v>
      </c>
      <c r="S3661" s="17">
        <f t="shared" si="293"/>
        <v>41839.860300925924</v>
      </c>
      <c r="T3661" s="16" t="str">
        <f t="shared" si="294"/>
        <v>2014</v>
      </c>
    </row>
    <row r="3662" spans="1:20" ht="33" x14ac:dyDescent="0.25">
      <c r="A3662">
        <v>3660</v>
      </c>
      <c r="B3662" s="9" t="s">
        <v>3342</v>
      </c>
      <c r="C3662" s="3" t="s">
        <v>7452</v>
      </c>
      <c r="D3662" s="5">
        <v>6000</v>
      </c>
      <c r="E3662" s="7">
        <v>6100</v>
      </c>
      <c r="F3662" t="s">
        <v>8218</v>
      </c>
      <c r="G3662" t="s">
        <v>8223</v>
      </c>
      <c r="H3662" t="s">
        <v>8245</v>
      </c>
      <c r="I3662">
        <v>1427864340</v>
      </c>
      <c r="J3662">
        <v>1425020810</v>
      </c>
      <c r="K3662" t="b">
        <v>0</v>
      </c>
      <c r="L3662">
        <v>78</v>
      </c>
      <c r="M3662" t="b">
        <v>1</v>
      </c>
      <c r="N3662">
        <f t="shared" si="290"/>
        <v>102</v>
      </c>
      <c r="O3662" s="10">
        <f t="shared" si="291"/>
        <v>78.209999999999994</v>
      </c>
      <c r="P3662" s="12" t="s">
        <v>8273</v>
      </c>
      <c r="Q3662" t="s">
        <v>8274</v>
      </c>
      <c r="R3662" s="17">
        <f t="shared" si="292"/>
        <v>42062.296412037031</v>
      </c>
      <c r="S3662" s="17">
        <f t="shared" si="293"/>
        <v>42095.207638888889</v>
      </c>
      <c r="T3662" s="16" t="str">
        <f t="shared" si="294"/>
        <v>2015</v>
      </c>
    </row>
    <row r="3663" spans="1:20" ht="49" x14ac:dyDescent="0.25">
      <c r="A3663">
        <v>3661</v>
      </c>
      <c r="B3663" s="9" t="s">
        <v>3383</v>
      </c>
      <c r="C3663" s="3" t="s">
        <v>7494</v>
      </c>
      <c r="D3663" s="5">
        <v>6000</v>
      </c>
      <c r="E3663" s="7">
        <v>6000.66</v>
      </c>
      <c r="F3663" t="s">
        <v>8218</v>
      </c>
      <c r="G3663" t="s">
        <v>8223</v>
      </c>
      <c r="H3663" t="s">
        <v>8245</v>
      </c>
      <c r="I3663">
        <v>1448074800</v>
      </c>
      <c r="J3663">
        <v>1444874768</v>
      </c>
      <c r="K3663" t="b">
        <v>0</v>
      </c>
      <c r="L3663">
        <v>64</v>
      </c>
      <c r="M3663" t="b">
        <v>1</v>
      </c>
      <c r="N3663">
        <f t="shared" si="290"/>
        <v>100</v>
      </c>
      <c r="O3663" s="10">
        <f t="shared" si="291"/>
        <v>93.76</v>
      </c>
      <c r="P3663" s="12" t="s">
        <v>8273</v>
      </c>
      <c r="Q3663" t="s">
        <v>8274</v>
      </c>
      <c r="R3663" s="17">
        <f t="shared" si="292"/>
        <v>42292.087592592594</v>
      </c>
      <c r="S3663" s="17">
        <f t="shared" si="293"/>
        <v>42329.125</v>
      </c>
      <c r="T3663" s="16" t="str">
        <f t="shared" si="294"/>
        <v>2015</v>
      </c>
    </row>
    <row r="3664" spans="1:20" ht="49" x14ac:dyDescent="0.25">
      <c r="A3664">
        <v>3662</v>
      </c>
      <c r="B3664" s="9" t="s">
        <v>3423</v>
      </c>
      <c r="C3664" s="3" t="s">
        <v>7534</v>
      </c>
      <c r="D3664" s="5">
        <v>6000</v>
      </c>
      <c r="E3664" s="7">
        <v>6215</v>
      </c>
      <c r="F3664" t="s">
        <v>8218</v>
      </c>
      <c r="G3664" t="s">
        <v>8223</v>
      </c>
      <c r="H3664" t="s">
        <v>8245</v>
      </c>
      <c r="I3664">
        <v>1423119540</v>
      </c>
      <c r="J3664">
        <v>1421252084</v>
      </c>
      <c r="K3664" t="b">
        <v>0</v>
      </c>
      <c r="L3664">
        <v>76</v>
      </c>
      <c r="M3664" t="b">
        <v>1</v>
      </c>
      <c r="N3664">
        <f t="shared" si="290"/>
        <v>104</v>
      </c>
      <c r="O3664" s="10">
        <f t="shared" si="291"/>
        <v>81.78</v>
      </c>
      <c r="P3664" s="12" t="s">
        <v>8273</v>
      </c>
      <c r="Q3664" t="s">
        <v>8274</v>
      </c>
      <c r="R3664" s="17">
        <f t="shared" si="292"/>
        <v>42018.676898148144</v>
      </c>
      <c r="S3664" s="17">
        <f t="shared" si="293"/>
        <v>42040.290972222225</v>
      </c>
      <c r="T3664" s="16" t="str">
        <f t="shared" si="294"/>
        <v>2015</v>
      </c>
    </row>
    <row r="3665" spans="1:20" ht="49" x14ac:dyDescent="0.25">
      <c r="A3665">
        <v>3663</v>
      </c>
      <c r="B3665" s="9" t="s">
        <v>3526</v>
      </c>
      <c r="C3665" s="3" t="s">
        <v>7637</v>
      </c>
      <c r="D3665" s="5">
        <v>6000</v>
      </c>
      <c r="E3665" s="7">
        <v>7015</v>
      </c>
      <c r="F3665" t="s">
        <v>8218</v>
      </c>
      <c r="G3665" t="s">
        <v>8223</v>
      </c>
      <c r="H3665" t="s">
        <v>8245</v>
      </c>
      <c r="I3665">
        <v>1436587140</v>
      </c>
      <c r="J3665">
        <v>1434069205</v>
      </c>
      <c r="K3665" t="b">
        <v>0</v>
      </c>
      <c r="L3665">
        <v>86</v>
      </c>
      <c r="M3665" t="b">
        <v>1</v>
      </c>
      <c r="N3665">
        <f t="shared" si="290"/>
        <v>117</v>
      </c>
      <c r="O3665" s="10">
        <f t="shared" si="291"/>
        <v>81.569999999999993</v>
      </c>
      <c r="P3665" s="12" t="s">
        <v>8273</v>
      </c>
      <c r="Q3665" t="s">
        <v>8274</v>
      </c>
      <c r="R3665" s="17">
        <f t="shared" si="292"/>
        <v>42167.023206018523</v>
      </c>
      <c r="S3665" s="17">
        <f t="shared" si="293"/>
        <v>42196.165972222225</v>
      </c>
      <c r="T3665" s="16" t="str">
        <f t="shared" si="294"/>
        <v>2015</v>
      </c>
    </row>
    <row r="3666" spans="1:20" ht="33" x14ac:dyDescent="0.25">
      <c r="A3666">
        <v>3664</v>
      </c>
      <c r="B3666" s="9" t="s">
        <v>3310</v>
      </c>
      <c r="C3666" s="3" t="s">
        <v>7420</v>
      </c>
      <c r="D3666" s="5">
        <v>6500</v>
      </c>
      <c r="E3666" s="7">
        <v>6505</v>
      </c>
      <c r="F3666" t="s">
        <v>8218</v>
      </c>
      <c r="G3666" t="s">
        <v>8223</v>
      </c>
      <c r="H3666" t="s">
        <v>8245</v>
      </c>
      <c r="I3666">
        <v>1444169825</v>
      </c>
      <c r="J3666">
        <v>1441577825</v>
      </c>
      <c r="K3666" t="b">
        <v>0</v>
      </c>
      <c r="L3666">
        <v>31</v>
      </c>
      <c r="M3666" t="b">
        <v>1</v>
      </c>
      <c r="N3666">
        <f t="shared" si="290"/>
        <v>100</v>
      </c>
      <c r="O3666" s="10">
        <f t="shared" si="291"/>
        <v>209.84</v>
      </c>
      <c r="P3666" s="12" t="s">
        <v>8273</v>
      </c>
      <c r="Q3666" t="s">
        <v>8274</v>
      </c>
      <c r="R3666" s="17">
        <f t="shared" si="292"/>
        <v>42253.928530092591</v>
      </c>
      <c r="S3666" s="17">
        <f t="shared" si="293"/>
        <v>42283.928530092591</v>
      </c>
      <c r="T3666" s="16" t="str">
        <f t="shared" si="294"/>
        <v>2015</v>
      </c>
    </row>
    <row r="3667" spans="1:20" ht="49" x14ac:dyDescent="0.25">
      <c r="A3667">
        <v>3665</v>
      </c>
      <c r="B3667" s="9" t="s">
        <v>3154</v>
      </c>
      <c r="C3667" s="3" t="s">
        <v>7264</v>
      </c>
      <c r="D3667" s="5">
        <v>7000</v>
      </c>
      <c r="E3667" s="7">
        <v>7905</v>
      </c>
      <c r="F3667" t="s">
        <v>8218</v>
      </c>
      <c r="G3667" t="s">
        <v>8223</v>
      </c>
      <c r="H3667" t="s">
        <v>8245</v>
      </c>
      <c r="I3667">
        <v>1333310458</v>
      </c>
      <c r="J3667">
        <v>1330722058</v>
      </c>
      <c r="K3667" t="b">
        <v>1</v>
      </c>
      <c r="L3667">
        <v>123</v>
      </c>
      <c r="M3667" t="b">
        <v>1</v>
      </c>
      <c r="N3667">
        <f t="shared" si="290"/>
        <v>113</v>
      </c>
      <c r="O3667" s="10">
        <f t="shared" si="291"/>
        <v>64.27</v>
      </c>
      <c r="P3667" s="12" t="s">
        <v>8273</v>
      </c>
      <c r="Q3667" t="s">
        <v>8274</v>
      </c>
      <c r="R3667" s="17">
        <f t="shared" si="292"/>
        <v>40970.875671296293</v>
      </c>
      <c r="S3667" s="17">
        <f t="shared" si="293"/>
        <v>41000.834004629629</v>
      </c>
      <c r="T3667" s="16" t="str">
        <f t="shared" si="294"/>
        <v>2012</v>
      </c>
    </row>
    <row r="3668" spans="1:20" ht="49" x14ac:dyDescent="0.25">
      <c r="A3668">
        <v>3666</v>
      </c>
      <c r="B3668" s="9" t="s">
        <v>3171</v>
      </c>
      <c r="C3668" s="3" t="s">
        <v>7281</v>
      </c>
      <c r="D3668" s="5">
        <v>7000</v>
      </c>
      <c r="E3668" s="7">
        <v>7617</v>
      </c>
      <c r="F3668" t="s">
        <v>8218</v>
      </c>
      <c r="G3668" t="s">
        <v>8224</v>
      </c>
      <c r="H3668" t="s">
        <v>8246</v>
      </c>
      <c r="I3668">
        <v>1462545358</v>
      </c>
      <c r="J3668">
        <v>1459953358</v>
      </c>
      <c r="K3668" t="b">
        <v>1</v>
      </c>
      <c r="L3668">
        <v>117</v>
      </c>
      <c r="M3668" t="b">
        <v>1</v>
      </c>
      <c r="N3668">
        <f t="shared" si="290"/>
        <v>109</v>
      </c>
      <c r="O3668" s="10">
        <f t="shared" si="291"/>
        <v>65.099999999999994</v>
      </c>
      <c r="P3668" s="12" t="s">
        <v>8273</v>
      </c>
      <c r="Q3668" t="s">
        <v>8274</v>
      </c>
      <c r="R3668" s="17">
        <f t="shared" si="292"/>
        <v>42466.608310185184</v>
      </c>
      <c r="S3668" s="17">
        <f t="shared" si="293"/>
        <v>42496.608310185184</v>
      </c>
      <c r="T3668" s="16" t="str">
        <f t="shared" si="294"/>
        <v>2016</v>
      </c>
    </row>
    <row r="3669" spans="1:20" ht="65" x14ac:dyDescent="0.25">
      <c r="A3669">
        <v>3667</v>
      </c>
      <c r="B3669" s="9" t="s">
        <v>3182</v>
      </c>
      <c r="C3669" s="3" t="s">
        <v>7292</v>
      </c>
      <c r="D3669" s="5">
        <v>7000</v>
      </c>
      <c r="E3669" s="7">
        <v>7062</v>
      </c>
      <c r="F3669" t="s">
        <v>8218</v>
      </c>
      <c r="G3669" t="s">
        <v>8223</v>
      </c>
      <c r="H3669" t="s">
        <v>8245</v>
      </c>
      <c r="I3669">
        <v>1328029200</v>
      </c>
      <c r="J3669">
        <v>1323211621</v>
      </c>
      <c r="K3669" t="b">
        <v>1</v>
      </c>
      <c r="L3669">
        <v>151</v>
      </c>
      <c r="M3669" t="b">
        <v>1</v>
      </c>
      <c r="N3669">
        <f t="shared" si="290"/>
        <v>101</v>
      </c>
      <c r="O3669" s="10">
        <f t="shared" si="291"/>
        <v>46.77</v>
      </c>
      <c r="P3669" s="12" t="s">
        <v>8273</v>
      </c>
      <c r="Q3669" t="s">
        <v>8274</v>
      </c>
      <c r="R3669" s="17">
        <f t="shared" si="292"/>
        <v>40883.949317129627</v>
      </c>
      <c r="S3669" s="17">
        <f t="shared" si="293"/>
        <v>40939.708333333336</v>
      </c>
      <c r="T3669" s="16" t="str">
        <f t="shared" si="294"/>
        <v>2011</v>
      </c>
    </row>
    <row r="3670" spans="1:20" ht="21" x14ac:dyDescent="0.25">
      <c r="A3670">
        <v>3668</v>
      </c>
      <c r="B3670" s="9" t="s">
        <v>3228</v>
      </c>
      <c r="C3670" s="3" t="s">
        <v>7338</v>
      </c>
      <c r="D3670" s="5">
        <v>7000</v>
      </c>
      <c r="E3670" s="7">
        <v>7164</v>
      </c>
      <c r="F3670" t="s">
        <v>8218</v>
      </c>
      <c r="G3670" t="s">
        <v>8223</v>
      </c>
      <c r="H3670" t="s">
        <v>8245</v>
      </c>
      <c r="I3670">
        <v>1450328340</v>
      </c>
      <c r="J3670">
        <v>1447606884</v>
      </c>
      <c r="K3670" t="b">
        <v>1</v>
      </c>
      <c r="L3670">
        <v>37</v>
      </c>
      <c r="M3670" t="b">
        <v>1</v>
      </c>
      <c r="N3670">
        <f t="shared" si="290"/>
        <v>102</v>
      </c>
      <c r="O3670" s="10">
        <f t="shared" si="291"/>
        <v>193.62</v>
      </c>
      <c r="P3670" s="12" t="s">
        <v>8273</v>
      </c>
      <c r="Q3670" t="s">
        <v>8274</v>
      </c>
      <c r="R3670" s="17">
        <f t="shared" si="292"/>
        <v>42323.70930555556</v>
      </c>
      <c r="S3670" s="17">
        <f t="shared" si="293"/>
        <v>42355.207638888889</v>
      </c>
      <c r="T3670" s="16" t="str">
        <f t="shared" si="294"/>
        <v>2015</v>
      </c>
    </row>
    <row r="3671" spans="1:20" ht="33" x14ac:dyDescent="0.25">
      <c r="A3671">
        <v>3669</v>
      </c>
      <c r="B3671" s="9" t="s">
        <v>3258</v>
      </c>
      <c r="C3671" s="3" t="s">
        <v>7368</v>
      </c>
      <c r="D3671" s="5">
        <v>7000</v>
      </c>
      <c r="E3671" s="7">
        <v>7365</v>
      </c>
      <c r="F3671" t="s">
        <v>8218</v>
      </c>
      <c r="G3671" t="s">
        <v>8223</v>
      </c>
      <c r="H3671" t="s">
        <v>8245</v>
      </c>
      <c r="I3671">
        <v>1420751861</v>
      </c>
      <c r="J3671">
        <v>1418159861</v>
      </c>
      <c r="K3671" t="b">
        <v>1</v>
      </c>
      <c r="L3671">
        <v>75</v>
      </c>
      <c r="M3671" t="b">
        <v>1</v>
      </c>
      <c r="N3671">
        <f t="shared" si="290"/>
        <v>105</v>
      </c>
      <c r="O3671" s="10">
        <f t="shared" si="291"/>
        <v>98.2</v>
      </c>
      <c r="P3671" s="12" t="s">
        <v>8273</v>
      </c>
      <c r="Q3671" t="s">
        <v>8274</v>
      </c>
      <c r="R3671" s="17">
        <f t="shared" si="292"/>
        <v>41982.887280092589</v>
      </c>
      <c r="S3671" s="17">
        <f t="shared" si="293"/>
        <v>42012.887280092589</v>
      </c>
      <c r="T3671" s="16" t="str">
        <f t="shared" si="294"/>
        <v>2014</v>
      </c>
    </row>
    <row r="3672" spans="1:20" ht="21" x14ac:dyDescent="0.25">
      <c r="A3672">
        <v>3670</v>
      </c>
      <c r="B3672" s="9" t="s">
        <v>3585</v>
      </c>
      <c r="C3672" s="3" t="s">
        <v>7696</v>
      </c>
      <c r="D3672" s="5">
        <v>7500</v>
      </c>
      <c r="E3672" s="7">
        <v>8207</v>
      </c>
      <c r="F3672" t="s">
        <v>8218</v>
      </c>
      <c r="G3672" t="s">
        <v>8223</v>
      </c>
      <c r="H3672" t="s">
        <v>8245</v>
      </c>
      <c r="I3672">
        <v>1474649070</v>
      </c>
      <c r="J3672">
        <v>1469465070</v>
      </c>
      <c r="K3672" t="b">
        <v>0</v>
      </c>
      <c r="L3672">
        <v>54</v>
      </c>
      <c r="M3672" t="b">
        <v>1</v>
      </c>
      <c r="N3672">
        <f t="shared" si="290"/>
        <v>109</v>
      </c>
      <c r="O3672" s="10">
        <f t="shared" si="291"/>
        <v>151.97999999999999</v>
      </c>
      <c r="P3672" s="12" t="s">
        <v>8273</v>
      </c>
      <c r="Q3672" t="s">
        <v>8274</v>
      </c>
      <c r="R3672" s="17">
        <f t="shared" si="292"/>
        <v>42576.697569444441</v>
      </c>
      <c r="S3672" s="17">
        <f t="shared" si="293"/>
        <v>42636.697569444441</v>
      </c>
      <c r="T3672" s="16" t="str">
        <f t="shared" si="294"/>
        <v>2016</v>
      </c>
    </row>
    <row r="3673" spans="1:20" ht="49" x14ac:dyDescent="0.25">
      <c r="A3673">
        <v>3671</v>
      </c>
      <c r="B3673" s="9" t="s">
        <v>3709</v>
      </c>
      <c r="C3673" s="3" t="s">
        <v>7822</v>
      </c>
      <c r="D3673" s="5">
        <v>7500</v>
      </c>
      <c r="E3673" s="7">
        <v>11530</v>
      </c>
      <c r="F3673" t="s">
        <v>8218</v>
      </c>
      <c r="G3673" t="s">
        <v>8223</v>
      </c>
      <c r="H3673" t="s">
        <v>8245</v>
      </c>
      <c r="I3673">
        <v>1433055540</v>
      </c>
      <c r="J3673">
        <v>1431230867</v>
      </c>
      <c r="K3673" t="b">
        <v>0</v>
      </c>
      <c r="L3673">
        <v>104</v>
      </c>
      <c r="M3673" t="b">
        <v>1</v>
      </c>
      <c r="N3673">
        <f t="shared" si="290"/>
        <v>154</v>
      </c>
      <c r="O3673" s="10">
        <f t="shared" si="291"/>
        <v>110.87</v>
      </c>
      <c r="P3673" s="12" t="s">
        <v>8273</v>
      </c>
      <c r="Q3673" t="s">
        <v>8274</v>
      </c>
      <c r="R3673" s="17">
        <f t="shared" si="292"/>
        <v>42134.172071759262</v>
      </c>
      <c r="S3673" s="17">
        <f t="shared" si="293"/>
        <v>42155.290972222225</v>
      </c>
      <c r="T3673" s="16" t="str">
        <f t="shared" si="294"/>
        <v>2015</v>
      </c>
    </row>
    <row r="3674" spans="1:20" ht="49" x14ac:dyDescent="0.25">
      <c r="A3674">
        <v>3672</v>
      </c>
      <c r="B3674" s="9" t="s">
        <v>3362</v>
      </c>
      <c r="C3674" s="3" t="s">
        <v>7473</v>
      </c>
      <c r="D3674" s="5">
        <v>7750</v>
      </c>
      <c r="E3674" s="7">
        <v>7860</v>
      </c>
      <c r="F3674" t="s">
        <v>8218</v>
      </c>
      <c r="G3674" t="s">
        <v>8223</v>
      </c>
      <c r="H3674" t="s">
        <v>8245</v>
      </c>
      <c r="I3674">
        <v>1408464000</v>
      </c>
      <c r="J3674">
        <v>1406831445</v>
      </c>
      <c r="K3674" t="b">
        <v>0</v>
      </c>
      <c r="L3674">
        <v>26</v>
      </c>
      <c r="M3674" t="b">
        <v>1</v>
      </c>
      <c r="N3674">
        <f t="shared" si="290"/>
        <v>101</v>
      </c>
      <c r="O3674" s="10">
        <f t="shared" si="291"/>
        <v>302.31</v>
      </c>
      <c r="P3674" s="12" t="s">
        <v>8273</v>
      </c>
      <c r="Q3674" t="s">
        <v>8274</v>
      </c>
      <c r="R3674" s="17">
        <f t="shared" si="292"/>
        <v>41851.771354166667</v>
      </c>
      <c r="S3674" s="17">
        <f t="shared" si="293"/>
        <v>41870.666666666664</v>
      </c>
      <c r="T3674" s="16" t="str">
        <f t="shared" si="294"/>
        <v>2014</v>
      </c>
    </row>
    <row r="3675" spans="1:20" ht="49" x14ac:dyDescent="0.25">
      <c r="A3675">
        <v>3673</v>
      </c>
      <c r="B3675" s="9" t="s">
        <v>2797</v>
      </c>
      <c r="C3675" s="3" t="s">
        <v>6907</v>
      </c>
      <c r="D3675" s="5">
        <v>8000</v>
      </c>
      <c r="E3675" s="7">
        <v>8211.61</v>
      </c>
      <c r="F3675" t="s">
        <v>8218</v>
      </c>
      <c r="G3675" t="s">
        <v>8224</v>
      </c>
      <c r="H3675" t="s">
        <v>8246</v>
      </c>
      <c r="I3675">
        <v>1404858840</v>
      </c>
      <c r="J3675">
        <v>1402266840</v>
      </c>
      <c r="K3675" t="b">
        <v>0</v>
      </c>
      <c r="L3675">
        <v>94</v>
      </c>
      <c r="M3675" t="b">
        <v>1</v>
      </c>
      <c r="N3675">
        <f t="shared" si="290"/>
        <v>103</v>
      </c>
      <c r="O3675" s="10">
        <f t="shared" si="291"/>
        <v>87.36</v>
      </c>
      <c r="P3675" s="12" t="s">
        <v>8273</v>
      </c>
      <c r="Q3675" t="s">
        <v>8274</v>
      </c>
      <c r="R3675" s="17">
        <f t="shared" si="292"/>
        <v>41798.94027777778</v>
      </c>
      <c r="S3675" s="17">
        <f t="shared" si="293"/>
        <v>41828.94027777778</v>
      </c>
      <c r="T3675" s="16" t="str">
        <f t="shared" si="294"/>
        <v>2014</v>
      </c>
    </row>
    <row r="3676" spans="1:20" ht="49" x14ac:dyDescent="0.25">
      <c r="A3676">
        <v>3674</v>
      </c>
      <c r="B3676" s="9" t="s">
        <v>2975</v>
      </c>
      <c r="C3676" s="3" t="s">
        <v>7085</v>
      </c>
      <c r="D3676" s="5">
        <v>8000</v>
      </c>
      <c r="E3676" s="7">
        <v>8010</v>
      </c>
      <c r="F3676" t="s">
        <v>8218</v>
      </c>
      <c r="G3676" t="s">
        <v>8223</v>
      </c>
      <c r="H3676" t="s">
        <v>8245</v>
      </c>
      <c r="I3676">
        <v>1417057200</v>
      </c>
      <c r="J3676">
        <v>1414599886</v>
      </c>
      <c r="K3676" t="b">
        <v>0</v>
      </c>
      <c r="L3676">
        <v>113</v>
      </c>
      <c r="M3676" t="b">
        <v>1</v>
      </c>
      <c r="N3676">
        <f t="shared" si="290"/>
        <v>100</v>
      </c>
      <c r="O3676" s="10">
        <f t="shared" si="291"/>
        <v>70.88</v>
      </c>
      <c r="P3676" s="12" t="s">
        <v>8273</v>
      </c>
      <c r="Q3676" t="s">
        <v>8274</v>
      </c>
      <c r="R3676" s="17">
        <f t="shared" si="292"/>
        <v>41941.683865740742</v>
      </c>
      <c r="S3676" s="17">
        <f t="shared" si="293"/>
        <v>41970.125</v>
      </c>
      <c r="T3676" s="16" t="str">
        <f t="shared" si="294"/>
        <v>2014</v>
      </c>
    </row>
    <row r="3677" spans="1:20" ht="33" x14ac:dyDescent="0.25">
      <c r="A3677">
        <v>3675</v>
      </c>
      <c r="B3677" s="9" t="s">
        <v>3169</v>
      </c>
      <c r="C3677" s="3" t="s">
        <v>7279</v>
      </c>
      <c r="D3677" s="5">
        <v>8000</v>
      </c>
      <c r="E3677" s="7">
        <v>8241</v>
      </c>
      <c r="F3677" t="s">
        <v>8218</v>
      </c>
      <c r="G3677" t="s">
        <v>8223</v>
      </c>
      <c r="H3677" t="s">
        <v>8245</v>
      </c>
      <c r="I3677">
        <v>1386910740</v>
      </c>
      <c r="J3677">
        <v>1384364561</v>
      </c>
      <c r="K3677" t="b">
        <v>1</v>
      </c>
      <c r="L3677">
        <v>82</v>
      </c>
      <c r="M3677" t="b">
        <v>1</v>
      </c>
      <c r="N3677">
        <f t="shared" si="290"/>
        <v>103</v>
      </c>
      <c r="O3677" s="10">
        <f t="shared" si="291"/>
        <v>100.5</v>
      </c>
      <c r="P3677" s="12" t="s">
        <v>8273</v>
      </c>
      <c r="Q3677" t="s">
        <v>8274</v>
      </c>
      <c r="R3677" s="17">
        <f t="shared" si="292"/>
        <v>41591.737974537034</v>
      </c>
      <c r="S3677" s="17">
        <f t="shared" si="293"/>
        <v>41621.207638888889</v>
      </c>
      <c r="T3677" s="16" t="str">
        <f t="shared" si="294"/>
        <v>2013</v>
      </c>
    </row>
    <row r="3678" spans="1:20" ht="49" x14ac:dyDescent="0.25">
      <c r="A3678">
        <v>3676</v>
      </c>
      <c r="B3678" s="9" t="s">
        <v>3243</v>
      </c>
      <c r="C3678" s="3" t="s">
        <v>7353</v>
      </c>
      <c r="D3678" s="5">
        <v>8000</v>
      </c>
      <c r="E3678" s="7">
        <v>8227</v>
      </c>
      <c r="F3678" t="s">
        <v>8218</v>
      </c>
      <c r="G3678" t="s">
        <v>8223</v>
      </c>
      <c r="H3678" t="s">
        <v>8245</v>
      </c>
      <c r="I3678">
        <v>1444348800</v>
      </c>
      <c r="J3678">
        <v>1442283562</v>
      </c>
      <c r="K3678" t="b">
        <v>1</v>
      </c>
      <c r="L3678">
        <v>71</v>
      </c>
      <c r="M3678" t="b">
        <v>1</v>
      </c>
      <c r="N3678">
        <f t="shared" si="290"/>
        <v>103</v>
      </c>
      <c r="O3678" s="10">
        <f t="shared" si="291"/>
        <v>115.87</v>
      </c>
      <c r="P3678" s="12" t="s">
        <v>8273</v>
      </c>
      <c r="Q3678" t="s">
        <v>8274</v>
      </c>
      <c r="R3678" s="17">
        <f t="shared" si="292"/>
        <v>42262.096782407403</v>
      </c>
      <c r="S3678" s="17">
        <f t="shared" si="293"/>
        <v>42286</v>
      </c>
      <c r="T3678" s="16" t="str">
        <f t="shared" si="294"/>
        <v>2015</v>
      </c>
    </row>
    <row r="3679" spans="1:20" ht="49" x14ac:dyDescent="0.25">
      <c r="A3679">
        <v>3677</v>
      </c>
      <c r="B3679" s="9" t="s">
        <v>3269</v>
      </c>
      <c r="C3679" s="3" t="s">
        <v>7379</v>
      </c>
      <c r="D3679" s="5">
        <v>8000</v>
      </c>
      <c r="E3679" s="7">
        <v>8120</v>
      </c>
      <c r="F3679" t="s">
        <v>8218</v>
      </c>
      <c r="G3679" t="s">
        <v>8224</v>
      </c>
      <c r="H3679" t="s">
        <v>8246</v>
      </c>
      <c r="I3679">
        <v>1434452400</v>
      </c>
      <c r="J3679">
        <v>1431509397</v>
      </c>
      <c r="K3679" t="b">
        <v>1</v>
      </c>
      <c r="L3679">
        <v>70</v>
      </c>
      <c r="M3679" t="b">
        <v>1</v>
      </c>
      <c r="N3679">
        <f t="shared" si="290"/>
        <v>102</v>
      </c>
      <c r="O3679" s="10">
        <f t="shared" si="291"/>
        <v>116</v>
      </c>
      <c r="P3679" s="12" t="s">
        <v>8273</v>
      </c>
      <c r="Q3679" t="s">
        <v>8274</v>
      </c>
      <c r="R3679" s="17">
        <f t="shared" si="292"/>
        <v>42137.395798611105</v>
      </c>
      <c r="S3679" s="17">
        <f t="shared" si="293"/>
        <v>42171.458333333328</v>
      </c>
      <c r="T3679" s="16" t="str">
        <f t="shared" si="294"/>
        <v>2015</v>
      </c>
    </row>
    <row r="3680" spans="1:20" ht="49" x14ac:dyDescent="0.25">
      <c r="A3680">
        <v>3678</v>
      </c>
      <c r="B3680" s="9" t="s">
        <v>3326</v>
      </c>
      <c r="C3680" s="3" t="s">
        <v>7436</v>
      </c>
      <c r="D3680" s="5">
        <v>8000</v>
      </c>
      <c r="E3680" s="7">
        <v>8110</v>
      </c>
      <c r="F3680" t="s">
        <v>8218</v>
      </c>
      <c r="G3680" t="s">
        <v>8223</v>
      </c>
      <c r="H3680" t="s">
        <v>8245</v>
      </c>
      <c r="I3680">
        <v>1425830905</v>
      </c>
      <c r="J3680">
        <v>1423242505</v>
      </c>
      <c r="K3680" t="b">
        <v>0</v>
      </c>
      <c r="L3680">
        <v>57</v>
      </c>
      <c r="M3680" t="b">
        <v>1</v>
      </c>
      <c r="N3680">
        <f t="shared" si="290"/>
        <v>101</v>
      </c>
      <c r="O3680" s="10">
        <f t="shared" si="291"/>
        <v>142.28</v>
      </c>
      <c r="P3680" s="12" t="s">
        <v>8273</v>
      </c>
      <c r="Q3680" t="s">
        <v>8274</v>
      </c>
      <c r="R3680" s="17">
        <f t="shared" si="292"/>
        <v>42041.714178240742</v>
      </c>
      <c r="S3680" s="17">
        <f t="shared" si="293"/>
        <v>42071.67251157407</v>
      </c>
      <c r="T3680" s="16" t="str">
        <f t="shared" si="294"/>
        <v>2015</v>
      </c>
    </row>
    <row r="3681" spans="1:20" ht="33" x14ac:dyDescent="0.25">
      <c r="A3681">
        <v>3679</v>
      </c>
      <c r="B3681" s="9" t="s">
        <v>3339</v>
      </c>
      <c r="C3681" s="3" t="s">
        <v>7449</v>
      </c>
      <c r="D3681" s="5">
        <v>8000</v>
      </c>
      <c r="E3681" s="7">
        <v>8348</v>
      </c>
      <c r="F3681" t="s">
        <v>8218</v>
      </c>
      <c r="G3681" t="s">
        <v>8223</v>
      </c>
      <c r="H3681" t="s">
        <v>8245</v>
      </c>
      <c r="I3681">
        <v>1469721518</v>
      </c>
      <c r="J3681">
        <v>1467129518</v>
      </c>
      <c r="K3681" t="b">
        <v>0</v>
      </c>
      <c r="L3681">
        <v>47</v>
      </c>
      <c r="M3681" t="b">
        <v>1</v>
      </c>
      <c r="N3681">
        <f t="shared" si="290"/>
        <v>104</v>
      </c>
      <c r="O3681" s="10">
        <f t="shared" si="291"/>
        <v>177.62</v>
      </c>
      <c r="P3681" s="12" t="s">
        <v>8273</v>
      </c>
      <c r="Q3681" t="s">
        <v>8274</v>
      </c>
      <c r="R3681" s="17">
        <f t="shared" si="292"/>
        <v>42549.665717592594</v>
      </c>
      <c r="S3681" s="17">
        <f t="shared" si="293"/>
        <v>42579.665717592594</v>
      </c>
      <c r="T3681" s="16" t="str">
        <f t="shared" si="294"/>
        <v>2016</v>
      </c>
    </row>
    <row r="3682" spans="1:20" ht="49" x14ac:dyDescent="0.25">
      <c r="A3682">
        <v>3680</v>
      </c>
      <c r="B3682" s="9" t="s">
        <v>3375</v>
      </c>
      <c r="C3682" s="3" t="s">
        <v>7486</v>
      </c>
      <c r="D3682" s="5">
        <v>8000</v>
      </c>
      <c r="E3682" s="7">
        <v>8001</v>
      </c>
      <c r="F3682" t="s">
        <v>8218</v>
      </c>
      <c r="G3682" t="s">
        <v>8223</v>
      </c>
      <c r="H3682" t="s">
        <v>8245</v>
      </c>
      <c r="I3682">
        <v>1429976994</v>
      </c>
      <c r="J3682">
        <v>1424796594</v>
      </c>
      <c r="K3682" t="b">
        <v>0</v>
      </c>
      <c r="L3682">
        <v>19</v>
      </c>
      <c r="M3682" t="b">
        <v>1</v>
      </c>
      <c r="N3682">
        <f t="shared" si="290"/>
        <v>100</v>
      </c>
      <c r="O3682" s="10">
        <f t="shared" si="291"/>
        <v>421.11</v>
      </c>
      <c r="P3682" s="12" t="s">
        <v>8273</v>
      </c>
      <c r="Q3682" t="s">
        <v>8274</v>
      </c>
      <c r="R3682" s="17">
        <f t="shared" si="292"/>
        <v>42059.701319444444</v>
      </c>
      <c r="S3682" s="17">
        <f t="shared" si="293"/>
        <v>42119.659652777773</v>
      </c>
      <c r="T3682" s="16" t="str">
        <f t="shared" si="294"/>
        <v>2015</v>
      </c>
    </row>
    <row r="3683" spans="1:20" ht="49" x14ac:dyDescent="0.25">
      <c r="A3683">
        <v>3681</v>
      </c>
      <c r="B3683" s="9" t="s">
        <v>3376</v>
      </c>
      <c r="C3683" s="3" t="s">
        <v>7487</v>
      </c>
      <c r="D3683" s="5">
        <v>8000</v>
      </c>
      <c r="E3683" s="7">
        <v>8084</v>
      </c>
      <c r="F3683" t="s">
        <v>8218</v>
      </c>
      <c r="G3683" t="s">
        <v>8224</v>
      </c>
      <c r="H3683" t="s">
        <v>8246</v>
      </c>
      <c r="I3683">
        <v>1426870560</v>
      </c>
      <c r="J3683">
        <v>1424280899</v>
      </c>
      <c r="K3683" t="b">
        <v>0</v>
      </c>
      <c r="L3683">
        <v>77</v>
      </c>
      <c r="M3683" t="b">
        <v>1</v>
      </c>
      <c r="N3683">
        <f t="shared" si="290"/>
        <v>101</v>
      </c>
      <c r="O3683" s="10">
        <f t="shared" si="291"/>
        <v>104.99</v>
      </c>
      <c r="P3683" s="12" t="s">
        <v>8273</v>
      </c>
      <c r="Q3683" t="s">
        <v>8274</v>
      </c>
      <c r="R3683" s="17">
        <f t="shared" si="292"/>
        <v>42053.732627314821</v>
      </c>
      <c r="S3683" s="17">
        <f t="shared" si="293"/>
        <v>42083.705555555556</v>
      </c>
      <c r="T3683" s="16" t="str">
        <f t="shared" si="294"/>
        <v>2015</v>
      </c>
    </row>
    <row r="3684" spans="1:20" ht="49" x14ac:dyDescent="0.25">
      <c r="A3684">
        <v>3682</v>
      </c>
      <c r="B3684" s="9" t="s">
        <v>3659</v>
      </c>
      <c r="C3684" s="3" t="s">
        <v>7772</v>
      </c>
      <c r="D3684" s="5">
        <v>8000</v>
      </c>
      <c r="E3684" s="7">
        <v>8114</v>
      </c>
      <c r="F3684" t="s">
        <v>8218</v>
      </c>
      <c r="G3684" t="s">
        <v>8228</v>
      </c>
      <c r="H3684" t="s">
        <v>8250</v>
      </c>
      <c r="I3684">
        <v>1427775414</v>
      </c>
      <c r="J3684">
        <v>1425187014</v>
      </c>
      <c r="K3684" t="b">
        <v>0</v>
      </c>
      <c r="L3684">
        <v>40</v>
      </c>
      <c r="M3684" t="b">
        <v>1</v>
      </c>
      <c r="N3684">
        <f t="shared" si="290"/>
        <v>101</v>
      </c>
      <c r="O3684" s="10">
        <f t="shared" si="291"/>
        <v>202.85</v>
      </c>
      <c r="P3684" s="12" t="s">
        <v>8273</v>
      </c>
      <c r="Q3684" t="s">
        <v>8274</v>
      </c>
      <c r="R3684" s="17">
        <f t="shared" si="292"/>
        <v>42064.220069444447</v>
      </c>
      <c r="S3684" s="17">
        <f t="shared" si="293"/>
        <v>42094.178402777776</v>
      </c>
      <c r="T3684" s="16" t="str">
        <f t="shared" si="294"/>
        <v>2015</v>
      </c>
    </row>
    <row r="3685" spans="1:20" ht="21" x14ac:dyDescent="0.25">
      <c r="A3685">
        <v>3683</v>
      </c>
      <c r="B3685" s="9" t="s">
        <v>3302</v>
      </c>
      <c r="C3685" s="3" t="s">
        <v>7412</v>
      </c>
      <c r="D3685" s="5">
        <v>8400</v>
      </c>
      <c r="E3685" s="7">
        <v>8685</v>
      </c>
      <c r="F3685" t="s">
        <v>8218</v>
      </c>
      <c r="G3685" t="s">
        <v>8226</v>
      </c>
      <c r="H3685" t="s">
        <v>8248</v>
      </c>
      <c r="I3685">
        <v>1481099176</v>
      </c>
      <c r="J3685">
        <v>1478507176</v>
      </c>
      <c r="K3685" t="b">
        <v>0</v>
      </c>
      <c r="L3685">
        <v>50</v>
      </c>
      <c r="M3685" t="b">
        <v>1</v>
      </c>
      <c r="N3685">
        <f t="shared" si="290"/>
        <v>103</v>
      </c>
      <c r="O3685" s="10">
        <f t="shared" si="291"/>
        <v>173.7</v>
      </c>
      <c r="P3685" s="12" t="s">
        <v>8273</v>
      </c>
      <c r="Q3685" t="s">
        <v>8274</v>
      </c>
      <c r="R3685" s="17">
        <f t="shared" si="292"/>
        <v>42681.35157407407</v>
      </c>
      <c r="S3685" s="17">
        <f t="shared" si="293"/>
        <v>42711.35157407407</v>
      </c>
      <c r="T3685" s="16" t="str">
        <f t="shared" si="294"/>
        <v>2016</v>
      </c>
    </row>
    <row r="3686" spans="1:20" ht="49" x14ac:dyDescent="0.25">
      <c r="A3686">
        <v>3684</v>
      </c>
      <c r="B3686" s="9" t="s">
        <v>3241</v>
      </c>
      <c r="C3686" s="3" t="s">
        <v>7351</v>
      </c>
      <c r="D3686" s="5">
        <v>8500</v>
      </c>
      <c r="E3686" s="7">
        <v>9801</v>
      </c>
      <c r="F3686" t="s">
        <v>8218</v>
      </c>
      <c r="G3686" t="s">
        <v>8223</v>
      </c>
      <c r="H3686" t="s">
        <v>8245</v>
      </c>
      <c r="I3686">
        <v>1413269940</v>
      </c>
      <c r="J3686">
        <v>1410421670</v>
      </c>
      <c r="K3686" t="b">
        <v>1</v>
      </c>
      <c r="L3686">
        <v>167</v>
      </c>
      <c r="M3686" t="b">
        <v>1</v>
      </c>
      <c r="N3686">
        <f t="shared" si="290"/>
        <v>115</v>
      </c>
      <c r="O3686" s="10">
        <f t="shared" si="291"/>
        <v>58.69</v>
      </c>
      <c r="P3686" s="12" t="s">
        <v>8273</v>
      </c>
      <c r="Q3686" t="s">
        <v>8274</v>
      </c>
      <c r="R3686" s="17">
        <f t="shared" si="292"/>
        <v>41893.324884259258</v>
      </c>
      <c r="S3686" s="17">
        <f t="shared" si="293"/>
        <v>41926.290972222225</v>
      </c>
      <c r="T3686" s="16" t="str">
        <f t="shared" si="294"/>
        <v>2014</v>
      </c>
    </row>
    <row r="3687" spans="1:20" ht="33" x14ac:dyDescent="0.25">
      <c r="A3687">
        <v>3685</v>
      </c>
      <c r="B3687" s="9" t="s">
        <v>3359</v>
      </c>
      <c r="C3687" s="3" t="s">
        <v>7470</v>
      </c>
      <c r="D3687" s="5">
        <v>9000</v>
      </c>
      <c r="E3687" s="7">
        <v>9124</v>
      </c>
      <c r="F3687" t="s">
        <v>8218</v>
      </c>
      <c r="G3687" t="s">
        <v>8243</v>
      </c>
      <c r="H3687" t="s">
        <v>8257</v>
      </c>
      <c r="I3687">
        <v>1481731140</v>
      </c>
      <c r="J3687">
        <v>1479866343</v>
      </c>
      <c r="K3687" t="b">
        <v>0</v>
      </c>
      <c r="L3687">
        <v>72</v>
      </c>
      <c r="M3687" t="b">
        <v>1</v>
      </c>
      <c r="N3687">
        <f t="shared" si="290"/>
        <v>101</v>
      </c>
      <c r="O3687" s="10">
        <f t="shared" si="291"/>
        <v>126.72</v>
      </c>
      <c r="P3687" s="12" t="s">
        <v>8273</v>
      </c>
      <c r="Q3687" t="s">
        <v>8274</v>
      </c>
      <c r="R3687" s="17">
        <f t="shared" si="292"/>
        <v>42697.082673611112</v>
      </c>
      <c r="S3687" s="17">
        <f t="shared" si="293"/>
        <v>42718.665972222225</v>
      </c>
      <c r="T3687" s="16" t="str">
        <f t="shared" si="294"/>
        <v>2016</v>
      </c>
    </row>
    <row r="3688" spans="1:20" ht="49" x14ac:dyDescent="0.25">
      <c r="A3688">
        <v>3686</v>
      </c>
      <c r="B3688" s="9" t="s">
        <v>2828</v>
      </c>
      <c r="C3688" s="3" t="s">
        <v>6938</v>
      </c>
      <c r="D3688" s="5">
        <v>9500</v>
      </c>
      <c r="E3688" s="7">
        <v>9536</v>
      </c>
      <c r="F3688" t="s">
        <v>8218</v>
      </c>
      <c r="G3688" t="s">
        <v>8224</v>
      </c>
      <c r="H3688" t="s">
        <v>8246</v>
      </c>
      <c r="I3688">
        <v>1443826800</v>
      </c>
      <c r="J3688">
        <v>1441606869</v>
      </c>
      <c r="K3688" t="b">
        <v>0</v>
      </c>
      <c r="L3688">
        <v>97</v>
      </c>
      <c r="M3688" t="b">
        <v>1</v>
      </c>
      <c r="N3688">
        <f t="shared" si="290"/>
        <v>100</v>
      </c>
      <c r="O3688" s="10">
        <f t="shared" si="291"/>
        <v>98.31</v>
      </c>
      <c r="P3688" s="12" t="s">
        <v>8273</v>
      </c>
      <c r="Q3688" t="s">
        <v>8274</v>
      </c>
      <c r="R3688" s="17">
        <f t="shared" si="292"/>
        <v>42254.264687499999</v>
      </c>
      <c r="S3688" s="17">
        <f t="shared" si="293"/>
        <v>42279.958333333328</v>
      </c>
      <c r="T3688" s="16" t="str">
        <f t="shared" si="294"/>
        <v>2015</v>
      </c>
    </row>
    <row r="3689" spans="1:20" ht="49" x14ac:dyDescent="0.25">
      <c r="A3689">
        <v>3687</v>
      </c>
      <c r="B3689" s="9" t="s">
        <v>3209</v>
      </c>
      <c r="C3689" s="3" t="s">
        <v>7319</v>
      </c>
      <c r="D3689" s="5">
        <v>9500</v>
      </c>
      <c r="E3689" s="7">
        <v>11335.7</v>
      </c>
      <c r="F3689" t="s">
        <v>8218</v>
      </c>
      <c r="G3689" t="s">
        <v>8223</v>
      </c>
      <c r="H3689" t="s">
        <v>8245</v>
      </c>
      <c r="I3689">
        <v>1403305200</v>
      </c>
      <c r="J3689">
        <v>1400512658</v>
      </c>
      <c r="K3689" t="b">
        <v>1</v>
      </c>
      <c r="L3689">
        <v>226</v>
      </c>
      <c r="M3689" t="b">
        <v>1</v>
      </c>
      <c r="N3689">
        <f t="shared" si="290"/>
        <v>119</v>
      </c>
      <c r="O3689" s="10">
        <f t="shared" si="291"/>
        <v>50.16</v>
      </c>
      <c r="P3689" s="12" t="s">
        <v>8273</v>
      </c>
      <c r="Q3689" t="s">
        <v>8274</v>
      </c>
      <c r="R3689" s="17">
        <f t="shared" si="292"/>
        <v>41778.637245370373</v>
      </c>
      <c r="S3689" s="17">
        <f t="shared" si="293"/>
        <v>41810.958333333336</v>
      </c>
      <c r="T3689" s="16" t="str">
        <f t="shared" si="294"/>
        <v>2014</v>
      </c>
    </row>
    <row r="3690" spans="1:20" ht="49" x14ac:dyDescent="0.25">
      <c r="A3690">
        <v>3688</v>
      </c>
      <c r="B3690" s="9" t="s">
        <v>3432</v>
      </c>
      <c r="C3690" s="3" t="s">
        <v>7543</v>
      </c>
      <c r="D3690" s="5">
        <v>9500</v>
      </c>
      <c r="E3690" s="7">
        <v>9525</v>
      </c>
      <c r="F3690" t="s">
        <v>8218</v>
      </c>
      <c r="G3690" t="s">
        <v>8223</v>
      </c>
      <c r="H3690" t="s">
        <v>8245</v>
      </c>
      <c r="I3690">
        <v>1402974000</v>
      </c>
      <c r="J3690">
        <v>1400290255</v>
      </c>
      <c r="K3690" t="b">
        <v>0</v>
      </c>
      <c r="L3690">
        <v>71</v>
      </c>
      <c r="M3690" t="b">
        <v>1</v>
      </c>
      <c r="N3690">
        <f t="shared" si="290"/>
        <v>100</v>
      </c>
      <c r="O3690" s="10">
        <f t="shared" si="291"/>
        <v>134.15</v>
      </c>
      <c r="P3690" s="12" t="s">
        <v>8273</v>
      </c>
      <c r="Q3690" t="s">
        <v>8274</v>
      </c>
      <c r="R3690" s="17">
        <f t="shared" si="292"/>
        <v>41776.063136574077</v>
      </c>
      <c r="S3690" s="17">
        <f t="shared" si="293"/>
        <v>41807.125</v>
      </c>
      <c r="T3690" s="16" t="str">
        <f t="shared" si="294"/>
        <v>2014</v>
      </c>
    </row>
    <row r="3691" spans="1:20" ht="49" x14ac:dyDescent="0.25">
      <c r="A3691">
        <v>3689</v>
      </c>
      <c r="B3691" s="9" t="s">
        <v>528</v>
      </c>
      <c r="C3691" s="3" t="s">
        <v>4637</v>
      </c>
      <c r="D3691" s="5">
        <v>10000</v>
      </c>
      <c r="E3691" s="7">
        <v>10085</v>
      </c>
      <c r="F3691" t="s">
        <v>8218</v>
      </c>
      <c r="G3691" t="s">
        <v>8223</v>
      </c>
      <c r="H3691" t="s">
        <v>8245</v>
      </c>
      <c r="I3691">
        <v>1487347500</v>
      </c>
      <c r="J3691">
        <v>1484715366</v>
      </c>
      <c r="K3691" t="b">
        <v>0</v>
      </c>
      <c r="L3691">
        <v>158</v>
      </c>
      <c r="M3691" t="b">
        <v>1</v>
      </c>
      <c r="N3691">
        <f t="shared" si="290"/>
        <v>101</v>
      </c>
      <c r="O3691" s="10">
        <f t="shared" si="291"/>
        <v>63.83</v>
      </c>
      <c r="P3691" s="12" t="s">
        <v>8273</v>
      </c>
      <c r="Q3691" t="s">
        <v>8274</v>
      </c>
      <c r="R3691" s="17">
        <f t="shared" si="292"/>
        <v>42753.205625000002</v>
      </c>
      <c r="S3691" s="17">
        <f t="shared" si="293"/>
        <v>42783.670138888891</v>
      </c>
      <c r="T3691" s="16" t="str">
        <f t="shared" si="294"/>
        <v>2017</v>
      </c>
    </row>
    <row r="3692" spans="1:20" ht="49" x14ac:dyDescent="0.25">
      <c r="A3692">
        <v>3690</v>
      </c>
      <c r="B3692" s="9" t="s">
        <v>533</v>
      </c>
      <c r="C3692" s="3" t="s">
        <v>4642</v>
      </c>
      <c r="D3692" s="5">
        <v>10000</v>
      </c>
      <c r="E3692" s="7">
        <v>12325</v>
      </c>
      <c r="F3692" t="s">
        <v>8218</v>
      </c>
      <c r="G3692" t="s">
        <v>8223</v>
      </c>
      <c r="H3692" t="s">
        <v>8245</v>
      </c>
      <c r="I3692">
        <v>1463098208</v>
      </c>
      <c r="J3692">
        <v>1460506208</v>
      </c>
      <c r="K3692" t="b">
        <v>0</v>
      </c>
      <c r="L3692">
        <v>173</v>
      </c>
      <c r="M3692" t="b">
        <v>1</v>
      </c>
      <c r="N3692">
        <f t="shared" si="290"/>
        <v>123</v>
      </c>
      <c r="O3692" s="10">
        <f t="shared" si="291"/>
        <v>71.239999999999995</v>
      </c>
      <c r="P3692" s="12" t="s">
        <v>8273</v>
      </c>
      <c r="Q3692" t="s">
        <v>8274</v>
      </c>
      <c r="R3692" s="17">
        <f t="shared" si="292"/>
        <v>42473.007037037038</v>
      </c>
      <c r="S3692" s="17">
        <f t="shared" si="293"/>
        <v>42503.007037037038</v>
      </c>
      <c r="T3692" s="16" t="str">
        <f t="shared" si="294"/>
        <v>2016</v>
      </c>
    </row>
    <row r="3693" spans="1:20" ht="65" x14ac:dyDescent="0.25">
      <c r="A3693">
        <v>3691</v>
      </c>
      <c r="B3693" s="9" t="s">
        <v>2793</v>
      </c>
      <c r="C3693" s="3" t="s">
        <v>6903</v>
      </c>
      <c r="D3693" s="5">
        <v>10000</v>
      </c>
      <c r="E3693" s="7">
        <v>11056.75</v>
      </c>
      <c r="F3693" t="s">
        <v>8218</v>
      </c>
      <c r="G3693" t="s">
        <v>8225</v>
      </c>
      <c r="H3693" t="s">
        <v>8247</v>
      </c>
      <c r="I3693">
        <v>1437473005</v>
      </c>
      <c r="J3693">
        <v>1434881005</v>
      </c>
      <c r="K3693" t="b">
        <v>0</v>
      </c>
      <c r="L3693">
        <v>73</v>
      </c>
      <c r="M3693" t="b">
        <v>1</v>
      </c>
      <c r="N3693">
        <f t="shared" si="290"/>
        <v>111</v>
      </c>
      <c r="O3693" s="10">
        <f t="shared" si="291"/>
        <v>151.46</v>
      </c>
      <c r="P3693" s="12" t="s">
        <v>8273</v>
      </c>
      <c r="Q3693" t="s">
        <v>8274</v>
      </c>
      <c r="R3693" s="17">
        <f t="shared" si="292"/>
        <v>42176.419039351851</v>
      </c>
      <c r="S3693" s="17">
        <f t="shared" si="293"/>
        <v>42206.419039351851</v>
      </c>
      <c r="T3693" s="16" t="str">
        <f t="shared" si="294"/>
        <v>2015</v>
      </c>
    </row>
    <row r="3694" spans="1:20" ht="49" x14ac:dyDescent="0.25">
      <c r="A3694">
        <v>3692</v>
      </c>
      <c r="B3694" s="9" t="s">
        <v>2803</v>
      </c>
      <c r="C3694" s="3" t="s">
        <v>6913</v>
      </c>
      <c r="D3694" s="5">
        <v>10000</v>
      </c>
      <c r="E3694" s="7">
        <v>12795</v>
      </c>
      <c r="F3694" t="s">
        <v>8218</v>
      </c>
      <c r="G3694" t="s">
        <v>8223</v>
      </c>
      <c r="H3694" t="s">
        <v>8245</v>
      </c>
      <c r="I3694">
        <v>1437004800</v>
      </c>
      <c r="J3694">
        <v>1433295276</v>
      </c>
      <c r="K3694" t="b">
        <v>0</v>
      </c>
      <c r="L3694">
        <v>141</v>
      </c>
      <c r="M3694" t="b">
        <v>1</v>
      </c>
      <c r="N3694">
        <f t="shared" si="290"/>
        <v>128</v>
      </c>
      <c r="O3694" s="10">
        <f t="shared" si="291"/>
        <v>90.74</v>
      </c>
      <c r="P3694" s="12" t="s">
        <v>8273</v>
      </c>
      <c r="Q3694" t="s">
        <v>8274</v>
      </c>
      <c r="R3694" s="17">
        <f t="shared" si="292"/>
        <v>42158.065694444449</v>
      </c>
      <c r="S3694" s="17">
        <f t="shared" si="293"/>
        <v>42201</v>
      </c>
      <c r="T3694" s="16" t="str">
        <f t="shared" si="294"/>
        <v>2015</v>
      </c>
    </row>
    <row r="3695" spans="1:20" ht="49" x14ac:dyDescent="0.25">
      <c r="A3695">
        <v>3693</v>
      </c>
      <c r="B3695" s="9" t="s">
        <v>2811</v>
      </c>
      <c r="C3695" s="3" t="s">
        <v>6921</v>
      </c>
      <c r="D3695" s="5">
        <v>10000</v>
      </c>
      <c r="E3695" s="7">
        <v>10027</v>
      </c>
      <c r="F3695" t="s">
        <v>8218</v>
      </c>
      <c r="G3695" t="s">
        <v>8224</v>
      </c>
      <c r="H3695" t="s">
        <v>8246</v>
      </c>
      <c r="I3695">
        <v>1424692503</v>
      </c>
      <c r="J3695">
        <v>1422100503</v>
      </c>
      <c r="K3695" t="b">
        <v>0</v>
      </c>
      <c r="L3695">
        <v>108</v>
      </c>
      <c r="M3695" t="b">
        <v>1</v>
      </c>
      <c r="N3695">
        <f t="shared" si="290"/>
        <v>100</v>
      </c>
      <c r="O3695" s="10">
        <f t="shared" si="291"/>
        <v>92.84</v>
      </c>
      <c r="P3695" s="12" t="s">
        <v>8273</v>
      </c>
      <c r="Q3695" t="s">
        <v>8274</v>
      </c>
      <c r="R3695" s="17">
        <f t="shared" si="292"/>
        <v>42028.496562500004</v>
      </c>
      <c r="S3695" s="17">
        <f t="shared" si="293"/>
        <v>42058.496562500004</v>
      </c>
      <c r="T3695" s="16" t="str">
        <f t="shared" si="294"/>
        <v>2015</v>
      </c>
    </row>
    <row r="3696" spans="1:20" ht="49" x14ac:dyDescent="0.25">
      <c r="A3696">
        <v>3694</v>
      </c>
      <c r="B3696" s="9" t="s">
        <v>2818</v>
      </c>
      <c r="C3696" s="3" t="s">
        <v>6928</v>
      </c>
      <c r="D3696" s="5">
        <v>10000</v>
      </c>
      <c r="E3696" s="7">
        <v>10603</v>
      </c>
      <c r="F3696" t="s">
        <v>8218</v>
      </c>
      <c r="G3696" t="s">
        <v>8223</v>
      </c>
      <c r="H3696" t="s">
        <v>8245</v>
      </c>
      <c r="I3696">
        <v>1443018086</v>
      </c>
      <c r="J3696">
        <v>1441290086</v>
      </c>
      <c r="K3696" t="b">
        <v>0</v>
      </c>
      <c r="L3696">
        <v>102</v>
      </c>
      <c r="M3696" t="b">
        <v>1</v>
      </c>
      <c r="N3696">
        <f t="shared" si="290"/>
        <v>106</v>
      </c>
      <c r="O3696" s="10">
        <f t="shared" si="291"/>
        <v>103.95</v>
      </c>
      <c r="P3696" s="12" t="s">
        <v>8273</v>
      </c>
      <c r="Q3696" t="s">
        <v>8274</v>
      </c>
      <c r="R3696" s="17">
        <f t="shared" si="292"/>
        <v>42250.598217592589</v>
      </c>
      <c r="S3696" s="17">
        <f t="shared" si="293"/>
        <v>42270.598217592589</v>
      </c>
      <c r="T3696" s="16" t="str">
        <f t="shared" si="294"/>
        <v>2015</v>
      </c>
    </row>
    <row r="3697" spans="1:20" ht="49" x14ac:dyDescent="0.25">
      <c r="A3697">
        <v>3695</v>
      </c>
      <c r="B3697" s="9" t="s">
        <v>2963</v>
      </c>
      <c r="C3697" s="3" t="s">
        <v>7073</v>
      </c>
      <c r="D3697" s="5">
        <v>10000</v>
      </c>
      <c r="E3697" s="7">
        <v>10685</v>
      </c>
      <c r="F3697" t="s">
        <v>8218</v>
      </c>
      <c r="G3697" t="s">
        <v>8223</v>
      </c>
      <c r="H3697" t="s">
        <v>8245</v>
      </c>
      <c r="I3697">
        <v>1435835824</v>
      </c>
      <c r="J3697">
        <v>1433243824</v>
      </c>
      <c r="K3697" t="b">
        <v>0</v>
      </c>
      <c r="L3697">
        <v>98</v>
      </c>
      <c r="M3697" t="b">
        <v>1</v>
      </c>
      <c r="N3697">
        <f t="shared" si="290"/>
        <v>107</v>
      </c>
      <c r="O3697" s="10">
        <f t="shared" si="291"/>
        <v>109.03</v>
      </c>
      <c r="P3697" s="12" t="s">
        <v>8273</v>
      </c>
      <c r="Q3697" t="s">
        <v>8274</v>
      </c>
      <c r="R3697" s="17">
        <f t="shared" si="292"/>
        <v>42157.470185185186</v>
      </c>
      <c r="S3697" s="17">
        <f t="shared" si="293"/>
        <v>42187.470185185186</v>
      </c>
      <c r="T3697" s="16" t="str">
        <f t="shared" si="294"/>
        <v>2015</v>
      </c>
    </row>
    <row r="3698" spans="1:20" ht="49" x14ac:dyDescent="0.25">
      <c r="A3698">
        <v>3696</v>
      </c>
      <c r="B3698" s="9" t="s">
        <v>2966</v>
      </c>
      <c r="C3698" s="3" t="s">
        <v>7076</v>
      </c>
      <c r="D3698" s="5">
        <v>10000</v>
      </c>
      <c r="E3698" s="7">
        <v>11363</v>
      </c>
      <c r="F3698" t="s">
        <v>8218</v>
      </c>
      <c r="G3698" t="s">
        <v>8223</v>
      </c>
      <c r="H3698" t="s">
        <v>8245</v>
      </c>
      <c r="I3698">
        <v>1442425412</v>
      </c>
      <c r="J3698">
        <v>1439833412</v>
      </c>
      <c r="K3698" t="b">
        <v>0</v>
      </c>
      <c r="L3698">
        <v>128</v>
      </c>
      <c r="M3698" t="b">
        <v>1</v>
      </c>
      <c r="N3698">
        <f t="shared" si="290"/>
        <v>114</v>
      </c>
      <c r="O3698" s="10">
        <f t="shared" si="291"/>
        <v>88.77</v>
      </c>
      <c r="P3698" s="12" t="s">
        <v>8273</v>
      </c>
      <c r="Q3698" t="s">
        <v>8274</v>
      </c>
      <c r="R3698" s="17">
        <f t="shared" si="292"/>
        <v>42233.738564814819</v>
      </c>
      <c r="S3698" s="17">
        <f t="shared" si="293"/>
        <v>42263.738564814819</v>
      </c>
      <c r="T3698" s="16" t="str">
        <f t="shared" si="294"/>
        <v>2015</v>
      </c>
    </row>
    <row r="3699" spans="1:20" ht="49" x14ac:dyDescent="0.25">
      <c r="A3699">
        <v>3697</v>
      </c>
      <c r="B3699" s="9" t="s">
        <v>3173</v>
      </c>
      <c r="C3699" s="3" t="s">
        <v>7283</v>
      </c>
      <c r="D3699" s="5">
        <v>10000</v>
      </c>
      <c r="E3699" s="7">
        <v>10300</v>
      </c>
      <c r="F3699" t="s">
        <v>8218</v>
      </c>
      <c r="G3699" t="s">
        <v>8223</v>
      </c>
      <c r="H3699" t="s">
        <v>8245</v>
      </c>
      <c r="I3699">
        <v>1411765492</v>
      </c>
      <c r="J3699">
        <v>1409173492</v>
      </c>
      <c r="K3699" t="b">
        <v>1</v>
      </c>
      <c r="L3699">
        <v>74</v>
      </c>
      <c r="M3699" t="b">
        <v>1</v>
      </c>
      <c r="N3699">
        <f t="shared" si="290"/>
        <v>103</v>
      </c>
      <c r="O3699" s="10">
        <f t="shared" si="291"/>
        <v>139.19</v>
      </c>
      <c r="P3699" s="12" t="s">
        <v>8273</v>
      </c>
      <c r="Q3699" t="s">
        <v>8274</v>
      </c>
      <c r="R3699" s="17">
        <f t="shared" si="292"/>
        <v>41878.878379629627</v>
      </c>
      <c r="S3699" s="17">
        <f t="shared" si="293"/>
        <v>41908.878379629627</v>
      </c>
      <c r="T3699" s="16" t="str">
        <f t="shared" si="294"/>
        <v>2014</v>
      </c>
    </row>
    <row r="3700" spans="1:20" ht="33" x14ac:dyDescent="0.25">
      <c r="A3700">
        <v>3698</v>
      </c>
      <c r="B3700" s="9" t="s">
        <v>3242</v>
      </c>
      <c r="C3700" s="3" t="s">
        <v>7352</v>
      </c>
      <c r="D3700" s="5">
        <v>10000</v>
      </c>
      <c r="E3700" s="7">
        <v>12730.42</v>
      </c>
      <c r="F3700" t="s">
        <v>8218</v>
      </c>
      <c r="G3700" t="s">
        <v>8223</v>
      </c>
      <c r="H3700" t="s">
        <v>8245</v>
      </c>
      <c r="I3700">
        <v>1411150092</v>
      </c>
      <c r="J3700">
        <v>1408558092</v>
      </c>
      <c r="K3700" t="b">
        <v>1</v>
      </c>
      <c r="L3700">
        <v>183</v>
      </c>
      <c r="M3700" t="b">
        <v>1</v>
      </c>
      <c r="N3700">
        <f t="shared" si="290"/>
        <v>127</v>
      </c>
      <c r="O3700" s="10">
        <f t="shared" si="291"/>
        <v>69.569999999999993</v>
      </c>
      <c r="P3700" s="12" t="s">
        <v>8273</v>
      </c>
      <c r="Q3700" t="s">
        <v>8274</v>
      </c>
      <c r="R3700" s="17">
        <f t="shared" si="292"/>
        <v>41871.755694444444</v>
      </c>
      <c r="S3700" s="17">
        <f t="shared" si="293"/>
        <v>41901.755694444444</v>
      </c>
      <c r="T3700" s="16" t="str">
        <f t="shared" si="294"/>
        <v>2014</v>
      </c>
    </row>
    <row r="3701" spans="1:20" ht="49" x14ac:dyDescent="0.25">
      <c r="A3701">
        <v>3699</v>
      </c>
      <c r="B3701" s="9" t="s">
        <v>3246</v>
      </c>
      <c r="C3701" s="3" t="s">
        <v>7356</v>
      </c>
      <c r="D3701" s="5">
        <v>10000</v>
      </c>
      <c r="E3701" s="7">
        <v>11122</v>
      </c>
      <c r="F3701" t="s">
        <v>8218</v>
      </c>
      <c r="G3701" t="s">
        <v>8223</v>
      </c>
      <c r="H3701" t="s">
        <v>8245</v>
      </c>
      <c r="I3701">
        <v>1442030340</v>
      </c>
      <c r="J3701">
        <v>1439551200</v>
      </c>
      <c r="K3701" t="b">
        <v>1</v>
      </c>
      <c r="L3701">
        <v>193</v>
      </c>
      <c r="M3701" t="b">
        <v>1</v>
      </c>
      <c r="N3701">
        <f t="shared" si="290"/>
        <v>111</v>
      </c>
      <c r="O3701" s="10">
        <f t="shared" si="291"/>
        <v>57.63</v>
      </c>
      <c r="P3701" s="12" t="s">
        <v>8273</v>
      </c>
      <c r="Q3701" t="s">
        <v>8274</v>
      </c>
      <c r="R3701" s="17">
        <f t="shared" si="292"/>
        <v>42230.472222222219</v>
      </c>
      <c r="S3701" s="17">
        <f t="shared" si="293"/>
        <v>42259.165972222225</v>
      </c>
      <c r="T3701" s="16" t="str">
        <f t="shared" si="294"/>
        <v>2015</v>
      </c>
    </row>
    <row r="3702" spans="1:20" ht="33" x14ac:dyDescent="0.25">
      <c r="A3702">
        <v>3700</v>
      </c>
      <c r="B3702" s="9" t="s">
        <v>3256</v>
      </c>
      <c r="C3702" s="3" t="s">
        <v>7366</v>
      </c>
      <c r="D3702" s="5">
        <v>10000</v>
      </c>
      <c r="E3702" s="7">
        <v>12806</v>
      </c>
      <c r="F3702" t="s">
        <v>8218</v>
      </c>
      <c r="G3702" t="s">
        <v>8223</v>
      </c>
      <c r="H3702" t="s">
        <v>8245</v>
      </c>
      <c r="I3702">
        <v>1433995140</v>
      </c>
      <c r="J3702">
        <v>1432129577</v>
      </c>
      <c r="K3702" t="b">
        <v>1</v>
      </c>
      <c r="L3702">
        <v>176</v>
      </c>
      <c r="M3702" t="b">
        <v>1</v>
      </c>
      <c r="N3702">
        <f t="shared" si="290"/>
        <v>128</v>
      </c>
      <c r="O3702" s="10">
        <f t="shared" si="291"/>
        <v>72.760000000000005</v>
      </c>
      <c r="P3702" s="12" t="s">
        <v>8273</v>
      </c>
      <c r="Q3702" t="s">
        <v>8274</v>
      </c>
      <c r="R3702" s="17">
        <f t="shared" si="292"/>
        <v>42144.573807870373</v>
      </c>
      <c r="S3702" s="17">
        <f t="shared" si="293"/>
        <v>42166.165972222225</v>
      </c>
      <c r="T3702" s="16" t="str">
        <f t="shared" si="294"/>
        <v>2015</v>
      </c>
    </row>
    <row r="3703" spans="1:20" ht="49" x14ac:dyDescent="0.25">
      <c r="A3703">
        <v>3701</v>
      </c>
      <c r="B3703" s="9" t="s">
        <v>3272</v>
      </c>
      <c r="C3703" s="3" t="s">
        <v>7382</v>
      </c>
      <c r="D3703" s="5">
        <v>10000</v>
      </c>
      <c r="E3703" s="7">
        <v>15443</v>
      </c>
      <c r="F3703" t="s">
        <v>8218</v>
      </c>
      <c r="G3703" t="s">
        <v>8223</v>
      </c>
      <c r="H3703" t="s">
        <v>8245</v>
      </c>
      <c r="I3703">
        <v>1446814809</v>
      </c>
      <c r="J3703">
        <v>1444219209</v>
      </c>
      <c r="K3703" t="b">
        <v>1</v>
      </c>
      <c r="L3703">
        <v>145</v>
      </c>
      <c r="M3703" t="b">
        <v>1</v>
      </c>
      <c r="N3703">
        <f t="shared" si="290"/>
        <v>154</v>
      </c>
      <c r="O3703" s="10">
        <f t="shared" si="291"/>
        <v>106.5</v>
      </c>
      <c r="P3703" s="12" t="s">
        <v>8273</v>
      </c>
      <c r="Q3703" t="s">
        <v>8274</v>
      </c>
      <c r="R3703" s="17">
        <f t="shared" si="292"/>
        <v>42284.500104166669</v>
      </c>
      <c r="S3703" s="17">
        <f t="shared" si="293"/>
        <v>42314.541770833333</v>
      </c>
      <c r="T3703" s="16" t="str">
        <f t="shared" si="294"/>
        <v>2015</v>
      </c>
    </row>
    <row r="3704" spans="1:20" ht="49" x14ac:dyDescent="0.25">
      <c r="A3704">
        <v>3702</v>
      </c>
      <c r="B3704" s="9" t="s">
        <v>3288</v>
      </c>
      <c r="C3704" s="3" t="s">
        <v>7398</v>
      </c>
      <c r="D3704" s="5">
        <v>10000</v>
      </c>
      <c r="E3704" s="7">
        <v>10026.49</v>
      </c>
      <c r="F3704" t="s">
        <v>8218</v>
      </c>
      <c r="G3704" t="s">
        <v>8224</v>
      </c>
      <c r="H3704" t="s">
        <v>8246</v>
      </c>
      <c r="I3704">
        <v>1466463600</v>
      </c>
      <c r="J3704">
        <v>1463337315</v>
      </c>
      <c r="K3704" t="b">
        <v>0</v>
      </c>
      <c r="L3704">
        <v>207</v>
      </c>
      <c r="M3704" t="b">
        <v>1</v>
      </c>
      <c r="N3704">
        <f t="shared" si="290"/>
        <v>100</v>
      </c>
      <c r="O3704" s="10">
        <f t="shared" si="291"/>
        <v>48.44</v>
      </c>
      <c r="P3704" s="12" t="s">
        <v>8273</v>
      </c>
      <c r="Q3704" t="s">
        <v>8274</v>
      </c>
      <c r="R3704" s="17">
        <f t="shared" si="292"/>
        <v>42505.774479166663</v>
      </c>
      <c r="S3704" s="17">
        <f t="shared" si="293"/>
        <v>42541.958333333328</v>
      </c>
      <c r="T3704" s="16" t="str">
        <f t="shared" si="294"/>
        <v>2016</v>
      </c>
    </row>
    <row r="3705" spans="1:20" ht="49" x14ac:dyDescent="0.25">
      <c r="A3705">
        <v>3703</v>
      </c>
      <c r="B3705" s="9" t="s">
        <v>3298</v>
      </c>
      <c r="C3705" s="3" t="s">
        <v>7408</v>
      </c>
      <c r="D3705" s="5">
        <v>10000</v>
      </c>
      <c r="E3705" s="7">
        <v>10173</v>
      </c>
      <c r="F3705" t="s">
        <v>8218</v>
      </c>
      <c r="G3705" t="s">
        <v>8223</v>
      </c>
      <c r="H3705" t="s">
        <v>8245</v>
      </c>
      <c r="I3705">
        <v>1442102400</v>
      </c>
      <c r="J3705">
        <v>1440370768</v>
      </c>
      <c r="K3705" t="b">
        <v>0</v>
      </c>
      <c r="L3705">
        <v>72</v>
      </c>
      <c r="M3705" t="b">
        <v>1</v>
      </c>
      <c r="N3705">
        <f t="shared" si="290"/>
        <v>102</v>
      </c>
      <c r="O3705" s="10">
        <f t="shared" si="291"/>
        <v>141.29</v>
      </c>
      <c r="P3705" s="12" t="s">
        <v>8273</v>
      </c>
      <c r="Q3705" t="s">
        <v>8274</v>
      </c>
      <c r="R3705" s="17">
        <f t="shared" si="292"/>
        <v>42239.957962962959</v>
      </c>
      <c r="S3705" s="17">
        <f t="shared" si="293"/>
        <v>42260</v>
      </c>
      <c r="T3705" s="16" t="str">
        <f t="shared" si="294"/>
        <v>2015</v>
      </c>
    </row>
    <row r="3706" spans="1:20" ht="49" x14ac:dyDescent="0.25">
      <c r="A3706">
        <v>3704</v>
      </c>
      <c r="B3706" s="9" t="s">
        <v>3357</v>
      </c>
      <c r="C3706" s="3" t="s">
        <v>7468</v>
      </c>
      <c r="D3706" s="5">
        <v>10000</v>
      </c>
      <c r="E3706" s="7">
        <v>10299</v>
      </c>
      <c r="F3706" t="s">
        <v>8218</v>
      </c>
      <c r="G3706" t="s">
        <v>8223</v>
      </c>
      <c r="H3706" t="s">
        <v>8245</v>
      </c>
      <c r="I3706">
        <v>1416385679</v>
      </c>
      <c r="J3706">
        <v>1413790079</v>
      </c>
      <c r="K3706" t="b">
        <v>0</v>
      </c>
      <c r="L3706">
        <v>162</v>
      </c>
      <c r="M3706" t="b">
        <v>1</v>
      </c>
      <c r="N3706">
        <f t="shared" si="290"/>
        <v>103</v>
      </c>
      <c r="O3706" s="10">
        <f t="shared" si="291"/>
        <v>63.57</v>
      </c>
      <c r="P3706" s="12" t="s">
        <v>8273</v>
      </c>
      <c r="Q3706" t="s">
        <v>8274</v>
      </c>
      <c r="R3706" s="17">
        <f t="shared" si="292"/>
        <v>41932.311099537037</v>
      </c>
      <c r="S3706" s="17">
        <f t="shared" si="293"/>
        <v>41962.352766203709</v>
      </c>
      <c r="T3706" s="16" t="str">
        <f t="shared" si="294"/>
        <v>2014</v>
      </c>
    </row>
    <row r="3707" spans="1:20" ht="49" x14ac:dyDescent="0.25">
      <c r="A3707">
        <v>3705</v>
      </c>
      <c r="B3707" s="9" t="s">
        <v>3388</v>
      </c>
      <c r="C3707" s="3" t="s">
        <v>7499</v>
      </c>
      <c r="D3707" s="5">
        <v>10000</v>
      </c>
      <c r="E3707" s="7">
        <v>11450</v>
      </c>
      <c r="F3707" t="s">
        <v>8218</v>
      </c>
      <c r="G3707" t="s">
        <v>8223</v>
      </c>
      <c r="H3707" t="s">
        <v>8245</v>
      </c>
      <c r="I3707">
        <v>1464960682</v>
      </c>
      <c r="J3707">
        <v>1462368682</v>
      </c>
      <c r="K3707" t="b">
        <v>0</v>
      </c>
      <c r="L3707">
        <v>62</v>
      </c>
      <c r="M3707" t="b">
        <v>1</v>
      </c>
      <c r="N3707">
        <f t="shared" si="290"/>
        <v>115</v>
      </c>
      <c r="O3707" s="10">
        <f t="shared" si="291"/>
        <v>184.68</v>
      </c>
      <c r="P3707" s="12" t="s">
        <v>8273</v>
      </c>
      <c r="Q3707" t="s">
        <v>8274</v>
      </c>
      <c r="R3707" s="17">
        <f t="shared" si="292"/>
        <v>42494.563449074078</v>
      </c>
      <c r="S3707" s="17">
        <f t="shared" si="293"/>
        <v>42524.563449074078</v>
      </c>
      <c r="T3707" s="16" t="str">
        <f t="shared" si="294"/>
        <v>2016</v>
      </c>
    </row>
    <row r="3708" spans="1:20" ht="49" x14ac:dyDescent="0.25">
      <c r="A3708">
        <v>3706</v>
      </c>
      <c r="B3708" s="9" t="s">
        <v>3399</v>
      </c>
      <c r="C3708" s="3" t="s">
        <v>7510</v>
      </c>
      <c r="D3708" s="5">
        <v>10000</v>
      </c>
      <c r="E3708" s="7">
        <v>10041</v>
      </c>
      <c r="F3708" t="s">
        <v>8218</v>
      </c>
      <c r="G3708" t="s">
        <v>8223</v>
      </c>
      <c r="H3708" t="s">
        <v>8245</v>
      </c>
      <c r="I3708">
        <v>1409266414</v>
      </c>
      <c r="J3708">
        <v>1405378414</v>
      </c>
      <c r="K3708" t="b">
        <v>0</v>
      </c>
      <c r="L3708">
        <v>85</v>
      </c>
      <c r="M3708" t="b">
        <v>1</v>
      </c>
      <c r="N3708">
        <f t="shared" si="290"/>
        <v>100</v>
      </c>
      <c r="O3708" s="10">
        <f t="shared" si="291"/>
        <v>118.13</v>
      </c>
      <c r="P3708" s="12" t="s">
        <v>8273</v>
      </c>
      <c r="Q3708" t="s">
        <v>8274</v>
      </c>
      <c r="R3708" s="17">
        <f t="shared" si="292"/>
        <v>41834.953865740739</v>
      </c>
      <c r="S3708" s="17">
        <f t="shared" si="293"/>
        <v>41879.953865740739</v>
      </c>
      <c r="T3708" s="16" t="str">
        <f t="shared" si="294"/>
        <v>2014</v>
      </c>
    </row>
    <row r="3709" spans="1:20" ht="33" x14ac:dyDescent="0.25">
      <c r="A3709">
        <v>3707</v>
      </c>
      <c r="B3709" s="9" t="s">
        <v>3405</v>
      </c>
      <c r="C3709" s="3" t="s">
        <v>7516</v>
      </c>
      <c r="D3709" s="5">
        <v>10000</v>
      </c>
      <c r="E3709" s="7">
        <v>10031</v>
      </c>
      <c r="F3709" t="s">
        <v>8218</v>
      </c>
      <c r="G3709" t="s">
        <v>8223</v>
      </c>
      <c r="H3709" t="s">
        <v>8245</v>
      </c>
      <c r="I3709">
        <v>1405511376</v>
      </c>
      <c r="J3709">
        <v>1401623376</v>
      </c>
      <c r="K3709" t="b">
        <v>0</v>
      </c>
      <c r="L3709">
        <v>91</v>
      </c>
      <c r="M3709" t="b">
        <v>1</v>
      </c>
      <c r="N3709">
        <f t="shared" si="290"/>
        <v>100</v>
      </c>
      <c r="O3709" s="10">
        <f t="shared" si="291"/>
        <v>110.23</v>
      </c>
      <c r="P3709" s="12" t="s">
        <v>8273</v>
      </c>
      <c r="Q3709" t="s">
        <v>8274</v>
      </c>
      <c r="R3709" s="17">
        <f t="shared" si="292"/>
        <v>41791.492777777778</v>
      </c>
      <c r="S3709" s="17">
        <f t="shared" si="293"/>
        <v>41836.492777777778</v>
      </c>
      <c r="T3709" s="16" t="str">
        <f t="shared" si="294"/>
        <v>2014</v>
      </c>
    </row>
    <row r="3710" spans="1:20" ht="49" x14ac:dyDescent="0.25">
      <c r="A3710">
        <v>3708</v>
      </c>
      <c r="B3710" s="9" t="s">
        <v>3420</v>
      </c>
      <c r="C3710" s="3" t="s">
        <v>7531</v>
      </c>
      <c r="D3710" s="5">
        <v>10000</v>
      </c>
      <c r="E3710" s="7">
        <v>10115</v>
      </c>
      <c r="F3710" t="s">
        <v>8218</v>
      </c>
      <c r="G3710" t="s">
        <v>8223</v>
      </c>
      <c r="H3710" t="s">
        <v>8245</v>
      </c>
      <c r="I3710">
        <v>1425495563</v>
      </c>
      <c r="J3710">
        <v>1422903563</v>
      </c>
      <c r="K3710" t="b">
        <v>0</v>
      </c>
      <c r="L3710">
        <v>98</v>
      </c>
      <c r="M3710" t="b">
        <v>1</v>
      </c>
      <c r="N3710">
        <f t="shared" si="290"/>
        <v>101</v>
      </c>
      <c r="O3710" s="10">
        <f t="shared" si="291"/>
        <v>103.21</v>
      </c>
      <c r="P3710" s="12" t="s">
        <v>8273</v>
      </c>
      <c r="Q3710" t="s">
        <v>8274</v>
      </c>
      <c r="R3710" s="17">
        <f t="shared" si="292"/>
        <v>42037.791238425925</v>
      </c>
      <c r="S3710" s="17">
        <f t="shared" si="293"/>
        <v>42067.791238425925</v>
      </c>
      <c r="T3710" s="16" t="str">
        <f t="shared" si="294"/>
        <v>2015</v>
      </c>
    </row>
    <row r="3711" spans="1:20" ht="49" x14ac:dyDescent="0.25">
      <c r="A3711">
        <v>3709</v>
      </c>
      <c r="B3711" s="9" t="s">
        <v>3433</v>
      </c>
      <c r="C3711" s="3" t="s">
        <v>7544</v>
      </c>
      <c r="D3711" s="5">
        <v>10000</v>
      </c>
      <c r="E3711" s="7">
        <v>10555</v>
      </c>
      <c r="F3711" t="s">
        <v>8218</v>
      </c>
      <c r="G3711" t="s">
        <v>8223</v>
      </c>
      <c r="H3711" t="s">
        <v>8245</v>
      </c>
      <c r="I3711">
        <v>1404983269</v>
      </c>
      <c r="J3711">
        <v>1402391269</v>
      </c>
      <c r="K3711" t="b">
        <v>0</v>
      </c>
      <c r="L3711">
        <v>168</v>
      </c>
      <c r="M3711" t="b">
        <v>1</v>
      </c>
      <c r="N3711">
        <f t="shared" si="290"/>
        <v>106</v>
      </c>
      <c r="O3711" s="10">
        <f t="shared" si="291"/>
        <v>62.83</v>
      </c>
      <c r="P3711" s="12" t="s">
        <v>8273</v>
      </c>
      <c r="Q3711" t="s">
        <v>8274</v>
      </c>
      <c r="R3711" s="17">
        <f t="shared" si="292"/>
        <v>41800.380428240744</v>
      </c>
      <c r="S3711" s="17">
        <f t="shared" si="293"/>
        <v>41830.380428240744</v>
      </c>
      <c r="T3711" s="16" t="str">
        <f t="shared" si="294"/>
        <v>2014</v>
      </c>
    </row>
    <row r="3712" spans="1:20" ht="49" x14ac:dyDescent="0.25">
      <c r="A3712">
        <v>3710</v>
      </c>
      <c r="B3712" s="9" t="s">
        <v>3454</v>
      </c>
      <c r="C3712" s="3" t="s">
        <v>7565</v>
      </c>
      <c r="D3712" s="5">
        <v>10000</v>
      </c>
      <c r="E3712" s="7">
        <v>10065</v>
      </c>
      <c r="F3712" t="s">
        <v>8218</v>
      </c>
      <c r="G3712" t="s">
        <v>8223</v>
      </c>
      <c r="H3712" t="s">
        <v>8245</v>
      </c>
      <c r="I3712">
        <v>1476381627</v>
      </c>
      <c r="J3712">
        <v>1473789627</v>
      </c>
      <c r="K3712" t="b">
        <v>0</v>
      </c>
      <c r="L3712">
        <v>69</v>
      </c>
      <c r="M3712" t="b">
        <v>1</v>
      </c>
      <c r="N3712">
        <f t="shared" si="290"/>
        <v>101</v>
      </c>
      <c r="O3712" s="10">
        <f t="shared" si="291"/>
        <v>145.87</v>
      </c>
      <c r="P3712" s="12" t="s">
        <v>8273</v>
      </c>
      <c r="Q3712" t="s">
        <v>8274</v>
      </c>
      <c r="R3712" s="17">
        <f t="shared" si="292"/>
        <v>42626.7503125</v>
      </c>
      <c r="S3712" s="17">
        <f t="shared" si="293"/>
        <v>42656.7503125</v>
      </c>
      <c r="T3712" s="16" t="str">
        <f t="shared" si="294"/>
        <v>2016</v>
      </c>
    </row>
    <row r="3713" spans="1:20" ht="49" x14ac:dyDescent="0.25">
      <c r="A3713">
        <v>3711</v>
      </c>
      <c r="B3713" s="9" t="s">
        <v>3462</v>
      </c>
      <c r="C3713" s="3" t="s">
        <v>7573</v>
      </c>
      <c r="D3713" s="5">
        <v>10000</v>
      </c>
      <c r="E3713" s="7">
        <v>10338</v>
      </c>
      <c r="F3713" t="s">
        <v>8218</v>
      </c>
      <c r="G3713" t="s">
        <v>8228</v>
      </c>
      <c r="H3713" t="s">
        <v>8250</v>
      </c>
      <c r="I3713">
        <v>1476158340</v>
      </c>
      <c r="J3713">
        <v>1472594585</v>
      </c>
      <c r="K3713" t="b">
        <v>0</v>
      </c>
      <c r="L3713">
        <v>114</v>
      </c>
      <c r="M3713" t="b">
        <v>1</v>
      </c>
      <c r="N3713">
        <f t="shared" si="290"/>
        <v>103</v>
      </c>
      <c r="O3713" s="10">
        <f t="shared" si="291"/>
        <v>90.68</v>
      </c>
      <c r="P3713" s="12" t="s">
        <v>8273</v>
      </c>
      <c r="Q3713" t="s">
        <v>8274</v>
      </c>
      <c r="R3713" s="17">
        <f t="shared" si="292"/>
        <v>42612.918807870374</v>
      </c>
      <c r="S3713" s="17">
        <f t="shared" si="293"/>
        <v>42654.165972222225</v>
      </c>
      <c r="T3713" s="16" t="str">
        <f t="shared" si="294"/>
        <v>2016</v>
      </c>
    </row>
    <row r="3714" spans="1:20" ht="49" x14ac:dyDescent="0.25">
      <c r="A3714">
        <v>3712</v>
      </c>
      <c r="B3714" s="9" t="s">
        <v>3467</v>
      </c>
      <c r="C3714" s="3" t="s">
        <v>7578</v>
      </c>
      <c r="D3714" s="5">
        <v>10000</v>
      </c>
      <c r="E3714" s="7">
        <v>12178</v>
      </c>
      <c r="F3714" t="s">
        <v>8218</v>
      </c>
      <c r="G3714" t="s">
        <v>8223</v>
      </c>
      <c r="H3714" t="s">
        <v>8245</v>
      </c>
      <c r="I3714">
        <v>1474426800</v>
      </c>
      <c r="J3714">
        <v>1471976529</v>
      </c>
      <c r="K3714" t="b">
        <v>0</v>
      </c>
      <c r="L3714">
        <v>17</v>
      </c>
      <c r="M3714" t="b">
        <v>1</v>
      </c>
      <c r="N3714">
        <f t="shared" si="290"/>
        <v>122</v>
      </c>
      <c r="O3714" s="10">
        <f t="shared" si="291"/>
        <v>716.35</v>
      </c>
      <c r="P3714" s="12" t="s">
        <v>8273</v>
      </c>
      <c r="Q3714" t="s">
        <v>8274</v>
      </c>
      <c r="R3714" s="17">
        <f t="shared" si="292"/>
        <v>42605.765381944439</v>
      </c>
      <c r="S3714" s="17">
        <f t="shared" si="293"/>
        <v>42634.125</v>
      </c>
      <c r="T3714" s="16" t="str">
        <f t="shared" si="294"/>
        <v>2016</v>
      </c>
    </row>
    <row r="3715" spans="1:20" ht="49" x14ac:dyDescent="0.25">
      <c r="A3715">
        <v>3713</v>
      </c>
      <c r="B3715" s="9" t="s">
        <v>3480</v>
      </c>
      <c r="C3715" s="3" t="s">
        <v>7591</v>
      </c>
      <c r="D3715" s="5">
        <v>10000</v>
      </c>
      <c r="E3715" s="7">
        <v>11880</v>
      </c>
      <c r="F3715" t="s">
        <v>8218</v>
      </c>
      <c r="G3715" t="s">
        <v>8225</v>
      </c>
      <c r="H3715" t="s">
        <v>8247</v>
      </c>
      <c r="I3715">
        <v>1420178188</v>
      </c>
      <c r="J3715">
        <v>1418709388</v>
      </c>
      <c r="K3715" t="b">
        <v>0</v>
      </c>
      <c r="L3715">
        <v>95</v>
      </c>
      <c r="M3715" t="b">
        <v>1</v>
      </c>
      <c r="N3715">
        <f t="shared" si="290"/>
        <v>119</v>
      </c>
      <c r="O3715" s="10">
        <f t="shared" si="291"/>
        <v>125.05</v>
      </c>
      <c r="P3715" s="12" t="s">
        <v>8273</v>
      </c>
      <c r="Q3715" t="s">
        <v>8274</v>
      </c>
      <c r="R3715" s="17">
        <f t="shared" si="292"/>
        <v>41989.24754629629</v>
      </c>
      <c r="S3715" s="17">
        <f t="shared" si="293"/>
        <v>42006.24754629629</v>
      </c>
      <c r="T3715" s="16" t="str">
        <f t="shared" si="294"/>
        <v>2014</v>
      </c>
    </row>
    <row r="3716" spans="1:20" ht="33" x14ac:dyDescent="0.25">
      <c r="A3716">
        <v>3714</v>
      </c>
      <c r="B3716" s="9" t="s">
        <v>3506</v>
      </c>
      <c r="C3716" s="3" t="s">
        <v>7617</v>
      </c>
      <c r="D3716" s="5">
        <v>10000</v>
      </c>
      <c r="E3716" s="7">
        <v>10440</v>
      </c>
      <c r="F3716" t="s">
        <v>8218</v>
      </c>
      <c r="G3716" t="s">
        <v>8223</v>
      </c>
      <c r="H3716" t="s">
        <v>8245</v>
      </c>
      <c r="I3716">
        <v>1464732537</v>
      </c>
      <c r="J3716">
        <v>1462140537</v>
      </c>
      <c r="K3716" t="b">
        <v>0</v>
      </c>
      <c r="L3716">
        <v>72</v>
      </c>
      <c r="M3716" t="b">
        <v>1</v>
      </c>
      <c r="N3716">
        <f t="shared" si="290"/>
        <v>104</v>
      </c>
      <c r="O3716" s="10">
        <f t="shared" si="291"/>
        <v>145</v>
      </c>
      <c r="P3716" s="12" t="s">
        <v>8273</v>
      </c>
      <c r="Q3716" t="s">
        <v>8274</v>
      </c>
      <c r="R3716" s="17">
        <f t="shared" si="292"/>
        <v>42491.92288194444</v>
      </c>
      <c r="S3716" s="17">
        <f t="shared" si="293"/>
        <v>42521.92288194444</v>
      </c>
      <c r="T3716" s="16" t="str">
        <f t="shared" si="294"/>
        <v>2016</v>
      </c>
    </row>
    <row r="3717" spans="1:20" ht="49" x14ac:dyDescent="0.25">
      <c r="A3717">
        <v>3715</v>
      </c>
      <c r="B3717" s="9" t="s">
        <v>3523</v>
      </c>
      <c r="C3717" s="3" t="s">
        <v>7634</v>
      </c>
      <c r="D3717" s="5">
        <v>10000</v>
      </c>
      <c r="E3717" s="7">
        <v>10156</v>
      </c>
      <c r="F3717" t="s">
        <v>8218</v>
      </c>
      <c r="G3717" t="s">
        <v>8223</v>
      </c>
      <c r="H3717" t="s">
        <v>8245</v>
      </c>
      <c r="I3717">
        <v>1410580800</v>
      </c>
      <c r="J3717">
        <v>1409336373</v>
      </c>
      <c r="K3717" t="b">
        <v>0</v>
      </c>
      <c r="L3717">
        <v>74</v>
      </c>
      <c r="M3717" t="b">
        <v>1</v>
      </c>
      <c r="N3717">
        <f t="shared" si="290"/>
        <v>102</v>
      </c>
      <c r="O3717" s="10">
        <f t="shared" si="291"/>
        <v>137.24</v>
      </c>
      <c r="P3717" s="12" t="s">
        <v>8273</v>
      </c>
      <c r="Q3717" t="s">
        <v>8274</v>
      </c>
      <c r="R3717" s="17">
        <f t="shared" si="292"/>
        <v>41880.76357638889</v>
      </c>
      <c r="S3717" s="17">
        <f t="shared" si="293"/>
        <v>41895.166666666664</v>
      </c>
      <c r="T3717" s="16" t="str">
        <f t="shared" si="294"/>
        <v>2014</v>
      </c>
    </row>
    <row r="3718" spans="1:20" ht="49" x14ac:dyDescent="0.25">
      <c r="A3718">
        <v>3716</v>
      </c>
      <c r="B3718" s="9" t="s">
        <v>3574</v>
      </c>
      <c r="C3718" s="3" t="s">
        <v>7685</v>
      </c>
      <c r="D3718" s="5">
        <v>10000</v>
      </c>
      <c r="E3718" s="7">
        <v>10133</v>
      </c>
      <c r="F3718" t="s">
        <v>8218</v>
      </c>
      <c r="G3718" t="s">
        <v>8223</v>
      </c>
      <c r="H3718" t="s">
        <v>8245</v>
      </c>
      <c r="I3718">
        <v>1470887940</v>
      </c>
      <c r="J3718">
        <v>1468176527</v>
      </c>
      <c r="K3718" t="b">
        <v>0</v>
      </c>
      <c r="L3718">
        <v>102</v>
      </c>
      <c r="M3718" t="b">
        <v>1</v>
      </c>
      <c r="N3718">
        <f t="shared" si="290"/>
        <v>101</v>
      </c>
      <c r="O3718" s="10">
        <f t="shared" si="291"/>
        <v>99.34</v>
      </c>
      <c r="P3718" s="12" t="s">
        <v>8273</v>
      </c>
      <c r="Q3718" t="s">
        <v>8274</v>
      </c>
      <c r="R3718" s="17">
        <f t="shared" si="292"/>
        <v>42561.783877314811</v>
      </c>
      <c r="S3718" s="17">
        <f t="shared" si="293"/>
        <v>42593.165972222225</v>
      </c>
      <c r="T3718" s="16" t="str">
        <f t="shared" si="294"/>
        <v>2016</v>
      </c>
    </row>
    <row r="3719" spans="1:20" ht="49" x14ac:dyDescent="0.25">
      <c r="A3719">
        <v>3717</v>
      </c>
      <c r="B3719" s="9" t="s">
        <v>3711</v>
      </c>
      <c r="C3719" s="3" t="s">
        <v>7824</v>
      </c>
      <c r="D3719" s="5">
        <v>10000</v>
      </c>
      <c r="E3719" s="7">
        <v>10235</v>
      </c>
      <c r="F3719" t="s">
        <v>8218</v>
      </c>
      <c r="G3719" t="s">
        <v>8223</v>
      </c>
      <c r="H3719" t="s">
        <v>8245</v>
      </c>
      <c r="I3719">
        <v>1432612740</v>
      </c>
      <c r="J3719">
        <v>1429881667</v>
      </c>
      <c r="K3719" t="b">
        <v>0</v>
      </c>
      <c r="L3719">
        <v>97</v>
      </c>
      <c r="M3719" t="b">
        <v>1</v>
      </c>
      <c r="N3719">
        <f t="shared" si="290"/>
        <v>102</v>
      </c>
      <c r="O3719" s="10">
        <f t="shared" si="291"/>
        <v>105.52</v>
      </c>
      <c r="P3719" s="12" t="s">
        <v>8273</v>
      </c>
      <c r="Q3719" t="s">
        <v>8274</v>
      </c>
      <c r="R3719" s="17">
        <f t="shared" si="292"/>
        <v>42118.556331018524</v>
      </c>
      <c r="S3719" s="17">
        <f t="shared" si="293"/>
        <v>42150.165972222225</v>
      </c>
      <c r="T3719" s="16" t="str">
        <f t="shared" si="294"/>
        <v>2015</v>
      </c>
    </row>
    <row r="3720" spans="1:20" ht="49" x14ac:dyDescent="0.25">
      <c r="A3720">
        <v>3718</v>
      </c>
      <c r="B3720" s="9" t="s">
        <v>3618</v>
      </c>
      <c r="C3720" s="3" t="s">
        <v>7730</v>
      </c>
      <c r="D3720" s="5">
        <v>10500</v>
      </c>
      <c r="E3720" s="7">
        <v>11045</v>
      </c>
      <c r="F3720" t="s">
        <v>8218</v>
      </c>
      <c r="G3720" t="s">
        <v>8223</v>
      </c>
      <c r="H3720" t="s">
        <v>8245</v>
      </c>
      <c r="I3720">
        <v>1425528000</v>
      </c>
      <c r="J3720">
        <v>1422916261</v>
      </c>
      <c r="K3720" t="b">
        <v>0</v>
      </c>
      <c r="L3720">
        <v>197</v>
      </c>
      <c r="M3720" t="b">
        <v>1</v>
      </c>
      <c r="N3720">
        <f t="shared" si="290"/>
        <v>105</v>
      </c>
      <c r="O3720" s="10">
        <f t="shared" si="291"/>
        <v>56.07</v>
      </c>
      <c r="P3720" s="12" t="s">
        <v>8273</v>
      </c>
      <c r="Q3720" t="s">
        <v>8274</v>
      </c>
      <c r="R3720" s="17">
        <f t="shared" si="292"/>
        <v>42037.938206018516</v>
      </c>
      <c r="S3720" s="17">
        <f t="shared" si="293"/>
        <v>42068.166666666672</v>
      </c>
      <c r="T3720" s="16" t="str">
        <f t="shared" si="294"/>
        <v>2015</v>
      </c>
    </row>
    <row r="3721" spans="1:20" ht="65" x14ac:dyDescent="0.25">
      <c r="A3721">
        <v>3719</v>
      </c>
      <c r="B3721" s="9" t="s">
        <v>3316</v>
      </c>
      <c r="C3721" s="3" t="s">
        <v>7426</v>
      </c>
      <c r="D3721" s="5">
        <v>11737</v>
      </c>
      <c r="E3721" s="7">
        <v>11747.18</v>
      </c>
      <c r="F3721" t="s">
        <v>8218</v>
      </c>
      <c r="G3721" t="s">
        <v>8223</v>
      </c>
      <c r="H3721" t="s">
        <v>8245</v>
      </c>
      <c r="I3721">
        <v>1407506040</v>
      </c>
      <c r="J3721">
        <v>1404680075</v>
      </c>
      <c r="K3721" t="b">
        <v>0</v>
      </c>
      <c r="L3721">
        <v>125</v>
      </c>
      <c r="M3721" t="b">
        <v>1</v>
      </c>
      <c r="N3721">
        <f t="shared" si="290"/>
        <v>100</v>
      </c>
      <c r="O3721" s="10">
        <f t="shared" si="291"/>
        <v>93.98</v>
      </c>
      <c r="P3721" s="12" t="s">
        <v>8273</v>
      </c>
      <c r="Q3721" t="s">
        <v>8274</v>
      </c>
      <c r="R3721" s="17">
        <f t="shared" si="292"/>
        <v>41826.871238425927</v>
      </c>
      <c r="S3721" s="17">
        <f t="shared" si="293"/>
        <v>41859.57916666667</v>
      </c>
      <c r="T3721" s="16" t="str">
        <f t="shared" si="294"/>
        <v>2014</v>
      </c>
    </row>
    <row r="3722" spans="1:20" ht="49" x14ac:dyDescent="0.25">
      <c r="A3722">
        <v>3720</v>
      </c>
      <c r="B3722" s="9" t="s">
        <v>526</v>
      </c>
      <c r="C3722" s="3" t="s">
        <v>4635</v>
      </c>
      <c r="D3722" s="5">
        <v>12000</v>
      </c>
      <c r="E3722" s="7">
        <v>12000</v>
      </c>
      <c r="F3722" t="s">
        <v>8218</v>
      </c>
      <c r="G3722" t="s">
        <v>8223</v>
      </c>
      <c r="H3722" t="s">
        <v>8245</v>
      </c>
      <c r="I3722">
        <v>1410601041</v>
      </c>
      <c r="J3722">
        <v>1406713041</v>
      </c>
      <c r="K3722" t="b">
        <v>0</v>
      </c>
      <c r="L3722">
        <v>12</v>
      </c>
      <c r="M3722" t="b">
        <v>1</v>
      </c>
      <c r="N3722">
        <f t="shared" ref="N3722:N3785" si="295">ROUND(E3722/D3722*100,0)</f>
        <v>100</v>
      </c>
      <c r="O3722" s="10">
        <f t="shared" ref="O3722:O3785" si="296">IFERROR(ROUND(E3722/L3722,2),0)</f>
        <v>1000</v>
      </c>
      <c r="P3722" s="12" t="s">
        <v>8273</v>
      </c>
      <c r="Q3722" t="s">
        <v>8274</v>
      </c>
      <c r="R3722" s="17">
        <f t="shared" ref="R3722:R3785" si="297">(((J3722/60)/60)/24)+DATE(1970,1,1)</f>
        <v>41850.400937500002</v>
      </c>
      <c r="S3722" s="17">
        <f t="shared" ref="S3722:S3785" si="298">(((I3722/60)/60)/24)+DATE(1970,1,1)</f>
        <v>41895.400937500002</v>
      </c>
      <c r="T3722" s="16" t="str">
        <f t="shared" ref="T3722:T3785" si="299">TEXT(R3722, "yyyy")</f>
        <v>2014</v>
      </c>
    </row>
    <row r="3723" spans="1:20" ht="49" x14ac:dyDescent="0.25">
      <c r="A3723">
        <v>3721</v>
      </c>
      <c r="B3723" s="9" t="s">
        <v>3214</v>
      </c>
      <c r="C3723" s="3" t="s">
        <v>7324</v>
      </c>
      <c r="D3723" s="5">
        <v>12000</v>
      </c>
      <c r="E3723" s="7">
        <v>12256</v>
      </c>
      <c r="F3723" t="s">
        <v>8218</v>
      </c>
      <c r="G3723" t="s">
        <v>8224</v>
      </c>
      <c r="H3723" t="s">
        <v>8246</v>
      </c>
      <c r="I3723">
        <v>1452038100</v>
      </c>
      <c r="J3723">
        <v>1448823673</v>
      </c>
      <c r="K3723" t="b">
        <v>1</v>
      </c>
      <c r="L3723">
        <v>115</v>
      </c>
      <c r="M3723" t="b">
        <v>1</v>
      </c>
      <c r="N3723">
        <f t="shared" si="295"/>
        <v>102</v>
      </c>
      <c r="O3723" s="10">
        <f t="shared" si="296"/>
        <v>106.57</v>
      </c>
      <c r="P3723" s="12" t="s">
        <v>8273</v>
      </c>
      <c r="Q3723" t="s">
        <v>8274</v>
      </c>
      <c r="R3723" s="17">
        <f t="shared" si="297"/>
        <v>42337.792511574073</v>
      </c>
      <c r="S3723" s="17">
        <f t="shared" si="298"/>
        <v>42374.996527777781</v>
      </c>
      <c r="T3723" s="16" t="str">
        <f t="shared" si="299"/>
        <v>2015</v>
      </c>
    </row>
    <row r="3724" spans="1:20" ht="49" x14ac:dyDescent="0.25">
      <c r="A3724">
        <v>3722</v>
      </c>
      <c r="B3724" s="9" t="s">
        <v>3218</v>
      </c>
      <c r="C3724" s="3" t="s">
        <v>7328</v>
      </c>
      <c r="D3724" s="5">
        <v>12000</v>
      </c>
      <c r="E3724" s="7">
        <v>12252</v>
      </c>
      <c r="F3724" t="s">
        <v>8218</v>
      </c>
      <c r="G3724" t="s">
        <v>8224</v>
      </c>
      <c r="H3724" t="s">
        <v>8246</v>
      </c>
      <c r="I3724">
        <v>1419984000</v>
      </c>
      <c r="J3724">
        <v>1417132986</v>
      </c>
      <c r="K3724" t="b">
        <v>1</v>
      </c>
      <c r="L3724">
        <v>184</v>
      </c>
      <c r="M3724" t="b">
        <v>1</v>
      </c>
      <c r="N3724">
        <f t="shared" si="295"/>
        <v>102</v>
      </c>
      <c r="O3724" s="10">
        <f t="shared" si="296"/>
        <v>66.59</v>
      </c>
      <c r="P3724" s="12" t="s">
        <v>8273</v>
      </c>
      <c r="Q3724" t="s">
        <v>8274</v>
      </c>
      <c r="R3724" s="17">
        <f t="shared" si="297"/>
        <v>41971.002152777779</v>
      </c>
      <c r="S3724" s="17">
        <f t="shared" si="298"/>
        <v>42004</v>
      </c>
      <c r="T3724" s="16" t="str">
        <f t="shared" si="299"/>
        <v>2014</v>
      </c>
    </row>
    <row r="3725" spans="1:20" ht="33" x14ac:dyDescent="0.25">
      <c r="A3725">
        <v>3723</v>
      </c>
      <c r="B3725" s="9" t="s">
        <v>3248</v>
      </c>
      <c r="C3725" s="3" t="s">
        <v>7358</v>
      </c>
      <c r="D3725" s="5">
        <v>12000</v>
      </c>
      <c r="E3725" s="7">
        <v>12095</v>
      </c>
      <c r="F3725" t="s">
        <v>8218</v>
      </c>
      <c r="G3725" t="s">
        <v>8223</v>
      </c>
      <c r="H3725" t="s">
        <v>8245</v>
      </c>
      <c r="I3725">
        <v>1428178757</v>
      </c>
      <c r="J3725">
        <v>1425590357</v>
      </c>
      <c r="K3725" t="b">
        <v>1</v>
      </c>
      <c r="L3725">
        <v>200</v>
      </c>
      <c r="M3725" t="b">
        <v>1</v>
      </c>
      <c r="N3725">
        <f t="shared" si="295"/>
        <v>101</v>
      </c>
      <c r="O3725" s="10">
        <f t="shared" si="296"/>
        <v>60.48</v>
      </c>
      <c r="P3725" s="12" t="s">
        <v>8273</v>
      </c>
      <c r="Q3725" t="s">
        <v>8274</v>
      </c>
      <c r="R3725" s="17">
        <f t="shared" si="297"/>
        <v>42068.888391203705</v>
      </c>
      <c r="S3725" s="17">
        <f t="shared" si="298"/>
        <v>42098.846724537041</v>
      </c>
      <c r="T3725" s="16" t="str">
        <f t="shared" si="299"/>
        <v>2015</v>
      </c>
    </row>
    <row r="3726" spans="1:20" ht="33" x14ac:dyDescent="0.25">
      <c r="A3726">
        <v>3724</v>
      </c>
      <c r="B3726" s="9" t="s">
        <v>3674</v>
      </c>
      <c r="C3726" s="3" t="s">
        <v>7787</v>
      </c>
      <c r="D3726" s="5">
        <v>12000</v>
      </c>
      <c r="E3726" s="7">
        <v>12348.5</v>
      </c>
      <c r="F3726" t="s">
        <v>8218</v>
      </c>
      <c r="G3726" t="s">
        <v>8223</v>
      </c>
      <c r="H3726" t="s">
        <v>8245</v>
      </c>
      <c r="I3726">
        <v>1404359940</v>
      </c>
      <c r="J3726">
        <v>1402580818</v>
      </c>
      <c r="K3726" t="b">
        <v>0</v>
      </c>
      <c r="L3726">
        <v>199</v>
      </c>
      <c r="M3726" t="b">
        <v>1</v>
      </c>
      <c r="N3726">
        <f t="shared" si="295"/>
        <v>103</v>
      </c>
      <c r="O3726" s="10">
        <f t="shared" si="296"/>
        <v>62.05</v>
      </c>
      <c r="P3726" s="12" t="s">
        <v>8273</v>
      </c>
      <c r="Q3726" t="s">
        <v>8274</v>
      </c>
      <c r="R3726" s="17">
        <f t="shared" si="297"/>
        <v>41802.574282407404</v>
      </c>
      <c r="S3726" s="17">
        <f t="shared" si="298"/>
        <v>41823.165972222225</v>
      </c>
      <c r="T3726" s="16" t="str">
        <f t="shared" si="299"/>
        <v>2014</v>
      </c>
    </row>
    <row r="3727" spans="1:20" ht="33" x14ac:dyDescent="0.25">
      <c r="A3727">
        <v>3725</v>
      </c>
      <c r="B3727" s="9" t="s">
        <v>3262</v>
      </c>
      <c r="C3727" s="3" t="s">
        <v>7372</v>
      </c>
      <c r="D3727" s="5">
        <v>12200</v>
      </c>
      <c r="E3727" s="7">
        <v>12571</v>
      </c>
      <c r="F3727" t="s">
        <v>8218</v>
      </c>
      <c r="G3727" t="s">
        <v>8223</v>
      </c>
      <c r="H3727" t="s">
        <v>8245</v>
      </c>
      <c r="I3727">
        <v>1419220800</v>
      </c>
      <c r="J3727">
        <v>1416555262</v>
      </c>
      <c r="K3727" t="b">
        <v>1</v>
      </c>
      <c r="L3727">
        <v>134</v>
      </c>
      <c r="M3727" t="b">
        <v>1</v>
      </c>
      <c r="N3727">
        <f t="shared" si="295"/>
        <v>103</v>
      </c>
      <c r="O3727" s="10">
        <f t="shared" si="296"/>
        <v>93.81</v>
      </c>
      <c r="P3727" s="12" t="s">
        <v>8273</v>
      </c>
      <c r="Q3727" t="s">
        <v>8274</v>
      </c>
      <c r="R3727" s="17">
        <f t="shared" si="297"/>
        <v>41964.315532407403</v>
      </c>
      <c r="S3727" s="17">
        <f t="shared" si="298"/>
        <v>41995.166666666672</v>
      </c>
      <c r="T3727" s="16" t="str">
        <f t="shared" si="299"/>
        <v>2014</v>
      </c>
    </row>
    <row r="3728" spans="1:20" ht="49" x14ac:dyDescent="0.25">
      <c r="A3728">
        <v>3726</v>
      </c>
      <c r="B3728" s="9" t="s">
        <v>3163</v>
      </c>
      <c r="C3728" s="3" t="s">
        <v>7273</v>
      </c>
      <c r="D3728" s="5">
        <v>13000</v>
      </c>
      <c r="E3728" s="7">
        <v>14450</v>
      </c>
      <c r="F3728" t="s">
        <v>8218</v>
      </c>
      <c r="G3728" t="s">
        <v>8223</v>
      </c>
      <c r="H3728" t="s">
        <v>8245</v>
      </c>
      <c r="I3728">
        <v>1402855525</v>
      </c>
      <c r="J3728">
        <v>1400263525</v>
      </c>
      <c r="K3728" t="b">
        <v>1</v>
      </c>
      <c r="L3728">
        <v>72</v>
      </c>
      <c r="M3728" t="b">
        <v>1</v>
      </c>
      <c r="N3728">
        <f t="shared" si="295"/>
        <v>111</v>
      </c>
      <c r="O3728" s="10">
        <f t="shared" si="296"/>
        <v>200.69</v>
      </c>
      <c r="P3728" s="12" t="s">
        <v>8273</v>
      </c>
      <c r="Q3728" t="s">
        <v>8274</v>
      </c>
      <c r="R3728" s="17">
        <f t="shared" si="297"/>
        <v>41775.753761574073</v>
      </c>
      <c r="S3728" s="17">
        <f t="shared" si="298"/>
        <v>41805.753761574073</v>
      </c>
      <c r="T3728" s="16" t="str">
        <f t="shared" si="299"/>
        <v>2014</v>
      </c>
    </row>
    <row r="3729" spans="1:20" ht="49" x14ac:dyDescent="0.25">
      <c r="A3729">
        <v>3727</v>
      </c>
      <c r="B3729" s="9" t="s">
        <v>3254</v>
      </c>
      <c r="C3729" s="3" t="s">
        <v>7364</v>
      </c>
      <c r="D3729" s="5">
        <v>13000</v>
      </c>
      <c r="E3729" s="7">
        <v>13163.5</v>
      </c>
      <c r="F3729" t="s">
        <v>8218</v>
      </c>
      <c r="G3729" t="s">
        <v>8224</v>
      </c>
      <c r="H3729" t="s">
        <v>8246</v>
      </c>
      <c r="I3729">
        <v>1427331809</v>
      </c>
      <c r="J3729">
        <v>1424743409</v>
      </c>
      <c r="K3729" t="b">
        <v>1</v>
      </c>
      <c r="L3729">
        <v>186</v>
      </c>
      <c r="M3729" t="b">
        <v>1</v>
      </c>
      <c r="N3729">
        <f t="shared" si="295"/>
        <v>101</v>
      </c>
      <c r="O3729" s="10">
        <f t="shared" si="296"/>
        <v>70.77</v>
      </c>
      <c r="P3729" s="12" t="s">
        <v>8273</v>
      </c>
      <c r="Q3729" t="s">
        <v>8274</v>
      </c>
      <c r="R3729" s="17">
        <f t="shared" si="297"/>
        <v>42059.085752314815</v>
      </c>
      <c r="S3729" s="17">
        <f t="shared" si="298"/>
        <v>42089.044085648144</v>
      </c>
      <c r="T3729" s="16" t="str">
        <f t="shared" si="299"/>
        <v>2015</v>
      </c>
    </row>
    <row r="3730" spans="1:20" ht="33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>
        <f t="shared" si="295"/>
        <v>9</v>
      </c>
      <c r="O3730" s="10">
        <f t="shared" si="296"/>
        <v>60.06</v>
      </c>
      <c r="P3730" s="12" t="s">
        <v>8273</v>
      </c>
      <c r="Q3730" t="s">
        <v>8274</v>
      </c>
      <c r="R3730" s="17">
        <f t="shared" si="297"/>
        <v>42205.171018518522</v>
      </c>
      <c r="S3730" s="17">
        <f t="shared" si="298"/>
        <v>42235.171018518522</v>
      </c>
      <c r="T3730" s="16" t="str">
        <f t="shared" si="299"/>
        <v>2015</v>
      </c>
    </row>
    <row r="3731" spans="1:20" ht="49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>
        <f t="shared" si="295"/>
        <v>7</v>
      </c>
      <c r="O3731" s="10">
        <f t="shared" si="296"/>
        <v>72.400000000000006</v>
      </c>
      <c r="P3731" s="12" t="s">
        <v>8273</v>
      </c>
      <c r="Q3731" t="s">
        <v>8274</v>
      </c>
      <c r="R3731" s="17">
        <f t="shared" si="297"/>
        <v>42041.205000000002</v>
      </c>
      <c r="S3731" s="17">
        <f t="shared" si="298"/>
        <v>42086.16333333333</v>
      </c>
      <c r="T3731" s="16" t="str">
        <f t="shared" si="299"/>
        <v>2015</v>
      </c>
    </row>
    <row r="3732" spans="1:20" ht="49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>
        <f t="shared" si="295"/>
        <v>10</v>
      </c>
      <c r="O3732" s="10">
        <f t="shared" si="296"/>
        <v>100</v>
      </c>
      <c r="P3732" s="12" t="s">
        <v>8273</v>
      </c>
      <c r="Q3732" t="s">
        <v>8274</v>
      </c>
      <c r="R3732" s="17">
        <f t="shared" si="297"/>
        <v>42203.677766203706</v>
      </c>
      <c r="S3732" s="17">
        <f t="shared" si="298"/>
        <v>42233.677766203706</v>
      </c>
      <c r="T3732" s="16" t="str">
        <f t="shared" si="299"/>
        <v>2015</v>
      </c>
    </row>
    <row r="3733" spans="1:20" ht="49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>
        <f t="shared" si="295"/>
        <v>11</v>
      </c>
      <c r="O3733" s="10">
        <f t="shared" si="296"/>
        <v>51.67</v>
      </c>
      <c r="P3733" s="12" t="s">
        <v>8273</v>
      </c>
      <c r="Q3733" t="s">
        <v>8274</v>
      </c>
      <c r="R3733" s="17">
        <f t="shared" si="297"/>
        <v>41983.752847222218</v>
      </c>
      <c r="S3733" s="17">
        <f t="shared" si="298"/>
        <v>42014.140972222223</v>
      </c>
      <c r="T3733" s="16" t="str">
        <f t="shared" si="299"/>
        <v>2014</v>
      </c>
    </row>
    <row r="3734" spans="1:20" ht="33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>
        <f t="shared" si="295"/>
        <v>15</v>
      </c>
      <c r="O3734" s="10">
        <f t="shared" si="296"/>
        <v>32.75</v>
      </c>
      <c r="P3734" s="12" t="s">
        <v>8273</v>
      </c>
      <c r="Q3734" t="s">
        <v>8274</v>
      </c>
      <c r="R3734" s="17">
        <f t="shared" si="297"/>
        <v>41968.677465277782</v>
      </c>
      <c r="S3734" s="17">
        <f t="shared" si="298"/>
        <v>42028.5</v>
      </c>
      <c r="T3734" s="16" t="str">
        <f t="shared" si="299"/>
        <v>2014</v>
      </c>
    </row>
    <row r="3735" spans="1:20" ht="33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>
        <f t="shared" si="295"/>
        <v>0</v>
      </c>
      <c r="O3735" s="10">
        <f t="shared" si="296"/>
        <v>0</v>
      </c>
      <c r="P3735" s="12" t="s">
        <v>8273</v>
      </c>
      <c r="Q3735" t="s">
        <v>8274</v>
      </c>
      <c r="R3735" s="17">
        <f t="shared" si="297"/>
        <v>42103.024398148147</v>
      </c>
      <c r="S3735" s="17">
        <f t="shared" si="298"/>
        <v>42112.9375</v>
      </c>
      <c r="T3735" s="16" t="str">
        <f t="shared" si="299"/>
        <v>2015</v>
      </c>
    </row>
    <row r="3736" spans="1:20" ht="49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>
        <f t="shared" si="295"/>
        <v>28</v>
      </c>
      <c r="O3736" s="10">
        <f t="shared" si="296"/>
        <v>61</v>
      </c>
      <c r="P3736" s="12" t="s">
        <v>8273</v>
      </c>
      <c r="Q3736" t="s">
        <v>8274</v>
      </c>
      <c r="R3736" s="17">
        <f t="shared" si="297"/>
        <v>42089.901574074072</v>
      </c>
      <c r="S3736" s="17">
        <f t="shared" si="298"/>
        <v>42149.901574074072</v>
      </c>
      <c r="T3736" s="16" t="str">
        <f t="shared" si="299"/>
        <v>2015</v>
      </c>
    </row>
    <row r="3737" spans="1:20" ht="33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>
        <f t="shared" si="295"/>
        <v>13</v>
      </c>
      <c r="O3737" s="10">
        <f t="shared" si="296"/>
        <v>10</v>
      </c>
      <c r="P3737" s="12" t="s">
        <v>8273</v>
      </c>
      <c r="Q3737" t="s">
        <v>8274</v>
      </c>
      <c r="R3737" s="17">
        <f t="shared" si="297"/>
        <v>42122.693159722221</v>
      </c>
      <c r="S3737" s="17">
        <f t="shared" si="298"/>
        <v>42152.693159722221</v>
      </c>
      <c r="T3737" s="16" t="str">
        <f t="shared" si="299"/>
        <v>2015</v>
      </c>
    </row>
    <row r="3738" spans="1:20" ht="49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>
        <f t="shared" si="295"/>
        <v>1</v>
      </c>
      <c r="O3738" s="10">
        <f t="shared" si="296"/>
        <v>10</v>
      </c>
      <c r="P3738" s="12" t="s">
        <v>8273</v>
      </c>
      <c r="Q3738" t="s">
        <v>8274</v>
      </c>
      <c r="R3738" s="17">
        <f t="shared" si="297"/>
        <v>42048.711724537032</v>
      </c>
      <c r="S3738" s="17">
        <f t="shared" si="298"/>
        <v>42086.75</v>
      </c>
      <c r="T3738" s="16" t="str">
        <f t="shared" si="299"/>
        <v>2015</v>
      </c>
    </row>
    <row r="3739" spans="1:20" ht="33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>
        <f t="shared" si="295"/>
        <v>21</v>
      </c>
      <c r="O3739" s="10">
        <f t="shared" si="296"/>
        <v>37.5</v>
      </c>
      <c r="P3739" s="12" t="s">
        <v>8273</v>
      </c>
      <c r="Q3739" t="s">
        <v>8274</v>
      </c>
      <c r="R3739" s="17">
        <f t="shared" si="297"/>
        <v>42297.691006944442</v>
      </c>
      <c r="S3739" s="17">
        <f t="shared" si="298"/>
        <v>42320.290972222225</v>
      </c>
      <c r="T3739" s="16" t="str">
        <f t="shared" si="299"/>
        <v>2015</v>
      </c>
    </row>
    <row r="3740" spans="1:20" ht="33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>
        <f t="shared" si="295"/>
        <v>18</v>
      </c>
      <c r="O3740" s="10">
        <f t="shared" si="296"/>
        <v>45</v>
      </c>
      <c r="P3740" s="12" t="s">
        <v>8273</v>
      </c>
      <c r="Q3740" t="s">
        <v>8274</v>
      </c>
      <c r="R3740" s="17">
        <f t="shared" si="297"/>
        <v>41813.938715277778</v>
      </c>
      <c r="S3740" s="17">
        <f t="shared" si="298"/>
        <v>41835.916666666664</v>
      </c>
      <c r="T3740" s="16" t="str">
        <f t="shared" si="299"/>
        <v>2014</v>
      </c>
    </row>
    <row r="3741" spans="1:20" ht="49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>
        <f t="shared" si="295"/>
        <v>20</v>
      </c>
      <c r="O3741" s="10">
        <f t="shared" si="296"/>
        <v>100.63</v>
      </c>
      <c r="P3741" s="12" t="s">
        <v>8273</v>
      </c>
      <c r="Q3741" t="s">
        <v>8274</v>
      </c>
      <c r="R3741" s="17">
        <f t="shared" si="297"/>
        <v>42548.449861111112</v>
      </c>
      <c r="S3741" s="17">
        <f t="shared" si="298"/>
        <v>42568.449861111112</v>
      </c>
      <c r="T3741" s="16" t="str">
        <f t="shared" si="299"/>
        <v>2016</v>
      </c>
    </row>
    <row r="3742" spans="1:20" ht="49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>
        <f t="shared" si="295"/>
        <v>18</v>
      </c>
      <c r="O3742" s="10">
        <f t="shared" si="296"/>
        <v>25.57</v>
      </c>
      <c r="P3742" s="12" t="s">
        <v>8273</v>
      </c>
      <c r="Q3742" t="s">
        <v>8274</v>
      </c>
      <c r="R3742" s="17">
        <f t="shared" si="297"/>
        <v>41833.089756944442</v>
      </c>
      <c r="S3742" s="17">
        <f t="shared" si="298"/>
        <v>41863.079143518517</v>
      </c>
      <c r="T3742" s="16" t="str">
        <f t="shared" si="299"/>
        <v>2014</v>
      </c>
    </row>
    <row r="3743" spans="1:20" ht="49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>
        <f t="shared" si="295"/>
        <v>0</v>
      </c>
      <c r="O3743" s="10">
        <f t="shared" si="296"/>
        <v>0</v>
      </c>
      <c r="P3743" s="12" t="s">
        <v>8273</v>
      </c>
      <c r="Q3743" t="s">
        <v>8274</v>
      </c>
      <c r="R3743" s="17">
        <f t="shared" si="297"/>
        <v>42325.920717592591</v>
      </c>
      <c r="S3743" s="17">
        <f t="shared" si="298"/>
        <v>42355.920717592591</v>
      </c>
      <c r="T3743" s="16" t="str">
        <f t="shared" si="299"/>
        <v>2015</v>
      </c>
    </row>
    <row r="3744" spans="1:20" ht="49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>
        <f t="shared" si="295"/>
        <v>2</v>
      </c>
      <c r="O3744" s="10">
        <f t="shared" si="296"/>
        <v>25</v>
      </c>
      <c r="P3744" s="12" t="s">
        <v>8273</v>
      </c>
      <c r="Q3744" t="s">
        <v>8274</v>
      </c>
      <c r="R3744" s="17">
        <f t="shared" si="297"/>
        <v>41858.214629629627</v>
      </c>
      <c r="S3744" s="17">
        <f t="shared" si="298"/>
        <v>41888.214629629627</v>
      </c>
      <c r="T3744" s="16" t="str">
        <f t="shared" si="299"/>
        <v>2014</v>
      </c>
    </row>
    <row r="3745" spans="1:20" ht="33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>
        <f t="shared" si="295"/>
        <v>0</v>
      </c>
      <c r="O3745" s="10">
        <f t="shared" si="296"/>
        <v>0</v>
      </c>
      <c r="P3745" s="12" t="s">
        <v>8273</v>
      </c>
      <c r="Q3745" t="s">
        <v>8274</v>
      </c>
      <c r="R3745" s="17">
        <f t="shared" si="297"/>
        <v>41793.710231481484</v>
      </c>
      <c r="S3745" s="17">
        <f t="shared" si="298"/>
        <v>41823.710231481484</v>
      </c>
      <c r="T3745" s="16" t="str">
        <f t="shared" si="299"/>
        <v>2014</v>
      </c>
    </row>
    <row r="3746" spans="1:20" ht="49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>
        <f t="shared" si="295"/>
        <v>0</v>
      </c>
      <c r="O3746" s="10">
        <f t="shared" si="296"/>
        <v>0</v>
      </c>
      <c r="P3746" s="12" t="s">
        <v>8273</v>
      </c>
      <c r="Q3746" t="s">
        <v>8274</v>
      </c>
      <c r="R3746" s="17">
        <f t="shared" si="297"/>
        <v>41793.814259259263</v>
      </c>
      <c r="S3746" s="17">
        <f t="shared" si="298"/>
        <v>41825.165972222225</v>
      </c>
      <c r="T3746" s="16" t="str">
        <f t="shared" si="299"/>
        <v>2014</v>
      </c>
    </row>
    <row r="3747" spans="1:20" ht="33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>
        <f t="shared" si="295"/>
        <v>10</v>
      </c>
      <c r="O3747" s="10">
        <f t="shared" si="296"/>
        <v>10</v>
      </c>
      <c r="P3747" s="12" t="s">
        <v>8273</v>
      </c>
      <c r="Q3747" t="s">
        <v>8274</v>
      </c>
      <c r="R3747" s="17">
        <f t="shared" si="297"/>
        <v>41831.697939814818</v>
      </c>
      <c r="S3747" s="17">
        <f t="shared" si="298"/>
        <v>41861.697939814818</v>
      </c>
      <c r="T3747" s="16" t="str">
        <f t="shared" si="299"/>
        <v>2014</v>
      </c>
    </row>
    <row r="3748" spans="1:20" ht="2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>
        <f t="shared" si="295"/>
        <v>2</v>
      </c>
      <c r="O3748" s="10">
        <f t="shared" si="296"/>
        <v>202</v>
      </c>
      <c r="P3748" s="12" t="s">
        <v>8273</v>
      </c>
      <c r="Q3748" t="s">
        <v>8274</v>
      </c>
      <c r="R3748" s="17">
        <f t="shared" si="297"/>
        <v>42621.389340277776</v>
      </c>
      <c r="S3748" s="17">
        <f t="shared" si="298"/>
        <v>42651.389340277776</v>
      </c>
      <c r="T3748" s="16" t="str">
        <f t="shared" si="299"/>
        <v>2016</v>
      </c>
    </row>
    <row r="3749" spans="1:20" ht="33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>
        <f t="shared" si="295"/>
        <v>1</v>
      </c>
      <c r="O3749" s="10">
        <f t="shared" si="296"/>
        <v>25</v>
      </c>
      <c r="P3749" s="12" t="s">
        <v>8273</v>
      </c>
      <c r="Q3749" t="s">
        <v>8274</v>
      </c>
      <c r="R3749" s="17">
        <f t="shared" si="297"/>
        <v>42164.299722222218</v>
      </c>
      <c r="S3749" s="17">
        <f t="shared" si="298"/>
        <v>42190.957638888889</v>
      </c>
      <c r="T3749" s="16" t="str">
        <f t="shared" si="299"/>
        <v>2015</v>
      </c>
    </row>
    <row r="3750" spans="1:20" ht="49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>
        <f t="shared" si="295"/>
        <v>104</v>
      </c>
      <c r="O3750" s="10">
        <f t="shared" si="296"/>
        <v>99.54</v>
      </c>
      <c r="P3750" s="12" t="s">
        <v>8273</v>
      </c>
      <c r="Q3750" t="s">
        <v>8315</v>
      </c>
      <c r="R3750" s="17">
        <f t="shared" si="297"/>
        <v>42395.706435185188</v>
      </c>
      <c r="S3750" s="17">
        <f t="shared" si="298"/>
        <v>42416.249305555553</v>
      </c>
      <c r="T3750" s="16" t="str">
        <f t="shared" si="299"/>
        <v>2016</v>
      </c>
    </row>
    <row r="3751" spans="1:20" ht="49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>
        <f t="shared" si="295"/>
        <v>105</v>
      </c>
      <c r="O3751" s="10">
        <f t="shared" si="296"/>
        <v>75</v>
      </c>
      <c r="P3751" s="12" t="s">
        <v>8273</v>
      </c>
      <c r="Q3751" t="s">
        <v>8315</v>
      </c>
      <c r="R3751" s="17">
        <f t="shared" si="297"/>
        <v>42458.127175925925</v>
      </c>
      <c r="S3751" s="17">
        <f t="shared" si="298"/>
        <v>42489.165972222225</v>
      </c>
      <c r="T3751" s="16" t="str">
        <f t="shared" si="299"/>
        <v>2016</v>
      </c>
    </row>
    <row r="3752" spans="1:20" ht="97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>
        <f t="shared" si="295"/>
        <v>100</v>
      </c>
      <c r="O3752" s="10">
        <f t="shared" si="296"/>
        <v>215.25</v>
      </c>
      <c r="P3752" s="12" t="s">
        <v>8273</v>
      </c>
      <c r="Q3752" t="s">
        <v>8315</v>
      </c>
      <c r="R3752" s="17">
        <f t="shared" si="297"/>
        <v>42016.981574074074</v>
      </c>
      <c r="S3752" s="17">
        <f t="shared" si="298"/>
        <v>42045.332638888889</v>
      </c>
      <c r="T3752" s="16" t="str">
        <f t="shared" si="299"/>
        <v>2015</v>
      </c>
    </row>
    <row r="3753" spans="1:20" ht="49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>
        <f t="shared" si="295"/>
        <v>133</v>
      </c>
      <c r="O3753" s="10">
        <f t="shared" si="296"/>
        <v>120.55</v>
      </c>
      <c r="P3753" s="12" t="s">
        <v>8273</v>
      </c>
      <c r="Q3753" t="s">
        <v>8315</v>
      </c>
      <c r="R3753" s="17">
        <f t="shared" si="297"/>
        <v>42403.035567129627</v>
      </c>
      <c r="S3753" s="17">
        <f t="shared" si="298"/>
        <v>42462.993900462956</v>
      </c>
      <c r="T3753" s="16" t="str">
        <f t="shared" si="299"/>
        <v>2016</v>
      </c>
    </row>
    <row r="3754" spans="1:20" ht="65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>
        <f t="shared" si="295"/>
        <v>113</v>
      </c>
      <c r="O3754" s="10">
        <f t="shared" si="296"/>
        <v>37.67</v>
      </c>
      <c r="P3754" s="12" t="s">
        <v>8273</v>
      </c>
      <c r="Q3754" t="s">
        <v>8315</v>
      </c>
      <c r="R3754" s="17">
        <f t="shared" si="297"/>
        <v>42619.802488425921</v>
      </c>
      <c r="S3754" s="17">
        <f t="shared" si="298"/>
        <v>42659.875</v>
      </c>
      <c r="T3754" s="16" t="str">
        <f t="shared" si="299"/>
        <v>2016</v>
      </c>
    </row>
    <row r="3755" spans="1:20" ht="49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>
        <f t="shared" si="295"/>
        <v>103</v>
      </c>
      <c r="O3755" s="10">
        <f t="shared" si="296"/>
        <v>172.23</v>
      </c>
      <c r="P3755" s="12" t="s">
        <v>8273</v>
      </c>
      <c r="Q3755" t="s">
        <v>8315</v>
      </c>
      <c r="R3755" s="17">
        <f t="shared" si="297"/>
        <v>42128.824074074073</v>
      </c>
      <c r="S3755" s="17">
        <f t="shared" si="298"/>
        <v>42158</v>
      </c>
      <c r="T3755" s="16" t="str">
        <f t="shared" si="299"/>
        <v>2015</v>
      </c>
    </row>
    <row r="3756" spans="1:20" ht="49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>
        <f t="shared" si="295"/>
        <v>120</v>
      </c>
      <c r="O3756" s="10">
        <f t="shared" si="296"/>
        <v>111.11</v>
      </c>
      <c r="P3756" s="12" t="s">
        <v>8273</v>
      </c>
      <c r="Q3756" t="s">
        <v>8315</v>
      </c>
      <c r="R3756" s="17">
        <f t="shared" si="297"/>
        <v>41808.881215277775</v>
      </c>
      <c r="S3756" s="17">
        <f t="shared" si="298"/>
        <v>41846.207638888889</v>
      </c>
      <c r="T3756" s="16" t="str">
        <f t="shared" si="299"/>
        <v>2014</v>
      </c>
    </row>
    <row r="3757" spans="1:20" ht="49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>
        <f t="shared" si="295"/>
        <v>130</v>
      </c>
      <c r="O3757" s="10">
        <f t="shared" si="296"/>
        <v>25.46</v>
      </c>
      <c r="P3757" s="12" t="s">
        <v>8273</v>
      </c>
      <c r="Q3757" t="s">
        <v>8315</v>
      </c>
      <c r="R3757" s="17">
        <f t="shared" si="297"/>
        <v>42445.866979166662</v>
      </c>
      <c r="S3757" s="17">
        <f t="shared" si="298"/>
        <v>42475.866979166662</v>
      </c>
      <c r="T3757" s="16" t="str">
        <f t="shared" si="299"/>
        <v>2016</v>
      </c>
    </row>
    <row r="3758" spans="1:20" ht="49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>
        <f t="shared" si="295"/>
        <v>101</v>
      </c>
      <c r="O3758" s="10">
        <f t="shared" si="296"/>
        <v>267.64999999999998</v>
      </c>
      <c r="P3758" s="12" t="s">
        <v>8273</v>
      </c>
      <c r="Q3758" t="s">
        <v>8315</v>
      </c>
      <c r="R3758" s="17">
        <f t="shared" si="297"/>
        <v>41771.814791666664</v>
      </c>
      <c r="S3758" s="17">
        <f t="shared" si="298"/>
        <v>41801.814791666664</v>
      </c>
      <c r="T3758" s="16" t="str">
        <f t="shared" si="299"/>
        <v>2014</v>
      </c>
    </row>
    <row r="3759" spans="1:20" ht="49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>
        <f t="shared" si="295"/>
        <v>109</v>
      </c>
      <c r="O3759" s="10">
        <f t="shared" si="296"/>
        <v>75.959999999999994</v>
      </c>
      <c r="P3759" s="12" t="s">
        <v>8273</v>
      </c>
      <c r="Q3759" t="s">
        <v>8315</v>
      </c>
      <c r="R3759" s="17">
        <f t="shared" si="297"/>
        <v>41954.850868055553</v>
      </c>
      <c r="S3759" s="17">
        <f t="shared" si="298"/>
        <v>41974.850868055553</v>
      </c>
      <c r="T3759" s="16" t="str">
        <f t="shared" si="299"/>
        <v>2014</v>
      </c>
    </row>
    <row r="3760" spans="1:20" ht="33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>
        <f t="shared" si="295"/>
        <v>102</v>
      </c>
      <c r="O3760" s="10">
        <f t="shared" si="296"/>
        <v>59.04</v>
      </c>
      <c r="P3760" s="12" t="s">
        <v>8273</v>
      </c>
      <c r="Q3760" t="s">
        <v>8315</v>
      </c>
      <c r="R3760" s="17">
        <f t="shared" si="297"/>
        <v>41747.471504629626</v>
      </c>
      <c r="S3760" s="17">
        <f t="shared" si="298"/>
        <v>41778.208333333336</v>
      </c>
      <c r="T3760" s="16" t="str">
        <f t="shared" si="299"/>
        <v>2014</v>
      </c>
    </row>
    <row r="3761" spans="1:20" ht="33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>
        <f t="shared" si="295"/>
        <v>110</v>
      </c>
      <c r="O3761" s="10">
        <f t="shared" si="296"/>
        <v>50.11</v>
      </c>
      <c r="P3761" s="12" t="s">
        <v>8273</v>
      </c>
      <c r="Q3761" t="s">
        <v>8315</v>
      </c>
      <c r="R3761" s="17">
        <f t="shared" si="297"/>
        <v>42182.108252314814</v>
      </c>
      <c r="S3761" s="17">
        <f t="shared" si="298"/>
        <v>42242.108252314814</v>
      </c>
      <c r="T3761" s="16" t="str">
        <f t="shared" si="299"/>
        <v>2015</v>
      </c>
    </row>
    <row r="3762" spans="1:20" ht="49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>
        <f t="shared" si="295"/>
        <v>101</v>
      </c>
      <c r="O3762" s="10">
        <f t="shared" si="296"/>
        <v>55.5</v>
      </c>
      <c r="P3762" s="12" t="s">
        <v>8273</v>
      </c>
      <c r="Q3762" t="s">
        <v>8315</v>
      </c>
      <c r="R3762" s="17">
        <f t="shared" si="297"/>
        <v>41739.525300925925</v>
      </c>
      <c r="S3762" s="17">
        <f t="shared" si="298"/>
        <v>41764.525300925925</v>
      </c>
      <c r="T3762" s="16" t="str">
        <f t="shared" si="299"/>
        <v>2014</v>
      </c>
    </row>
    <row r="3763" spans="1:20" ht="49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>
        <f t="shared" si="295"/>
        <v>100</v>
      </c>
      <c r="O3763" s="10">
        <f t="shared" si="296"/>
        <v>166.67</v>
      </c>
      <c r="P3763" s="12" t="s">
        <v>8273</v>
      </c>
      <c r="Q3763" t="s">
        <v>8315</v>
      </c>
      <c r="R3763" s="17">
        <f t="shared" si="297"/>
        <v>42173.466863425929</v>
      </c>
      <c r="S3763" s="17">
        <f t="shared" si="298"/>
        <v>42226.958333333328</v>
      </c>
      <c r="T3763" s="16" t="str">
        <f t="shared" si="299"/>
        <v>2015</v>
      </c>
    </row>
    <row r="3764" spans="1:20" ht="49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>
        <f t="shared" si="295"/>
        <v>106</v>
      </c>
      <c r="O3764" s="10">
        <f t="shared" si="296"/>
        <v>47.43</v>
      </c>
      <c r="P3764" s="12" t="s">
        <v>8273</v>
      </c>
      <c r="Q3764" t="s">
        <v>8315</v>
      </c>
      <c r="R3764" s="17">
        <f t="shared" si="297"/>
        <v>42193.813530092593</v>
      </c>
      <c r="S3764" s="17">
        <f t="shared" si="298"/>
        <v>42218.813530092593</v>
      </c>
      <c r="T3764" s="16" t="str">
        <f t="shared" si="299"/>
        <v>2015</v>
      </c>
    </row>
    <row r="3765" spans="1:20" ht="33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>
        <f t="shared" si="295"/>
        <v>100</v>
      </c>
      <c r="O3765" s="10">
        <f t="shared" si="296"/>
        <v>64.94</v>
      </c>
      <c r="P3765" s="12" t="s">
        <v>8273</v>
      </c>
      <c r="Q3765" t="s">
        <v>8315</v>
      </c>
      <c r="R3765" s="17">
        <f t="shared" si="297"/>
        <v>42065.750300925924</v>
      </c>
      <c r="S3765" s="17">
        <f t="shared" si="298"/>
        <v>42095.708634259259</v>
      </c>
      <c r="T3765" s="16" t="str">
        <f t="shared" si="299"/>
        <v>2015</v>
      </c>
    </row>
    <row r="3766" spans="1:20" ht="49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>
        <f t="shared" si="295"/>
        <v>100</v>
      </c>
      <c r="O3766" s="10">
        <f t="shared" si="296"/>
        <v>55.56</v>
      </c>
      <c r="P3766" s="12" t="s">
        <v>8273</v>
      </c>
      <c r="Q3766" t="s">
        <v>8315</v>
      </c>
      <c r="R3766" s="17">
        <f t="shared" si="297"/>
        <v>42499.842962962968</v>
      </c>
      <c r="S3766" s="17">
        <f t="shared" si="298"/>
        <v>42519.024999999994</v>
      </c>
      <c r="T3766" s="16" t="str">
        <f t="shared" si="299"/>
        <v>2016</v>
      </c>
    </row>
    <row r="3767" spans="1:20" ht="49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>
        <f t="shared" si="295"/>
        <v>113</v>
      </c>
      <c r="O3767" s="10">
        <f t="shared" si="296"/>
        <v>74.22</v>
      </c>
      <c r="P3767" s="12" t="s">
        <v>8273</v>
      </c>
      <c r="Q3767" t="s">
        <v>8315</v>
      </c>
      <c r="R3767" s="17">
        <f t="shared" si="297"/>
        <v>41820.776412037041</v>
      </c>
      <c r="S3767" s="17">
        <f t="shared" si="298"/>
        <v>41850.776412037041</v>
      </c>
      <c r="T3767" s="16" t="str">
        <f t="shared" si="299"/>
        <v>2014</v>
      </c>
    </row>
    <row r="3768" spans="1:20" ht="33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>
        <f t="shared" si="295"/>
        <v>103</v>
      </c>
      <c r="O3768" s="10">
        <f t="shared" si="296"/>
        <v>106.93</v>
      </c>
      <c r="P3768" s="12" t="s">
        <v>8273</v>
      </c>
      <c r="Q3768" t="s">
        <v>8315</v>
      </c>
      <c r="R3768" s="17">
        <f t="shared" si="297"/>
        <v>41788.167187500003</v>
      </c>
      <c r="S3768" s="17">
        <f t="shared" si="298"/>
        <v>41823.167187500003</v>
      </c>
      <c r="T3768" s="16" t="str">
        <f t="shared" si="299"/>
        <v>2014</v>
      </c>
    </row>
    <row r="3769" spans="1:20" ht="49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>
        <f t="shared" si="295"/>
        <v>117</v>
      </c>
      <c r="O3769" s="10">
        <f t="shared" si="296"/>
        <v>41.7</v>
      </c>
      <c r="P3769" s="12" t="s">
        <v>8273</v>
      </c>
      <c r="Q3769" t="s">
        <v>8315</v>
      </c>
      <c r="R3769" s="17">
        <f t="shared" si="297"/>
        <v>42050.019641203704</v>
      </c>
      <c r="S3769" s="17">
        <f t="shared" si="298"/>
        <v>42064.207638888889</v>
      </c>
      <c r="T3769" s="16" t="str">
        <f t="shared" si="299"/>
        <v>2015</v>
      </c>
    </row>
    <row r="3770" spans="1:20" ht="49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>
        <f t="shared" si="295"/>
        <v>108</v>
      </c>
      <c r="O3770" s="10">
        <f t="shared" si="296"/>
        <v>74.239999999999995</v>
      </c>
      <c r="P3770" s="12" t="s">
        <v>8273</v>
      </c>
      <c r="Q3770" t="s">
        <v>8315</v>
      </c>
      <c r="R3770" s="17">
        <f t="shared" si="297"/>
        <v>41772.727893518517</v>
      </c>
      <c r="S3770" s="17">
        <f t="shared" si="298"/>
        <v>41802.727893518517</v>
      </c>
      <c r="T3770" s="16" t="str">
        <f t="shared" si="299"/>
        <v>2014</v>
      </c>
    </row>
    <row r="3771" spans="1:20" ht="49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>
        <f t="shared" si="295"/>
        <v>100</v>
      </c>
      <c r="O3771" s="10">
        <f t="shared" si="296"/>
        <v>73.33</v>
      </c>
      <c r="P3771" s="12" t="s">
        <v>8273</v>
      </c>
      <c r="Q3771" t="s">
        <v>8315</v>
      </c>
      <c r="R3771" s="17">
        <f t="shared" si="297"/>
        <v>42445.598136574074</v>
      </c>
      <c r="S3771" s="17">
        <f t="shared" si="298"/>
        <v>42475.598136574074</v>
      </c>
      <c r="T3771" s="16" t="str">
        <f t="shared" si="299"/>
        <v>2016</v>
      </c>
    </row>
    <row r="3772" spans="1:20" ht="49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>
        <f t="shared" si="295"/>
        <v>100</v>
      </c>
      <c r="O3772" s="10">
        <f t="shared" si="296"/>
        <v>100</v>
      </c>
      <c r="P3772" s="12" t="s">
        <v>8273</v>
      </c>
      <c r="Q3772" t="s">
        <v>8315</v>
      </c>
      <c r="R3772" s="17">
        <f t="shared" si="297"/>
        <v>42138.930671296301</v>
      </c>
      <c r="S3772" s="17">
        <f t="shared" si="298"/>
        <v>42168.930671296301</v>
      </c>
      <c r="T3772" s="16" t="str">
        <f t="shared" si="299"/>
        <v>2015</v>
      </c>
    </row>
    <row r="3773" spans="1:20" ht="33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>
        <f t="shared" si="295"/>
        <v>146</v>
      </c>
      <c r="O3773" s="10">
        <f t="shared" si="296"/>
        <v>38.42</v>
      </c>
      <c r="P3773" s="12" t="s">
        <v>8273</v>
      </c>
      <c r="Q3773" t="s">
        <v>8315</v>
      </c>
      <c r="R3773" s="17">
        <f t="shared" si="297"/>
        <v>42493.857083333336</v>
      </c>
      <c r="S3773" s="17">
        <f t="shared" si="298"/>
        <v>42508</v>
      </c>
      <c r="T3773" s="16" t="str">
        <f t="shared" si="299"/>
        <v>2016</v>
      </c>
    </row>
    <row r="3774" spans="1:20" ht="49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>
        <f t="shared" si="295"/>
        <v>110</v>
      </c>
      <c r="O3774" s="10">
        <f t="shared" si="296"/>
        <v>166.97</v>
      </c>
      <c r="P3774" s="12" t="s">
        <v>8273</v>
      </c>
      <c r="Q3774" t="s">
        <v>8315</v>
      </c>
      <c r="R3774" s="17">
        <f t="shared" si="297"/>
        <v>42682.616967592592</v>
      </c>
      <c r="S3774" s="17">
        <f t="shared" si="298"/>
        <v>42703.25</v>
      </c>
      <c r="T3774" s="16" t="str">
        <f t="shared" si="299"/>
        <v>2016</v>
      </c>
    </row>
    <row r="3775" spans="1:20" ht="33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>
        <f t="shared" si="295"/>
        <v>108</v>
      </c>
      <c r="O3775" s="10">
        <f t="shared" si="296"/>
        <v>94.91</v>
      </c>
      <c r="P3775" s="12" t="s">
        <v>8273</v>
      </c>
      <c r="Q3775" t="s">
        <v>8315</v>
      </c>
      <c r="R3775" s="17">
        <f t="shared" si="297"/>
        <v>42656.005173611105</v>
      </c>
      <c r="S3775" s="17">
        <f t="shared" si="298"/>
        <v>42689.088888888888</v>
      </c>
      <c r="T3775" s="16" t="str">
        <f t="shared" si="299"/>
        <v>2016</v>
      </c>
    </row>
    <row r="3776" spans="1:20" ht="49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>
        <f t="shared" si="295"/>
        <v>100</v>
      </c>
      <c r="O3776" s="10">
        <f t="shared" si="296"/>
        <v>100</v>
      </c>
      <c r="P3776" s="12" t="s">
        <v>8273</v>
      </c>
      <c r="Q3776" t="s">
        <v>8315</v>
      </c>
      <c r="R3776" s="17">
        <f t="shared" si="297"/>
        <v>42087.792303240742</v>
      </c>
      <c r="S3776" s="17">
        <f t="shared" si="298"/>
        <v>42103.792303240742</v>
      </c>
      <c r="T3776" s="16" t="str">
        <f t="shared" si="299"/>
        <v>2015</v>
      </c>
    </row>
    <row r="3777" spans="1:20" ht="49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>
        <f t="shared" si="295"/>
        <v>100</v>
      </c>
      <c r="O3777" s="10">
        <f t="shared" si="296"/>
        <v>143.21</v>
      </c>
      <c r="P3777" s="12" t="s">
        <v>8273</v>
      </c>
      <c r="Q3777" t="s">
        <v>8315</v>
      </c>
      <c r="R3777" s="17">
        <f t="shared" si="297"/>
        <v>42075.942627314813</v>
      </c>
      <c r="S3777" s="17">
        <f t="shared" si="298"/>
        <v>42103.166666666672</v>
      </c>
      <c r="T3777" s="16" t="str">
        <f t="shared" si="299"/>
        <v>2015</v>
      </c>
    </row>
    <row r="3778" spans="1:20" ht="49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>
        <f t="shared" si="295"/>
        <v>107</v>
      </c>
      <c r="O3778" s="10">
        <f t="shared" si="296"/>
        <v>90.82</v>
      </c>
      <c r="P3778" s="12" t="s">
        <v>8273</v>
      </c>
      <c r="Q3778" t="s">
        <v>8315</v>
      </c>
      <c r="R3778" s="17">
        <f t="shared" si="297"/>
        <v>41814.367800925924</v>
      </c>
      <c r="S3778" s="17">
        <f t="shared" si="298"/>
        <v>41852.041666666664</v>
      </c>
      <c r="T3778" s="16" t="str">
        <f t="shared" si="299"/>
        <v>2014</v>
      </c>
    </row>
    <row r="3779" spans="1:20" ht="49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>
        <f t="shared" si="295"/>
        <v>143</v>
      </c>
      <c r="O3779" s="10">
        <f t="shared" si="296"/>
        <v>48.54</v>
      </c>
      <c r="P3779" s="12" t="s">
        <v>8273</v>
      </c>
      <c r="Q3779" t="s">
        <v>8315</v>
      </c>
      <c r="R3779" s="17">
        <f t="shared" si="297"/>
        <v>41887.111354166671</v>
      </c>
      <c r="S3779" s="17">
        <f t="shared" si="298"/>
        <v>41909.166666666664</v>
      </c>
      <c r="T3779" s="16" t="str">
        <f t="shared" si="299"/>
        <v>2014</v>
      </c>
    </row>
    <row r="3780" spans="1:20" ht="33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>
        <f t="shared" si="295"/>
        <v>105</v>
      </c>
      <c r="O3780" s="10">
        <f t="shared" si="296"/>
        <v>70.03</v>
      </c>
      <c r="P3780" s="12" t="s">
        <v>8273</v>
      </c>
      <c r="Q3780" t="s">
        <v>8315</v>
      </c>
      <c r="R3780" s="17">
        <f t="shared" si="297"/>
        <v>41989.819212962961</v>
      </c>
      <c r="S3780" s="17">
        <f t="shared" si="298"/>
        <v>42049.819212962961</v>
      </c>
      <c r="T3780" s="16" t="str">
        <f t="shared" si="299"/>
        <v>2014</v>
      </c>
    </row>
    <row r="3781" spans="1:20" ht="33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>
        <f t="shared" si="295"/>
        <v>104</v>
      </c>
      <c r="O3781" s="10">
        <f t="shared" si="296"/>
        <v>135.63</v>
      </c>
      <c r="P3781" s="12" t="s">
        <v>8273</v>
      </c>
      <c r="Q3781" t="s">
        <v>8315</v>
      </c>
      <c r="R3781" s="17">
        <f t="shared" si="297"/>
        <v>42425.735416666663</v>
      </c>
      <c r="S3781" s="17">
        <f t="shared" si="298"/>
        <v>42455.693750000006</v>
      </c>
      <c r="T3781" s="16" t="str">
        <f t="shared" si="299"/>
        <v>2016</v>
      </c>
    </row>
    <row r="3782" spans="1:20" ht="49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>
        <f t="shared" si="295"/>
        <v>120</v>
      </c>
      <c r="O3782" s="10">
        <f t="shared" si="296"/>
        <v>100</v>
      </c>
      <c r="P3782" s="12" t="s">
        <v>8273</v>
      </c>
      <c r="Q3782" t="s">
        <v>8315</v>
      </c>
      <c r="R3782" s="17">
        <f t="shared" si="297"/>
        <v>42166.219733796301</v>
      </c>
      <c r="S3782" s="17">
        <f t="shared" si="298"/>
        <v>42198.837499999994</v>
      </c>
      <c r="T3782" s="16" t="str">
        <f t="shared" si="299"/>
        <v>2015</v>
      </c>
    </row>
    <row r="3783" spans="1:20" ht="49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>
        <f t="shared" si="295"/>
        <v>110</v>
      </c>
      <c r="O3783" s="10">
        <f t="shared" si="296"/>
        <v>94.9</v>
      </c>
      <c r="P3783" s="12" t="s">
        <v>8273</v>
      </c>
      <c r="Q3783" t="s">
        <v>8315</v>
      </c>
      <c r="R3783" s="17">
        <f t="shared" si="297"/>
        <v>41865.882928240739</v>
      </c>
      <c r="S3783" s="17">
        <f t="shared" si="298"/>
        <v>41890.882928240739</v>
      </c>
      <c r="T3783" s="16" t="str">
        <f t="shared" si="299"/>
        <v>2014</v>
      </c>
    </row>
    <row r="3784" spans="1:20" ht="49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>
        <f t="shared" si="295"/>
        <v>102</v>
      </c>
      <c r="O3784" s="10">
        <f t="shared" si="296"/>
        <v>75.37</v>
      </c>
      <c r="P3784" s="12" t="s">
        <v>8273</v>
      </c>
      <c r="Q3784" t="s">
        <v>8315</v>
      </c>
      <c r="R3784" s="17">
        <f t="shared" si="297"/>
        <v>42546.862233796302</v>
      </c>
      <c r="S3784" s="17">
        <f t="shared" si="298"/>
        <v>42575.958333333328</v>
      </c>
      <c r="T3784" s="16" t="str">
        <f t="shared" si="299"/>
        <v>2016</v>
      </c>
    </row>
    <row r="3785" spans="1:20" ht="49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>
        <f t="shared" si="295"/>
        <v>129</v>
      </c>
      <c r="O3785" s="10">
        <f t="shared" si="296"/>
        <v>64.459999999999994</v>
      </c>
      <c r="P3785" s="12" t="s">
        <v>8273</v>
      </c>
      <c r="Q3785" t="s">
        <v>8315</v>
      </c>
      <c r="R3785" s="17">
        <f t="shared" si="297"/>
        <v>42420.140277777777</v>
      </c>
      <c r="S3785" s="17">
        <f t="shared" si="298"/>
        <v>42444.666666666672</v>
      </c>
      <c r="T3785" s="16" t="str">
        <f t="shared" si="299"/>
        <v>2016</v>
      </c>
    </row>
    <row r="3786" spans="1:20" ht="49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>
        <f t="shared" ref="N3786:N3842" si="300">ROUND(E3786/D3786*100,0)</f>
        <v>115</v>
      </c>
      <c r="O3786" s="10">
        <f t="shared" ref="O3786:O3842" si="301">IFERROR(ROUND(E3786/L3786,2),0)</f>
        <v>115</v>
      </c>
      <c r="P3786" s="12" t="s">
        <v>8273</v>
      </c>
      <c r="Q3786" t="s">
        <v>8315</v>
      </c>
      <c r="R3786" s="17">
        <f t="shared" ref="R3786:R3842" si="302">(((J3786/60)/60)/24)+DATE(1970,1,1)</f>
        <v>42531.980694444443</v>
      </c>
      <c r="S3786" s="17">
        <f t="shared" ref="S3786:S3842" si="303">(((I3786/60)/60)/24)+DATE(1970,1,1)</f>
        <v>42561.980694444443</v>
      </c>
      <c r="T3786" s="16" t="str">
        <f t="shared" ref="T3786:T3842" si="304">TEXT(R3786, "yyyy")</f>
        <v>2016</v>
      </c>
    </row>
    <row r="3787" spans="1:20" ht="49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>
        <f t="shared" si="300"/>
        <v>151</v>
      </c>
      <c r="O3787" s="10">
        <f t="shared" si="301"/>
        <v>100.5</v>
      </c>
      <c r="P3787" s="12" t="s">
        <v>8273</v>
      </c>
      <c r="Q3787" t="s">
        <v>8315</v>
      </c>
      <c r="R3787" s="17">
        <f t="shared" si="302"/>
        <v>42548.63853009259</v>
      </c>
      <c r="S3787" s="17">
        <f t="shared" si="303"/>
        <v>42584.418749999997</v>
      </c>
      <c r="T3787" s="16" t="str">
        <f t="shared" si="304"/>
        <v>2016</v>
      </c>
    </row>
    <row r="3788" spans="1:20" ht="49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>
        <f t="shared" si="300"/>
        <v>111</v>
      </c>
      <c r="O3788" s="10">
        <f t="shared" si="301"/>
        <v>93.77</v>
      </c>
      <c r="P3788" s="12" t="s">
        <v>8273</v>
      </c>
      <c r="Q3788" t="s">
        <v>8315</v>
      </c>
      <c r="R3788" s="17">
        <f t="shared" si="302"/>
        <v>42487.037905092591</v>
      </c>
      <c r="S3788" s="17">
        <f t="shared" si="303"/>
        <v>42517.037905092591</v>
      </c>
      <c r="T3788" s="16" t="str">
        <f t="shared" si="304"/>
        <v>2016</v>
      </c>
    </row>
    <row r="3789" spans="1:20" ht="49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>
        <f t="shared" si="300"/>
        <v>100</v>
      </c>
      <c r="O3789" s="10">
        <f t="shared" si="301"/>
        <v>35.1</v>
      </c>
      <c r="P3789" s="12" t="s">
        <v>8273</v>
      </c>
      <c r="Q3789" t="s">
        <v>8315</v>
      </c>
      <c r="R3789" s="17">
        <f t="shared" si="302"/>
        <v>42167.534791666665</v>
      </c>
      <c r="S3789" s="17">
        <f t="shared" si="303"/>
        <v>42196.165972222225</v>
      </c>
      <c r="T3789" s="16" t="str">
        <f t="shared" si="304"/>
        <v>2015</v>
      </c>
    </row>
    <row r="3790" spans="1:20" ht="8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>
        <f t="shared" si="300"/>
        <v>1</v>
      </c>
      <c r="O3790" s="10">
        <f t="shared" si="301"/>
        <v>500</v>
      </c>
      <c r="P3790" s="12" t="s">
        <v>8273</v>
      </c>
      <c r="Q3790" t="s">
        <v>8315</v>
      </c>
      <c r="R3790" s="17">
        <f t="shared" si="302"/>
        <v>42333.695821759262</v>
      </c>
      <c r="S3790" s="17">
        <f t="shared" si="303"/>
        <v>42361.679166666669</v>
      </c>
      <c r="T3790" s="16" t="str">
        <f t="shared" si="304"/>
        <v>2015</v>
      </c>
    </row>
    <row r="3791" spans="1:20" ht="49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>
        <f t="shared" si="300"/>
        <v>3</v>
      </c>
      <c r="O3791" s="10">
        <f t="shared" si="301"/>
        <v>29</v>
      </c>
      <c r="P3791" s="12" t="s">
        <v>8273</v>
      </c>
      <c r="Q3791" t="s">
        <v>8315</v>
      </c>
      <c r="R3791" s="17">
        <f t="shared" si="302"/>
        <v>42138.798819444448</v>
      </c>
      <c r="S3791" s="17">
        <f t="shared" si="303"/>
        <v>42170.798819444448</v>
      </c>
      <c r="T3791" s="16" t="str">
        <f t="shared" si="304"/>
        <v>2015</v>
      </c>
    </row>
    <row r="3792" spans="1:20" ht="49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>
        <f t="shared" si="300"/>
        <v>0</v>
      </c>
      <c r="O3792" s="10">
        <f t="shared" si="301"/>
        <v>0</v>
      </c>
      <c r="P3792" s="12" t="s">
        <v>8273</v>
      </c>
      <c r="Q3792" t="s">
        <v>8315</v>
      </c>
      <c r="R3792" s="17">
        <f t="shared" si="302"/>
        <v>42666.666932870372</v>
      </c>
      <c r="S3792" s="17">
        <f t="shared" si="303"/>
        <v>42696.708599537036</v>
      </c>
      <c r="T3792" s="16" t="str">
        <f t="shared" si="304"/>
        <v>2016</v>
      </c>
    </row>
    <row r="3793" spans="1:20" ht="33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>
        <f t="shared" si="300"/>
        <v>0</v>
      </c>
      <c r="O3793" s="10">
        <f t="shared" si="301"/>
        <v>0</v>
      </c>
      <c r="P3793" s="12" t="s">
        <v>8273</v>
      </c>
      <c r="Q3793" t="s">
        <v>8315</v>
      </c>
      <c r="R3793" s="17">
        <f t="shared" si="302"/>
        <v>41766.692037037035</v>
      </c>
      <c r="S3793" s="17">
        <f t="shared" si="303"/>
        <v>41826.692037037035</v>
      </c>
      <c r="T3793" s="16" t="str">
        <f t="shared" si="304"/>
        <v>2014</v>
      </c>
    </row>
    <row r="3794" spans="1:20" ht="33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>
        <f t="shared" si="300"/>
        <v>0</v>
      </c>
      <c r="O3794" s="10">
        <f t="shared" si="301"/>
        <v>17.5</v>
      </c>
      <c r="P3794" s="12" t="s">
        <v>8273</v>
      </c>
      <c r="Q3794" t="s">
        <v>8315</v>
      </c>
      <c r="R3794" s="17">
        <f t="shared" si="302"/>
        <v>42170.447013888886</v>
      </c>
      <c r="S3794" s="17">
        <f t="shared" si="303"/>
        <v>42200.447013888886</v>
      </c>
      <c r="T3794" s="16" t="str">
        <f t="shared" si="304"/>
        <v>2015</v>
      </c>
    </row>
    <row r="3795" spans="1:20" ht="49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>
        <f t="shared" si="300"/>
        <v>60</v>
      </c>
      <c r="O3795" s="10">
        <f t="shared" si="301"/>
        <v>174</v>
      </c>
      <c r="P3795" s="12" t="s">
        <v>8273</v>
      </c>
      <c r="Q3795" t="s">
        <v>8315</v>
      </c>
      <c r="R3795" s="17">
        <f t="shared" si="302"/>
        <v>41968.938993055555</v>
      </c>
      <c r="S3795" s="17">
        <f t="shared" si="303"/>
        <v>41989.938993055555</v>
      </c>
      <c r="T3795" s="16" t="str">
        <f t="shared" si="304"/>
        <v>2014</v>
      </c>
    </row>
    <row r="3796" spans="1:20" ht="49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>
        <f t="shared" si="300"/>
        <v>1</v>
      </c>
      <c r="O3796" s="10">
        <f t="shared" si="301"/>
        <v>50</v>
      </c>
      <c r="P3796" s="12" t="s">
        <v>8273</v>
      </c>
      <c r="Q3796" t="s">
        <v>8315</v>
      </c>
      <c r="R3796" s="17">
        <f t="shared" si="302"/>
        <v>42132.58048611111</v>
      </c>
      <c r="S3796" s="17">
        <f t="shared" si="303"/>
        <v>42162.58048611111</v>
      </c>
      <c r="T3796" s="16" t="str">
        <f t="shared" si="304"/>
        <v>2015</v>
      </c>
    </row>
    <row r="3797" spans="1:20" ht="49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>
        <f t="shared" si="300"/>
        <v>2</v>
      </c>
      <c r="O3797" s="10">
        <f t="shared" si="301"/>
        <v>5</v>
      </c>
      <c r="P3797" s="12" t="s">
        <v>8273</v>
      </c>
      <c r="Q3797" t="s">
        <v>8315</v>
      </c>
      <c r="R3797" s="17">
        <f t="shared" si="302"/>
        <v>42201.436226851853</v>
      </c>
      <c r="S3797" s="17">
        <f t="shared" si="303"/>
        <v>42244.9375</v>
      </c>
      <c r="T3797" s="16" t="str">
        <f t="shared" si="304"/>
        <v>2015</v>
      </c>
    </row>
    <row r="3798" spans="1:20" ht="49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>
        <f t="shared" si="300"/>
        <v>0</v>
      </c>
      <c r="O3798" s="10">
        <f t="shared" si="301"/>
        <v>1</v>
      </c>
      <c r="P3798" s="12" t="s">
        <v>8273</v>
      </c>
      <c r="Q3798" t="s">
        <v>8315</v>
      </c>
      <c r="R3798" s="17">
        <f t="shared" si="302"/>
        <v>42689.029583333337</v>
      </c>
      <c r="S3798" s="17">
        <f t="shared" si="303"/>
        <v>42749.029583333337</v>
      </c>
      <c r="T3798" s="16" t="str">
        <f t="shared" si="304"/>
        <v>2016</v>
      </c>
    </row>
    <row r="3799" spans="1:20" ht="49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>
        <f t="shared" si="300"/>
        <v>90</v>
      </c>
      <c r="O3799" s="10">
        <f t="shared" si="301"/>
        <v>145.41</v>
      </c>
      <c r="P3799" s="12" t="s">
        <v>8273</v>
      </c>
      <c r="Q3799" t="s">
        <v>8315</v>
      </c>
      <c r="R3799" s="17">
        <f t="shared" si="302"/>
        <v>42084.881539351853</v>
      </c>
      <c r="S3799" s="17">
        <f t="shared" si="303"/>
        <v>42114.881539351853</v>
      </c>
      <c r="T3799" s="16" t="str">
        <f t="shared" si="304"/>
        <v>2015</v>
      </c>
    </row>
    <row r="3800" spans="1:20" ht="49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>
        <f t="shared" si="300"/>
        <v>1</v>
      </c>
      <c r="O3800" s="10">
        <f t="shared" si="301"/>
        <v>205</v>
      </c>
      <c r="P3800" s="12" t="s">
        <v>8273</v>
      </c>
      <c r="Q3800" t="s">
        <v>8315</v>
      </c>
      <c r="R3800" s="17">
        <f t="shared" si="302"/>
        <v>41831.722777777781</v>
      </c>
      <c r="S3800" s="17">
        <f t="shared" si="303"/>
        <v>41861.722777777781</v>
      </c>
      <c r="T3800" s="16" t="str">
        <f t="shared" si="304"/>
        <v>2014</v>
      </c>
    </row>
    <row r="3801" spans="1:20" ht="33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>
        <f t="shared" si="300"/>
        <v>4</v>
      </c>
      <c r="O3801" s="10">
        <f t="shared" si="301"/>
        <v>100.5</v>
      </c>
      <c r="P3801" s="12" t="s">
        <v>8273</v>
      </c>
      <c r="Q3801" t="s">
        <v>8315</v>
      </c>
      <c r="R3801" s="17">
        <f t="shared" si="302"/>
        <v>42410.93105324074</v>
      </c>
      <c r="S3801" s="17">
        <f t="shared" si="303"/>
        <v>42440.93105324074</v>
      </c>
      <c r="T3801" s="16" t="str">
        <f t="shared" si="304"/>
        <v>2016</v>
      </c>
    </row>
    <row r="3802" spans="1:20" ht="49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>
        <f t="shared" si="300"/>
        <v>4</v>
      </c>
      <c r="O3802" s="10">
        <f t="shared" si="301"/>
        <v>55.06</v>
      </c>
      <c r="P3802" s="12" t="s">
        <v>8273</v>
      </c>
      <c r="Q3802" t="s">
        <v>8315</v>
      </c>
      <c r="R3802" s="17">
        <f t="shared" si="302"/>
        <v>41982.737071759257</v>
      </c>
      <c r="S3802" s="17">
        <f t="shared" si="303"/>
        <v>42015.207638888889</v>
      </c>
      <c r="T3802" s="16" t="str">
        <f t="shared" si="304"/>
        <v>2014</v>
      </c>
    </row>
    <row r="3803" spans="1:20" ht="49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>
        <f t="shared" si="300"/>
        <v>9</v>
      </c>
      <c r="O3803" s="10">
        <f t="shared" si="301"/>
        <v>47.33</v>
      </c>
      <c r="P3803" s="12" t="s">
        <v>8273</v>
      </c>
      <c r="Q3803" t="s">
        <v>8315</v>
      </c>
      <c r="R3803" s="17">
        <f t="shared" si="302"/>
        <v>41975.676111111112</v>
      </c>
      <c r="S3803" s="17">
        <f t="shared" si="303"/>
        <v>42006.676111111112</v>
      </c>
      <c r="T3803" s="16" t="str">
        <f t="shared" si="304"/>
        <v>2014</v>
      </c>
    </row>
    <row r="3804" spans="1:20" ht="49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>
        <f t="shared" si="300"/>
        <v>0</v>
      </c>
      <c r="O3804" s="10">
        <f t="shared" si="301"/>
        <v>0</v>
      </c>
      <c r="P3804" s="12" t="s">
        <v>8273</v>
      </c>
      <c r="Q3804" t="s">
        <v>8315</v>
      </c>
      <c r="R3804" s="17">
        <f t="shared" si="302"/>
        <v>42269.126226851848</v>
      </c>
      <c r="S3804" s="17">
        <f t="shared" si="303"/>
        <v>42299.126226851848</v>
      </c>
      <c r="T3804" s="16" t="str">
        <f t="shared" si="304"/>
        <v>2015</v>
      </c>
    </row>
    <row r="3805" spans="1:20" ht="33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>
        <f t="shared" si="300"/>
        <v>20</v>
      </c>
      <c r="O3805" s="10">
        <f t="shared" si="301"/>
        <v>58.95</v>
      </c>
      <c r="P3805" s="12" t="s">
        <v>8273</v>
      </c>
      <c r="Q3805" t="s">
        <v>8315</v>
      </c>
      <c r="R3805" s="17">
        <f t="shared" si="302"/>
        <v>42403.971851851849</v>
      </c>
      <c r="S3805" s="17">
        <f t="shared" si="303"/>
        <v>42433.971851851849</v>
      </c>
      <c r="T3805" s="16" t="str">
        <f t="shared" si="304"/>
        <v>2016</v>
      </c>
    </row>
    <row r="3806" spans="1:20" ht="49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>
        <f t="shared" si="300"/>
        <v>0</v>
      </c>
      <c r="O3806" s="10">
        <f t="shared" si="301"/>
        <v>0</v>
      </c>
      <c r="P3806" s="12" t="s">
        <v>8273</v>
      </c>
      <c r="Q3806" t="s">
        <v>8315</v>
      </c>
      <c r="R3806" s="17">
        <f t="shared" si="302"/>
        <v>42527.00953703704</v>
      </c>
      <c r="S3806" s="17">
        <f t="shared" si="303"/>
        <v>42582.291666666672</v>
      </c>
      <c r="T3806" s="16" t="str">
        <f t="shared" si="304"/>
        <v>2016</v>
      </c>
    </row>
    <row r="3807" spans="1:20" ht="49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>
        <f t="shared" si="300"/>
        <v>0</v>
      </c>
      <c r="O3807" s="10">
        <f t="shared" si="301"/>
        <v>1.5</v>
      </c>
      <c r="P3807" s="12" t="s">
        <v>8273</v>
      </c>
      <c r="Q3807" t="s">
        <v>8315</v>
      </c>
      <c r="R3807" s="17">
        <f t="shared" si="302"/>
        <v>41849.887037037035</v>
      </c>
      <c r="S3807" s="17">
        <f t="shared" si="303"/>
        <v>41909.887037037035</v>
      </c>
      <c r="T3807" s="16" t="str">
        <f t="shared" si="304"/>
        <v>2014</v>
      </c>
    </row>
    <row r="3808" spans="1:20" ht="49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>
        <f t="shared" si="300"/>
        <v>0</v>
      </c>
      <c r="O3808" s="10">
        <f t="shared" si="301"/>
        <v>5</v>
      </c>
      <c r="P3808" s="12" t="s">
        <v>8273</v>
      </c>
      <c r="Q3808" t="s">
        <v>8315</v>
      </c>
      <c r="R3808" s="17">
        <f t="shared" si="302"/>
        <v>41799.259039351848</v>
      </c>
      <c r="S3808" s="17">
        <f t="shared" si="303"/>
        <v>41819.259039351848</v>
      </c>
      <c r="T3808" s="16" t="str">
        <f t="shared" si="304"/>
        <v>2014</v>
      </c>
    </row>
    <row r="3809" spans="1:20" ht="49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>
        <f t="shared" si="300"/>
        <v>30</v>
      </c>
      <c r="O3809" s="10">
        <f t="shared" si="301"/>
        <v>50.56</v>
      </c>
      <c r="P3809" s="12" t="s">
        <v>8273</v>
      </c>
      <c r="Q3809" t="s">
        <v>8315</v>
      </c>
      <c r="R3809" s="17">
        <f t="shared" si="302"/>
        <v>42090.909016203703</v>
      </c>
      <c r="S3809" s="17">
        <f t="shared" si="303"/>
        <v>42097.909016203703</v>
      </c>
      <c r="T3809" s="16" t="str">
        <f t="shared" si="304"/>
        <v>2015</v>
      </c>
    </row>
    <row r="3810" spans="1:20" ht="49" x14ac:dyDescent="0.25">
      <c r="A3810">
        <v>3808</v>
      </c>
      <c r="B3810" s="9" t="s">
        <v>535</v>
      </c>
      <c r="C3810" s="3" t="s">
        <v>4644</v>
      </c>
      <c r="D3810" s="5">
        <v>15000</v>
      </c>
      <c r="E3810" s="7">
        <v>15700</v>
      </c>
      <c r="F3810" t="s">
        <v>8218</v>
      </c>
      <c r="G3810" t="s">
        <v>8233</v>
      </c>
      <c r="H3810" t="s">
        <v>8253</v>
      </c>
      <c r="I3810">
        <v>1446418800</v>
      </c>
      <c r="J3810">
        <v>1443036470</v>
      </c>
      <c r="K3810" t="b">
        <v>0</v>
      </c>
      <c r="L3810">
        <v>48</v>
      </c>
      <c r="M3810" t="b">
        <v>1</v>
      </c>
      <c r="N3810">
        <f t="shared" si="300"/>
        <v>105</v>
      </c>
      <c r="O3810" s="10">
        <f t="shared" si="301"/>
        <v>327.08</v>
      </c>
      <c r="P3810" s="12" t="s">
        <v>8273</v>
      </c>
      <c r="Q3810" t="s">
        <v>8274</v>
      </c>
      <c r="R3810" s="17">
        <f t="shared" si="302"/>
        <v>42270.810995370368</v>
      </c>
      <c r="S3810" s="17">
        <f t="shared" si="303"/>
        <v>42309.958333333328</v>
      </c>
      <c r="T3810" s="16" t="str">
        <f t="shared" si="304"/>
        <v>2015</v>
      </c>
    </row>
    <row r="3811" spans="1:20" ht="49" x14ac:dyDescent="0.25">
      <c r="A3811">
        <v>3809</v>
      </c>
      <c r="B3811" s="9" t="s">
        <v>1294</v>
      </c>
      <c r="C3811" s="3" t="s">
        <v>5403</v>
      </c>
      <c r="D3811" s="5">
        <v>15000</v>
      </c>
      <c r="E3811" s="7">
        <v>15335</v>
      </c>
      <c r="F3811" t="s">
        <v>8218</v>
      </c>
      <c r="G3811" t="s">
        <v>8223</v>
      </c>
      <c r="H3811" t="s">
        <v>8245</v>
      </c>
      <c r="I3811">
        <v>1447523371</v>
      </c>
      <c r="J3811">
        <v>1444927771</v>
      </c>
      <c r="K3811" t="b">
        <v>0</v>
      </c>
      <c r="L3811">
        <v>120</v>
      </c>
      <c r="M3811" t="b">
        <v>1</v>
      </c>
      <c r="N3811">
        <f t="shared" si="300"/>
        <v>102</v>
      </c>
      <c r="O3811" s="10">
        <f t="shared" si="301"/>
        <v>127.79</v>
      </c>
      <c r="P3811" s="12" t="s">
        <v>8273</v>
      </c>
      <c r="Q3811" t="s">
        <v>8274</v>
      </c>
      <c r="R3811" s="17">
        <f t="shared" si="302"/>
        <v>42292.701053240744</v>
      </c>
      <c r="S3811" s="17">
        <f t="shared" si="303"/>
        <v>42322.742719907401</v>
      </c>
      <c r="T3811" s="16" t="str">
        <f t="shared" si="304"/>
        <v>2015</v>
      </c>
    </row>
    <row r="3812" spans="1:20" ht="49" x14ac:dyDescent="0.25">
      <c r="A3812">
        <v>3810</v>
      </c>
      <c r="B3812" s="9" t="s">
        <v>3187</v>
      </c>
      <c r="C3812" s="3" t="s">
        <v>7297</v>
      </c>
      <c r="D3812" s="5">
        <v>15000</v>
      </c>
      <c r="E3812" s="7">
        <v>17444</v>
      </c>
      <c r="F3812" t="s">
        <v>8218</v>
      </c>
      <c r="G3812" t="s">
        <v>8223</v>
      </c>
      <c r="H3812" t="s">
        <v>8245</v>
      </c>
      <c r="I3812">
        <v>1407167973</v>
      </c>
      <c r="J3812">
        <v>1405439973</v>
      </c>
      <c r="K3812" t="b">
        <v>1</v>
      </c>
      <c r="L3812">
        <v>244</v>
      </c>
      <c r="M3812" t="b">
        <v>1</v>
      </c>
      <c r="N3812">
        <f t="shared" si="300"/>
        <v>116</v>
      </c>
      <c r="O3812" s="10">
        <f t="shared" si="301"/>
        <v>71.489999999999995</v>
      </c>
      <c r="P3812" s="12" t="s">
        <v>8273</v>
      </c>
      <c r="Q3812" t="s">
        <v>8274</v>
      </c>
      <c r="R3812" s="17">
        <f t="shared" si="302"/>
        <v>41835.666354166664</v>
      </c>
      <c r="S3812" s="17">
        <f t="shared" si="303"/>
        <v>41855.666354166664</v>
      </c>
      <c r="T3812" s="16" t="str">
        <f t="shared" si="304"/>
        <v>2014</v>
      </c>
    </row>
    <row r="3813" spans="1:20" ht="33" x14ac:dyDescent="0.25">
      <c r="A3813">
        <v>3811</v>
      </c>
      <c r="B3813" s="9" t="s">
        <v>3220</v>
      </c>
      <c r="C3813" s="3" t="s">
        <v>7330</v>
      </c>
      <c r="D3813" s="5">
        <v>15000</v>
      </c>
      <c r="E3813" s="7">
        <v>15126</v>
      </c>
      <c r="F3813" t="s">
        <v>8218</v>
      </c>
      <c r="G3813" t="s">
        <v>8223</v>
      </c>
      <c r="H3813" t="s">
        <v>8245</v>
      </c>
      <c r="I3813">
        <v>1489352400</v>
      </c>
      <c r="J3813">
        <v>1486411204</v>
      </c>
      <c r="K3813" t="b">
        <v>1</v>
      </c>
      <c r="L3813">
        <v>59</v>
      </c>
      <c r="M3813" t="b">
        <v>1</v>
      </c>
      <c r="N3813">
        <f t="shared" si="300"/>
        <v>101</v>
      </c>
      <c r="O3813" s="10">
        <f t="shared" si="301"/>
        <v>256.37</v>
      </c>
      <c r="P3813" s="12" t="s">
        <v>8273</v>
      </c>
      <c r="Q3813" t="s">
        <v>8274</v>
      </c>
      <c r="R3813" s="17">
        <f t="shared" si="302"/>
        <v>42772.833379629628</v>
      </c>
      <c r="S3813" s="17">
        <f t="shared" si="303"/>
        <v>42806.875</v>
      </c>
      <c r="T3813" s="16" t="str">
        <f t="shared" si="304"/>
        <v>2017</v>
      </c>
    </row>
    <row r="3814" spans="1:20" ht="49" x14ac:dyDescent="0.25">
      <c r="A3814">
        <v>3812</v>
      </c>
      <c r="B3814" s="9" t="s">
        <v>3235</v>
      </c>
      <c r="C3814" s="3" t="s">
        <v>7345</v>
      </c>
      <c r="D3814" s="5">
        <v>15000</v>
      </c>
      <c r="E3814" s="7">
        <v>15481</v>
      </c>
      <c r="F3814" t="s">
        <v>8218</v>
      </c>
      <c r="G3814" t="s">
        <v>8223</v>
      </c>
      <c r="H3814" t="s">
        <v>8245</v>
      </c>
      <c r="I3814">
        <v>1467361251</v>
      </c>
      <c r="J3814">
        <v>1464769251</v>
      </c>
      <c r="K3814" t="b">
        <v>1</v>
      </c>
      <c r="L3814">
        <v>181</v>
      </c>
      <c r="M3814" t="b">
        <v>1</v>
      </c>
      <c r="N3814">
        <f t="shared" si="300"/>
        <v>103</v>
      </c>
      <c r="O3814" s="10">
        <f t="shared" si="301"/>
        <v>85.53</v>
      </c>
      <c r="P3814" s="12" t="s">
        <v>8273</v>
      </c>
      <c r="Q3814" t="s">
        <v>8274</v>
      </c>
      <c r="R3814" s="17">
        <f t="shared" si="302"/>
        <v>42522.347812499997</v>
      </c>
      <c r="S3814" s="17">
        <f t="shared" si="303"/>
        <v>42552.347812499997</v>
      </c>
      <c r="T3814" s="16" t="str">
        <f t="shared" si="304"/>
        <v>2016</v>
      </c>
    </row>
    <row r="3815" spans="1:20" ht="49" x14ac:dyDescent="0.25">
      <c r="A3815">
        <v>3813</v>
      </c>
      <c r="B3815" s="9" t="s">
        <v>3267</v>
      </c>
      <c r="C3815" s="3" t="s">
        <v>7377</v>
      </c>
      <c r="D3815" s="5">
        <v>15000</v>
      </c>
      <c r="E3815" s="7">
        <v>15315</v>
      </c>
      <c r="F3815" t="s">
        <v>8218</v>
      </c>
      <c r="G3815" t="s">
        <v>8223</v>
      </c>
      <c r="H3815" t="s">
        <v>8245</v>
      </c>
      <c r="I3815">
        <v>1437156660</v>
      </c>
      <c r="J3815">
        <v>1434564660</v>
      </c>
      <c r="K3815" t="b">
        <v>1</v>
      </c>
      <c r="L3815">
        <v>288</v>
      </c>
      <c r="M3815" t="b">
        <v>1</v>
      </c>
      <c r="N3815">
        <f t="shared" si="300"/>
        <v>102</v>
      </c>
      <c r="O3815" s="10">
        <f t="shared" si="301"/>
        <v>53.18</v>
      </c>
      <c r="P3815" s="12" t="s">
        <v>8273</v>
      </c>
      <c r="Q3815" t="s">
        <v>8274</v>
      </c>
      <c r="R3815" s="17">
        <f t="shared" si="302"/>
        <v>42172.757638888885</v>
      </c>
      <c r="S3815" s="17">
        <f t="shared" si="303"/>
        <v>42202.757638888885</v>
      </c>
      <c r="T3815" s="16" t="str">
        <f t="shared" si="304"/>
        <v>2015</v>
      </c>
    </row>
    <row r="3816" spans="1:20" ht="49" x14ac:dyDescent="0.25">
      <c r="A3816">
        <v>3814</v>
      </c>
      <c r="B3816" s="9" t="s">
        <v>3286</v>
      </c>
      <c r="C3816" s="3" t="s">
        <v>7396</v>
      </c>
      <c r="D3816" s="5">
        <v>15000</v>
      </c>
      <c r="E3816" s="7">
        <v>15265</v>
      </c>
      <c r="F3816" t="s">
        <v>8218</v>
      </c>
      <c r="G3816" t="s">
        <v>8223</v>
      </c>
      <c r="H3816" t="s">
        <v>8245</v>
      </c>
      <c r="I3816">
        <v>1471291782</v>
      </c>
      <c r="J3816">
        <v>1468699782</v>
      </c>
      <c r="K3816" t="b">
        <v>0</v>
      </c>
      <c r="L3816">
        <v>122</v>
      </c>
      <c r="M3816" t="b">
        <v>1</v>
      </c>
      <c r="N3816">
        <f t="shared" si="300"/>
        <v>102</v>
      </c>
      <c r="O3816" s="10">
        <f t="shared" si="301"/>
        <v>125.12</v>
      </c>
      <c r="P3816" s="12" t="s">
        <v>8273</v>
      </c>
      <c r="Q3816" t="s">
        <v>8274</v>
      </c>
      <c r="R3816" s="17">
        <f t="shared" si="302"/>
        <v>42567.840069444443</v>
      </c>
      <c r="S3816" s="17">
        <f t="shared" si="303"/>
        <v>42597.840069444443</v>
      </c>
      <c r="T3816" s="16" t="str">
        <f t="shared" si="304"/>
        <v>2016</v>
      </c>
    </row>
    <row r="3817" spans="1:20" ht="49" x14ac:dyDescent="0.25">
      <c r="A3817">
        <v>3815</v>
      </c>
      <c r="B3817" s="9" t="s">
        <v>3304</v>
      </c>
      <c r="C3817" s="3" t="s">
        <v>7414</v>
      </c>
      <c r="D3817" s="5">
        <v>15000</v>
      </c>
      <c r="E3817" s="7">
        <v>15677.5</v>
      </c>
      <c r="F3817" t="s">
        <v>8218</v>
      </c>
      <c r="G3817" t="s">
        <v>8223</v>
      </c>
      <c r="H3817" t="s">
        <v>8245</v>
      </c>
      <c r="I3817">
        <v>1482418752</v>
      </c>
      <c r="J3817">
        <v>1479826752</v>
      </c>
      <c r="K3817" t="b">
        <v>0</v>
      </c>
      <c r="L3817">
        <v>175</v>
      </c>
      <c r="M3817" t="b">
        <v>1</v>
      </c>
      <c r="N3817">
        <f t="shared" si="300"/>
        <v>105</v>
      </c>
      <c r="O3817" s="10">
        <f t="shared" si="301"/>
        <v>89.59</v>
      </c>
      <c r="P3817" s="12" t="s">
        <v>8273</v>
      </c>
      <c r="Q3817" t="s">
        <v>8274</v>
      </c>
      <c r="R3817" s="17">
        <f t="shared" si="302"/>
        <v>42696.624444444446</v>
      </c>
      <c r="S3817" s="17">
        <f t="shared" si="303"/>
        <v>42726.624444444446</v>
      </c>
      <c r="T3817" s="16" t="str">
        <f t="shared" si="304"/>
        <v>2016</v>
      </c>
    </row>
    <row r="3818" spans="1:20" ht="33" x14ac:dyDescent="0.25">
      <c r="A3818">
        <v>3816</v>
      </c>
      <c r="B3818" s="9" t="s">
        <v>3338</v>
      </c>
      <c r="C3818" s="3" t="s">
        <v>7448</v>
      </c>
      <c r="D3818" s="5">
        <v>15000</v>
      </c>
      <c r="E3818" s="7">
        <v>15327</v>
      </c>
      <c r="F3818" t="s">
        <v>8218</v>
      </c>
      <c r="G3818" t="s">
        <v>8223</v>
      </c>
      <c r="H3818" t="s">
        <v>8245</v>
      </c>
      <c r="I3818">
        <v>1487944080</v>
      </c>
      <c r="J3818">
        <v>1486129680</v>
      </c>
      <c r="K3818" t="b">
        <v>0</v>
      </c>
      <c r="L3818">
        <v>112</v>
      </c>
      <c r="M3818" t="b">
        <v>1</v>
      </c>
      <c r="N3818">
        <f t="shared" si="300"/>
        <v>102</v>
      </c>
      <c r="O3818" s="10">
        <f t="shared" si="301"/>
        <v>136.85</v>
      </c>
      <c r="P3818" s="12" t="s">
        <v>8273</v>
      </c>
      <c r="Q3818" t="s">
        <v>8274</v>
      </c>
      <c r="R3818" s="17">
        <f t="shared" si="302"/>
        <v>42769.574999999997</v>
      </c>
      <c r="S3818" s="17">
        <f t="shared" si="303"/>
        <v>42790.574999999997</v>
      </c>
      <c r="T3818" s="16" t="str">
        <f t="shared" si="304"/>
        <v>2017</v>
      </c>
    </row>
    <row r="3819" spans="1:20" ht="49" x14ac:dyDescent="0.25">
      <c r="A3819">
        <v>3817</v>
      </c>
      <c r="B3819" s="9" t="s">
        <v>3401</v>
      </c>
      <c r="C3819" s="3" t="s">
        <v>7512</v>
      </c>
      <c r="D3819" s="5">
        <v>15000</v>
      </c>
      <c r="E3819" s="7">
        <v>16465</v>
      </c>
      <c r="F3819" t="s">
        <v>8218</v>
      </c>
      <c r="G3819" t="s">
        <v>8223</v>
      </c>
      <c r="H3819" t="s">
        <v>8245</v>
      </c>
      <c r="I3819">
        <v>1447295460</v>
      </c>
      <c r="J3819">
        <v>1444747843</v>
      </c>
      <c r="K3819" t="b">
        <v>0</v>
      </c>
      <c r="L3819">
        <v>165</v>
      </c>
      <c r="M3819" t="b">
        <v>1</v>
      </c>
      <c r="N3819">
        <f t="shared" si="300"/>
        <v>110</v>
      </c>
      <c r="O3819" s="10">
        <f t="shared" si="301"/>
        <v>99.79</v>
      </c>
      <c r="P3819" s="12" t="s">
        <v>8273</v>
      </c>
      <c r="Q3819" t="s">
        <v>8274</v>
      </c>
      <c r="R3819" s="17">
        <f t="shared" si="302"/>
        <v>42290.61855324074</v>
      </c>
      <c r="S3819" s="17">
        <f t="shared" si="303"/>
        <v>42320.104861111111</v>
      </c>
      <c r="T3819" s="16" t="str">
        <f t="shared" si="304"/>
        <v>2015</v>
      </c>
    </row>
    <row r="3820" spans="1:20" ht="49" x14ac:dyDescent="0.25">
      <c r="A3820">
        <v>3818</v>
      </c>
      <c r="B3820" s="9" t="s">
        <v>3410</v>
      </c>
      <c r="C3820" s="3" t="s">
        <v>7521</v>
      </c>
      <c r="D3820" s="5">
        <v>15000</v>
      </c>
      <c r="E3820" s="7">
        <v>15535</v>
      </c>
      <c r="F3820" t="s">
        <v>8218</v>
      </c>
      <c r="G3820" t="s">
        <v>8223</v>
      </c>
      <c r="H3820" t="s">
        <v>8245</v>
      </c>
      <c r="I3820">
        <v>1444264372</v>
      </c>
      <c r="J3820">
        <v>1442536372</v>
      </c>
      <c r="K3820" t="b">
        <v>0</v>
      </c>
      <c r="L3820">
        <v>78</v>
      </c>
      <c r="M3820" t="b">
        <v>1</v>
      </c>
      <c r="N3820">
        <f t="shared" si="300"/>
        <v>104</v>
      </c>
      <c r="O3820" s="10">
        <f t="shared" si="301"/>
        <v>199.17</v>
      </c>
      <c r="P3820" s="12" t="s">
        <v>8273</v>
      </c>
      <c r="Q3820" t="s">
        <v>8274</v>
      </c>
      <c r="R3820" s="17">
        <f t="shared" si="302"/>
        <v>42265.022824074069</v>
      </c>
      <c r="S3820" s="17">
        <f t="shared" si="303"/>
        <v>42285.022824074069</v>
      </c>
      <c r="T3820" s="16" t="str">
        <f t="shared" si="304"/>
        <v>2015</v>
      </c>
    </row>
    <row r="3821" spans="1:20" ht="49" x14ac:dyDescent="0.25">
      <c r="A3821">
        <v>3819</v>
      </c>
      <c r="B3821" s="9" t="s">
        <v>3274</v>
      </c>
      <c r="C3821" s="3" t="s">
        <v>7384</v>
      </c>
      <c r="D3821" s="5">
        <v>15500</v>
      </c>
      <c r="E3821" s="7">
        <v>15705</v>
      </c>
      <c r="F3821" t="s">
        <v>8218</v>
      </c>
      <c r="G3821" t="s">
        <v>8223</v>
      </c>
      <c r="H3821" t="s">
        <v>8245</v>
      </c>
      <c r="I3821">
        <v>1458075600</v>
      </c>
      <c r="J3821">
        <v>1454259272</v>
      </c>
      <c r="K3821" t="b">
        <v>1</v>
      </c>
      <c r="L3821">
        <v>286</v>
      </c>
      <c r="M3821" t="b">
        <v>1</v>
      </c>
      <c r="N3821">
        <f t="shared" si="300"/>
        <v>101</v>
      </c>
      <c r="O3821" s="10">
        <f t="shared" si="301"/>
        <v>54.91</v>
      </c>
      <c r="P3821" s="12" t="s">
        <v>8273</v>
      </c>
      <c r="Q3821" t="s">
        <v>8274</v>
      </c>
      <c r="R3821" s="17">
        <f t="shared" si="302"/>
        <v>42400.704537037032</v>
      </c>
      <c r="S3821" s="17">
        <f t="shared" si="303"/>
        <v>42444.875</v>
      </c>
      <c r="T3821" s="16" t="str">
        <f t="shared" si="304"/>
        <v>2016</v>
      </c>
    </row>
    <row r="3822" spans="1:20" ht="49" x14ac:dyDescent="0.25">
      <c r="A3822">
        <v>3820</v>
      </c>
      <c r="B3822" s="9" t="s">
        <v>1298</v>
      </c>
      <c r="C3822" s="3" t="s">
        <v>5407</v>
      </c>
      <c r="D3822" s="5">
        <v>20000</v>
      </c>
      <c r="E3822" s="7">
        <v>21905</v>
      </c>
      <c r="F3822" t="s">
        <v>8218</v>
      </c>
      <c r="G3822" t="s">
        <v>8223</v>
      </c>
      <c r="H3822" t="s">
        <v>8245</v>
      </c>
      <c r="I3822">
        <v>1462125358</v>
      </c>
      <c r="J3822">
        <v>1459533358</v>
      </c>
      <c r="K3822" t="b">
        <v>0</v>
      </c>
      <c r="L3822">
        <v>238</v>
      </c>
      <c r="M3822" t="b">
        <v>1</v>
      </c>
      <c r="N3822">
        <f t="shared" si="300"/>
        <v>110</v>
      </c>
      <c r="O3822" s="10">
        <f t="shared" si="301"/>
        <v>92.04</v>
      </c>
      <c r="P3822" s="12" t="s">
        <v>8273</v>
      </c>
      <c r="Q3822" t="s">
        <v>8274</v>
      </c>
      <c r="R3822" s="17">
        <f t="shared" si="302"/>
        <v>42461.747199074074</v>
      </c>
      <c r="S3822" s="17">
        <f t="shared" si="303"/>
        <v>42491.747199074074</v>
      </c>
      <c r="T3822" s="16" t="str">
        <f t="shared" si="304"/>
        <v>2016</v>
      </c>
    </row>
    <row r="3823" spans="1:20" ht="49" x14ac:dyDescent="0.25">
      <c r="A3823">
        <v>3821</v>
      </c>
      <c r="B3823" s="9" t="s">
        <v>3147</v>
      </c>
      <c r="C3823" s="3" t="s">
        <v>7257</v>
      </c>
      <c r="D3823" s="5">
        <v>20000</v>
      </c>
      <c r="E3823" s="7">
        <v>23505</v>
      </c>
      <c r="F3823" t="s">
        <v>8218</v>
      </c>
      <c r="G3823" t="s">
        <v>8223</v>
      </c>
      <c r="H3823" t="s">
        <v>8245</v>
      </c>
      <c r="I3823">
        <v>1415319355</v>
      </c>
      <c r="J3823">
        <v>1411859755</v>
      </c>
      <c r="K3823" t="b">
        <v>1</v>
      </c>
      <c r="L3823">
        <v>213</v>
      </c>
      <c r="M3823" t="b">
        <v>1</v>
      </c>
      <c r="N3823">
        <f t="shared" si="300"/>
        <v>118</v>
      </c>
      <c r="O3823" s="10">
        <f t="shared" si="301"/>
        <v>110.35</v>
      </c>
      <c r="P3823" s="12" t="s">
        <v>8273</v>
      </c>
      <c r="Q3823" t="s">
        <v>8274</v>
      </c>
      <c r="R3823" s="17">
        <f t="shared" si="302"/>
        <v>41909.969386574077</v>
      </c>
      <c r="S3823" s="17">
        <f t="shared" si="303"/>
        <v>41950.011053240742</v>
      </c>
      <c r="T3823" s="16" t="str">
        <f t="shared" si="304"/>
        <v>2014</v>
      </c>
    </row>
    <row r="3824" spans="1:20" ht="33" x14ac:dyDescent="0.25">
      <c r="A3824">
        <v>3822</v>
      </c>
      <c r="B3824" s="9" t="s">
        <v>3219</v>
      </c>
      <c r="C3824" s="3" t="s">
        <v>7329</v>
      </c>
      <c r="D3824" s="5">
        <v>20000</v>
      </c>
      <c r="E3824" s="7">
        <v>20022</v>
      </c>
      <c r="F3824" t="s">
        <v>8218</v>
      </c>
      <c r="G3824" t="s">
        <v>8223</v>
      </c>
      <c r="H3824" t="s">
        <v>8245</v>
      </c>
      <c r="I3824">
        <v>1427063747</v>
      </c>
      <c r="J3824">
        <v>1424043347</v>
      </c>
      <c r="K3824" t="b">
        <v>1</v>
      </c>
      <c r="L3824">
        <v>119</v>
      </c>
      <c r="M3824" t="b">
        <v>1</v>
      </c>
      <c r="N3824">
        <f t="shared" si="300"/>
        <v>100</v>
      </c>
      <c r="O3824" s="10">
        <f t="shared" si="301"/>
        <v>168.25</v>
      </c>
      <c r="P3824" s="12" t="s">
        <v>8273</v>
      </c>
      <c r="Q3824" t="s">
        <v>8274</v>
      </c>
      <c r="R3824" s="17">
        <f t="shared" si="302"/>
        <v>42050.983182870375</v>
      </c>
      <c r="S3824" s="17">
        <f t="shared" si="303"/>
        <v>42085.941516203704</v>
      </c>
      <c r="T3824" s="16" t="str">
        <f t="shared" si="304"/>
        <v>2015</v>
      </c>
    </row>
    <row r="3825" spans="1:20" ht="33" x14ac:dyDescent="0.25">
      <c r="A3825">
        <v>3823</v>
      </c>
      <c r="B3825" s="9" t="s">
        <v>3229</v>
      </c>
      <c r="C3825" s="3" t="s">
        <v>7339</v>
      </c>
      <c r="D3825" s="5">
        <v>20000</v>
      </c>
      <c r="E3825" s="7">
        <v>21573</v>
      </c>
      <c r="F3825" t="s">
        <v>8218</v>
      </c>
      <c r="G3825" t="s">
        <v>8223</v>
      </c>
      <c r="H3825" t="s">
        <v>8245</v>
      </c>
      <c r="I3825">
        <v>1416470398</v>
      </c>
      <c r="J3825">
        <v>1413874798</v>
      </c>
      <c r="K3825" t="b">
        <v>1</v>
      </c>
      <c r="L3825">
        <v>202</v>
      </c>
      <c r="M3825" t="b">
        <v>1</v>
      </c>
      <c r="N3825">
        <f t="shared" si="300"/>
        <v>108</v>
      </c>
      <c r="O3825" s="10">
        <f t="shared" si="301"/>
        <v>106.8</v>
      </c>
      <c r="P3825" s="12" t="s">
        <v>8273</v>
      </c>
      <c r="Q3825" t="s">
        <v>8274</v>
      </c>
      <c r="R3825" s="17">
        <f t="shared" si="302"/>
        <v>41933.291643518518</v>
      </c>
      <c r="S3825" s="17">
        <f t="shared" si="303"/>
        <v>41963.333310185189</v>
      </c>
      <c r="T3825" s="16" t="str">
        <f t="shared" si="304"/>
        <v>2014</v>
      </c>
    </row>
    <row r="3826" spans="1:20" ht="49" x14ac:dyDescent="0.25">
      <c r="A3826">
        <v>3824</v>
      </c>
      <c r="B3826" s="9" t="s">
        <v>3236</v>
      </c>
      <c r="C3826" s="3" t="s">
        <v>7346</v>
      </c>
      <c r="D3826" s="5">
        <v>20000</v>
      </c>
      <c r="E3826" s="7">
        <v>20120</v>
      </c>
      <c r="F3826" t="s">
        <v>8218</v>
      </c>
      <c r="G3826" t="s">
        <v>8223</v>
      </c>
      <c r="H3826" t="s">
        <v>8245</v>
      </c>
      <c r="I3826">
        <v>1482962433</v>
      </c>
      <c r="J3826">
        <v>1480370433</v>
      </c>
      <c r="K3826" t="b">
        <v>0</v>
      </c>
      <c r="L3826">
        <v>110</v>
      </c>
      <c r="M3826" t="b">
        <v>1</v>
      </c>
      <c r="N3826">
        <f t="shared" si="300"/>
        <v>101</v>
      </c>
      <c r="O3826" s="10">
        <f t="shared" si="301"/>
        <v>182.91</v>
      </c>
      <c r="P3826" s="12" t="s">
        <v>8273</v>
      </c>
      <c r="Q3826" t="s">
        <v>8274</v>
      </c>
      <c r="R3826" s="17">
        <f t="shared" si="302"/>
        <v>42702.917048611111</v>
      </c>
      <c r="S3826" s="17">
        <f t="shared" si="303"/>
        <v>42732.917048611111</v>
      </c>
      <c r="T3826" s="16" t="str">
        <f t="shared" si="304"/>
        <v>2016</v>
      </c>
    </row>
    <row r="3827" spans="1:20" ht="33" x14ac:dyDescent="0.25">
      <c r="A3827">
        <v>3825</v>
      </c>
      <c r="B3827" s="9" t="s">
        <v>3253</v>
      </c>
      <c r="C3827" s="3" t="s">
        <v>7363</v>
      </c>
      <c r="D3827" s="5">
        <v>20000</v>
      </c>
      <c r="E3827" s="7">
        <v>20365</v>
      </c>
      <c r="F3827" t="s">
        <v>8218</v>
      </c>
      <c r="G3827" t="s">
        <v>8223</v>
      </c>
      <c r="H3827" t="s">
        <v>8245</v>
      </c>
      <c r="I3827">
        <v>1473306300</v>
      </c>
      <c r="J3827">
        <v>1471701028</v>
      </c>
      <c r="K3827" t="b">
        <v>1</v>
      </c>
      <c r="L3827">
        <v>115</v>
      </c>
      <c r="M3827" t="b">
        <v>1</v>
      </c>
      <c r="N3827">
        <f t="shared" si="300"/>
        <v>102</v>
      </c>
      <c r="O3827" s="10">
        <f t="shared" si="301"/>
        <v>177.09</v>
      </c>
      <c r="P3827" s="12" t="s">
        <v>8273</v>
      </c>
      <c r="Q3827" t="s">
        <v>8274</v>
      </c>
      <c r="R3827" s="17">
        <f t="shared" si="302"/>
        <v>42602.576712962968</v>
      </c>
      <c r="S3827" s="17">
        <f t="shared" si="303"/>
        <v>42621.15625</v>
      </c>
      <c r="T3827" s="16" t="str">
        <f t="shared" si="304"/>
        <v>2016</v>
      </c>
    </row>
    <row r="3828" spans="1:20" ht="49" x14ac:dyDescent="0.25">
      <c r="A3828">
        <v>3826</v>
      </c>
      <c r="B3828" s="9" t="s">
        <v>3245</v>
      </c>
      <c r="C3828" s="3" t="s">
        <v>7355</v>
      </c>
      <c r="D3828" s="5">
        <v>21000</v>
      </c>
      <c r="E3828" s="7">
        <v>21904</v>
      </c>
      <c r="F3828" t="s">
        <v>8218</v>
      </c>
      <c r="G3828" t="s">
        <v>8223</v>
      </c>
      <c r="H3828" t="s">
        <v>8245</v>
      </c>
      <c r="I3828">
        <v>1434074400</v>
      </c>
      <c r="J3828">
        <v>1431354258</v>
      </c>
      <c r="K3828" t="b">
        <v>0</v>
      </c>
      <c r="L3828">
        <v>270</v>
      </c>
      <c r="M3828" t="b">
        <v>1</v>
      </c>
      <c r="N3828">
        <f t="shared" si="300"/>
        <v>104</v>
      </c>
      <c r="O3828" s="10">
        <f t="shared" si="301"/>
        <v>81.13</v>
      </c>
      <c r="P3828" s="12" t="s">
        <v>8273</v>
      </c>
      <c r="Q3828" t="s">
        <v>8274</v>
      </c>
      <c r="R3828" s="17">
        <f t="shared" si="302"/>
        <v>42135.60020833333</v>
      </c>
      <c r="S3828" s="17">
        <f t="shared" si="303"/>
        <v>42167.083333333328</v>
      </c>
      <c r="T3828" s="16" t="str">
        <f t="shared" si="304"/>
        <v>2015</v>
      </c>
    </row>
    <row r="3829" spans="1:20" ht="49" x14ac:dyDescent="0.25">
      <c r="A3829">
        <v>3827</v>
      </c>
      <c r="B3829" s="9" t="s">
        <v>3211</v>
      </c>
      <c r="C3829" s="3" t="s">
        <v>7321</v>
      </c>
      <c r="D3829" s="5">
        <v>23000</v>
      </c>
      <c r="E3829" s="7">
        <v>27541</v>
      </c>
      <c r="F3829" t="s">
        <v>8218</v>
      </c>
      <c r="G3829" t="s">
        <v>8223</v>
      </c>
      <c r="H3829" t="s">
        <v>8245</v>
      </c>
      <c r="I3829">
        <v>1408068000</v>
      </c>
      <c r="J3829">
        <v>1405346680</v>
      </c>
      <c r="K3829" t="b">
        <v>1</v>
      </c>
      <c r="L3829">
        <v>322</v>
      </c>
      <c r="M3829" t="b">
        <v>1</v>
      </c>
      <c r="N3829">
        <f t="shared" si="300"/>
        <v>120</v>
      </c>
      <c r="O3829" s="10">
        <f t="shared" si="301"/>
        <v>85.53</v>
      </c>
      <c r="P3829" s="12" t="s">
        <v>8273</v>
      </c>
      <c r="Q3829" t="s">
        <v>8274</v>
      </c>
      <c r="R3829" s="17">
        <f t="shared" si="302"/>
        <v>41834.586574074077</v>
      </c>
      <c r="S3829" s="17">
        <f t="shared" si="303"/>
        <v>41866.083333333336</v>
      </c>
      <c r="T3829" s="16" t="str">
        <f t="shared" si="304"/>
        <v>2014</v>
      </c>
    </row>
    <row r="3830" spans="1:20" ht="49" x14ac:dyDescent="0.25">
      <c r="A3830">
        <v>3828</v>
      </c>
      <c r="B3830" s="9" t="s">
        <v>3259</v>
      </c>
      <c r="C3830" s="3" t="s">
        <v>7369</v>
      </c>
      <c r="D3830" s="5">
        <v>23000</v>
      </c>
      <c r="E3830" s="7">
        <v>24418.6</v>
      </c>
      <c r="F3830" t="s">
        <v>8218</v>
      </c>
      <c r="G3830" t="s">
        <v>8223</v>
      </c>
      <c r="H3830" t="s">
        <v>8245</v>
      </c>
      <c r="I3830">
        <v>1475294340</v>
      </c>
      <c r="J3830">
        <v>1472753745</v>
      </c>
      <c r="K3830" t="b">
        <v>1</v>
      </c>
      <c r="L3830">
        <v>97</v>
      </c>
      <c r="M3830" t="b">
        <v>1</v>
      </c>
      <c r="N3830">
        <f t="shared" si="300"/>
        <v>106</v>
      </c>
      <c r="O3830" s="10">
        <f t="shared" si="301"/>
        <v>251.74</v>
      </c>
      <c r="P3830" s="12" t="s">
        <v>8273</v>
      </c>
      <c r="Q3830" t="s">
        <v>8274</v>
      </c>
      <c r="R3830" s="17">
        <f t="shared" si="302"/>
        <v>42614.760937500003</v>
      </c>
      <c r="S3830" s="17">
        <f t="shared" si="303"/>
        <v>42644.165972222225</v>
      </c>
      <c r="T3830" s="16" t="str">
        <f t="shared" si="304"/>
        <v>2016</v>
      </c>
    </row>
    <row r="3831" spans="1:20" ht="49" x14ac:dyDescent="0.25">
      <c r="A3831">
        <v>3829</v>
      </c>
      <c r="B3831" s="9" t="s">
        <v>3250</v>
      </c>
      <c r="C3831" s="3" t="s">
        <v>7360</v>
      </c>
      <c r="D3831" s="5">
        <v>25000</v>
      </c>
      <c r="E3831" s="7">
        <v>25388</v>
      </c>
      <c r="F3831" t="s">
        <v>8218</v>
      </c>
      <c r="G3831" t="s">
        <v>8223</v>
      </c>
      <c r="H3831" t="s">
        <v>8245</v>
      </c>
      <c r="I3831">
        <v>1415213324</v>
      </c>
      <c r="J3831">
        <v>1412617724</v>
      </c>
      <c r="K3831" t="b">
        <v>1</v>
      </c>
      <c r="L3831">
        <v>213</v>
      </c>
      <c r="M3831" t="b">
        <v>1</v>
      </c>
      <c r="N3831">
        <f t="shared" si="300"/>
        <v>102</v>
      </c>
      <c r="O3831" s="10">
        <f t="shared" si="301"/>
        <v>119.19</v>
      </c>
      <c r="P3831" s="12" t="s">
        <v>8273</v>
      </c>
      <c r="Q3831" t="s">
        <v>8274</v>
      </c>
      <c r="R3831" s="17">
        <f t="shared" si="302"/>
        <v>41918.742175925923</v>
      </c>
      <c r="S3831" s="17">
        <f t="shared" si="303"/>
        <v>41948.783842592595</v>
      </c>
      <c r="T3831" s="16" t="str">
        <f t="shared" si="304"/>
        <v>2014</v>
      </c>
    </row>
    <row r="3832" spans="1:20" ht="49" x14ac:dyDescent="0.25">
      <c r="A3832">
        <v>3830</v>
      </c>
      <c r="B3832" s="9" t="s">
        <v>3224</v>
      </c>
      <c r="C3832" s="3" t="s">
        <v>7334</v>
      </c>
      <c r="D3832" s="5">
        <v>30000</v>
      </c>
      <c r="E3832" s="7">
        <v>30610</v>
      </c>
      <c r="F3832" t="s">
        <v>8218</v>
      </c>
      <c r="G3832" t="s">
        <v>8223</v>
      </c>
      <c r="H3832" t="s">
        <v>8245</v>
      </c>
      <c r="I3832">
        <v>1484024400</v>
      </c>
      <c r="J3832">
        <v>1479932713</v>
      </c>
      <c r="K3832" t="b">
        <v>1</v>
      </c>
      <c r="L3832">
        <v>216</v>
      </c>
      <c r="M3832" t="b">
        <v>1</v>
      </c>
      <c r="N3832">
        <f t="shared" si="300"/>
        <v>102</v>
      </c>
      <c r="O3832" s="10">
        <f t="shared" si="301"/>
        <v>141.71</v>
      </c>
      <c r="P3832" s="12" t="s">
        <v>8273</v>
      </c>
      <c r="Q3832" t="s">
        <v>8274</v>
      </c>
      <c r="R3832" s="17">
        <f t="shared" si="302"/>
        <v>42697.850844907407</v>
      </c>
      <c r="S3832" s="17">
        <f t="shared" si="303"/>
        <v>42745.208333333328</v>
      </c>
      <c r="T3832" s="16" t="str">
        <f t="shared" si="304"/>
        <v>2016</v>
      </c>
    </row>
    <row r="3833" spans="1:20" ht="49" x14ac:dyDescent="0.25">
      <c r="A3833">
        <v>3831</v>
      </c>
      <c r="B3833" s="9" t="s">
        <v>3424</v>
      </c>
      <c r="C3833" s="3" t="s">
        <v>7535</v>
      </c>
      <c r="D3833" s="5">
        <v>30000</v>
      </c>
      <c r="E3833" s="7">
        <v>30891.1</v>
      </c>
      <c r="F3833" t="s">
        <v>8218</v>
      </c>
      <c r="G3833" t="s">
        <v>8223</v>
      </c>
      <c r="H3833" t="s">
        <v>8245</v>
      </c>
      <c r="I3833">
        <v>1412434136</v>
      </c>
      <c r="J3833">
        <v>1409669336</v>
      </c>
      <c r="K3833" t="b">
        <v>0</v>
      </c>
      <c r="L3833">
        <v>104</v>
      </c>
      <c r="M3833" t="b">
        <v>1</v>
      </c>
      <c r="N3833">
        <f t="shared" si="300"/>
        <v>103</v>
      </c>
      <c r="O3833" s="10">
        <f t="shared" si="301"/>
        <v>297.02999999999997</v>
      </c>
      <c r="P3833" s="12" t="s">
        <v>8273</v>
      </c>
      <c r="Q3833" t="s">
        <v>8274</v>
      </c>
      <c r="R3833" s="17">
        <f t="shared" si="302"/>
        <v>41884.617314814815</v>
      </c>
      <c r="S3833" s="17">
        <f t="shared" si="303"/>
        <v>41916.617314814815</v>
      </c>
      <c r="T3833" s="16" t="str">
        <f t="shared" si="304"/>
        <v>2014</v>
      </c>
    </row>
    <row r="3834" spans="1:20" ht="49" x14ac:dyDescent="0.25">
      <c r="A3834">
        <v>3832</v>
      </c>
      <c r="B3834" s="9" t="s">
        <v>3282</v>
      </c>
      <c r="C3834" s="3" t="s">
        <v>7392</v>
      </c>
      <c r="D3834" s="5">
        <v>31000</v>
      </c>
      <c r="E3834" s="7">
        <v>31820.5</v>
      </c>
      <c r="F3834" t="s">
        <v>8218</v>
      </c>
      <c r="G3834" t="s">
        <v>8223</v>
      </c>
      <c r="H3834" t="s">
        <v>8245</v>
      </c>
      <c r="I3834">
        <v>1461904788</v>
      </c>
      <c r="J3834">
        <v>1458103188</v>
      </c>
      <c r="K3834" t="b">
        <v>0</v>
      </c>
      <c r="L3834">
        <v>237</v>
      </c>
      <c r="M3834" t="b">
        <v>1</v>
      </c>
      <c r="N3834">
        <f t="shared" si="300"/>
        <v>103</v>
      </c>
      <c r="O3834" s="10">
        <f t="shared" si="301"/>
        <v>134.26</v>
      </c>
      <c r="P3834" s="12" t="s">
        <v>8273</v>
      </c>
      <c r="Q3834" t="s">
        <v>8274</v>
      </c>
      <c r="R3834" s="17">
        <f t="shared" si="302"/>
        <v>42445.19430555556</v>
      </c>
      <c r="S3834" s="17">
        <f t="shared" si="303"/>
        <v>42489.19430555556</v>
      </c>
      <c r="T3834" s="16" t="str">
        <f t="shared" si="304"/>
        <v>2016</v>
      </c>
    </row>
    <row r="3835" spans="1:20" ht="49" x14ac:dyDescent="0.25">
      <c r="A3835">
        <v>3833</v>
      </c>
      <c r="B3835" s="9" t="s">
        <v>3166</v>
      </c>
      <c r="C3835" s="3" t="s">
        <v>7276</v>
      </c>
      <c r="D3835" s="5">
        <v>35000</v>
      </c>
      <c r="E3835" s="7">
        <v>56079.83</v>
      </c>
      <c r="F3835" t="s">
        <v>8218</v>
      </c>
      <c r="G3835" t="s">
        <v>8223</v>
      </c>
      <c r="H3835" t="s">
        <v>8245</v>
      </c>
      <c r="I3835">
        <v>1416988740</v>
      </c>
      <c r="J3835">
        <v>1414514153</v>
      </c>
      <c r="K3835" t="b">
        <v>1</v>
      </c>
      <c r="L3835">
        <v>930</v>
      </c>
      <c r="M3835" t="b">
        <v>1</v>
      </c>
      <c r="N3835">
        <f t="shared" si="300"/>
        <v>160</v>
      </c>
      <c r="O3835" s="10">
        <f t="shared" si="301"/>
        <v>60.3</v>
      </c>
      <c r="P3835" s="12" t="s">
        <v>8273</v>
      </c>
      <c r="Q3835" t="s">
        <v>8274</v>
      </c>
      <c r="R3835" s="17">
        <f t="shared" si="302"/>
        <v>41940.69158564815</v>
      </c>
      <c r="S3835" s="17">
        <f t="shared" si="303"/>
        <v>41969.332638888889</v>
      </c>
      <c r="T3835" s="16" t="str">
        <f t="shared" si="304"/>
        <v>2014</v>
      </c>
    </row>
    <row r="3836" spans="1:20" ht="65" x14ac:dyDescent="0.25">
      <c r="A3836">
        <v>3834</v>
      </c>
      <c r="B3836" s="9" t="s">
        <v>3215</v>
      </c>
      <c r="C3836" s="3" t="s">
        <v>7325</v>
      </c>
      <c r="D3836" s="5">
        <v>35000</v>
      </c>
      <c r="E3836" s="7">
        <v>35123</v>
      </c>
      <c r="F3836" t="s">
        <v>8218</v>
      </c>
      <c r="G3836" t="s">
        <v>8223</v>
      </c>
      <c r="H3836" t="s">
        <v>8245</v>
      </c>
      <c r="I3836">
        <v>1441857540</v>
      </c>
      <c r="J3836">
        <v>1438617471</v>
      </c>
      <c r="K3836" t="b">
        <v>1</v>
      </c>
      <c r="L3836">
        <v>134</v>
      </c>
      <c r="M3836" t="b">
        <v>1</v>
      </c>
      <c r="N3836">
        <f t="shared" si="300"/>
        <v>100</v>
      </c>
      <c r="O3836" s="10">
        <f t="shared" si="301"/>
        <v>262.11</v>
      </c>
      <c r="P3836" s="12" t="s">
        <v>8273</v>
      </c>
      <c r="Q3836" t="s">
        <v>8274</v>
      </c>
      <c r="R3836" s="17">
        <f t="shared" si="302"/>
        <v>42219.665173611109</v>
      </c>
      <c r="S3836" s="17">
        <f t="shared" si="303"/>
        <v>42257.165972222225</v>
      </c>
      <c r="T3836" s="16" t="str">
        <f t="shared" si="304"/>
        <v>2015</v>
      </c>
    </row>
    <row r="3837" spans="1:20" ht="33" x14ac:dyDescent="0.25">
      <c r="A3837">
        <v>3835</v>
      </c>
      <c r="B3837" s="9" t="s">
        <v>3237</v>
      </c>
      <c r="C3837" s="3" t="s">
        <v>7347</v>
      </c>
      <c r="D3837" s="5">
        <v>35000</v>
      </c>
      <c r="E3837" s="7">
        <v>35275.64</v>
      </c>
      <c r="F3837" t="s">
        <v>8218</v>
      </c>
      <c r="G3837" t="s">
        <v>8223</v>
      </c>
      <c r="H3837" t="s">
        <v>8245</v>
      </c>
      <c r="I3837">
        <v>1443499140</v>
      </c>
      <c r="J3837">
        <v>1441452184</v>
      </c>
      <c r="K3837" t="b">
        <v>1</v>
      </c>
      <c r="L3837">
        <v>269</v>
      </c>
      <c r="M3837" t="b">
        <v>1</v>
      </c>
      <c r="N3837">
        <f t="shared" si="300"/>
        <v>101</v>
      </c>
      <c r="O3837" s="10">
        <f t="shared" si="301"/>
        <v>131.13999999999999</v>
      </c>
      <c r="P3837" s="12" t="s">
        <v>8273</v>
      </c>
      <c r="Q3837" t="s">
        <v>8274</v>
      </c>
      <c r="R3837" s="17">
        <f t="shared" si="302"/>
        <v>42252.474351851852</v>
      </c>
      <c r="S3837" s="17">
        <f t="shared" si="303"/>
        <v>42276.165972222225</v>
      </c>
      <c r="T3837" s="16" t="str">
        <f t="shared" si="304"/>
        <v>2015</v>
      </c>
    </row>
    <row r="3838" spans="1:20" ht="49" x14ac:dyDescent="0.25">
      <c r="A3838">
        <v>3836</v>
      </c>
      <c r="B3838" s="9" t="s">
        <v>3546</v>
      </c>
      <c r="C3838" s="3" t="s">
        <v>7657</v>
      </c>
      <c r="D3838" s="5">
        <v>35000</v>
      </c>
      <c r="E3838" s="7">
        <v>40043.25</v>
      </c>
      <c r="F3838" t="s">
        <v>8218</v>
      </c>
      <c r="G3838" t="s">
        <v>8223</v>
      </c>
      <c r="H3838" t="s">
        <v>8245</v>
      </c>
      <c r="I3838">
        <v>1463198340</v>
      </c>
      <c r="J3838">
        <v>1461117201</v>
      </c>
      <c r="K3838" t="b">
        <v>0</v>
      </c>
      <c r="L3838">
        <v>336</v>
      </c>
      <c r="M3838" t="b">
        <v>1</v>
      </c>
      <c r="N3838">
        <f t="shared" si="300"/>
        <v>114</v>
      </c>
      <c r="O3838" s="10">
        <f t="shared" si="301"/>
        <v>119.18</v>
      </c>
      <c r="P3838" s="12" t="s">
        <v>8273</v>
      </c>
      <c r="Q3838" t="s">
        <v>8274</v>
      </c>
      <c r="R3838" s="17">
        <f t="shared" si="302"/>
        <v>42480.078715277778</v>
      </c>
      <c r="S3838" s="17">
        <f t="shared" si="303"/>
        <v>42504.165972222225</v>
      </c>
      <c r="T3838" s="16" t="str">
        <f t="shared" si="304"/>
        <v>2016</v>
      </c>
    </row>
    <row r="3839" spans="1:20" ht="33" x14ac:dyDescent="0.25">
      <c r="A3839">
        <v>3837</v>
      </c>
      <c r="B3839" s="9" t="s">
        <v>3646</v>
      </c>
      <c r="C3839" s="3" t="s">
        <v>7758</v>
      </c>
      <c r="D3839" s="5">
        <v>40000</v>
      </c>
      <c r="E3839" s="7">
        <v>40153</v>
      </c>
      <c r="F3839" t="s">
        <v>8218</v>
      </c>
      <c r="G3839" t="s">
        <v>8223</v>
      </c>
      <c r="H3839" t="s">
        <v>8245</v>
      </c>
      <c r="I3839">
        <v>1412492445</v>
      </c>
      <c r="J3839">
        <v>1409900445</v>
      </c>
      <c r="K3839" t="b">
        <v>0</v>
      </c>
      <c r="L3839">
        <v>73</v>
      </c>
      <c r="M3839" t="b">
        <v>1</v>
      </c>
      <c r="N3839">
        <f t="shared" si="300"/>
        <v>100</v>
      </c>
      <c r="O3839" s="10">
        <f t="shared" si="301"/>
        <v>550.04</v>
      </c>
      <c r="P3839" s="12" t="s">
        <v>8273</v>
      </c>
      <c r="Q3839" t="s">
        <v>8274</v>
      </c>
      <c r="R3839" s="17">
        <f t="shared" si="302"/>
        <v>41887.292187500003</v>
      </c>
      <c r="S3839" s="17">
        <f t="shared" si="303"/>
        <v>41917.292187500003</v>
      </c>
      <c r="T3839" s="16" t="str">
        <f t="shared" si="304"/>
        <v>2014</v>
      </c>
    </row>
    <row r="3840" spans="1:20" ht="33" x14ac:dyDescent="0.25">
      <c r="A3840">
        <v>3838</v>
      </c>
      <c r="B3840" s="9" t="s">
        <v>3688</v>
      </c>
      <c r="C3840" s="3" t="s">
        <v>7801</v>
      </c>
      <c r="D3840" s="5">
        <v>40000</v>
      </c>
      <c r="E3840" s="7">
        <v>51184</v>
      </c>
      <c r="F3840" t="s">
        <v>8218</v>
      </c>
      <c r="G3840" t="s">
        <v>8223</v>
      </c>
      <c r="H3840" t="s">
        <v>8245</v>
      </c>
      <c r="I3840">
        <v>1425272340</v>
      </c>
      <c r="J3840">
        <v>1421426929</v>
      </c>
      <c r="K3840" t="b">
        <v>0</v>
      </c>
      <c r="L3840">
        <v>274</v>
      </c>
      <c r="M3840" t="b">
        <v>1</v>
      </c>
      <c r="N3840">
        <f t="shared" si="300"/>
        <v>128</v>
      </c>
      <c r="O3840" s="10">
        <f t="shared" si="301"/>
        <v>186.8</v>
      </c>
      <c r="P3840" s="12" t="s">
        <v>8273</v>
      </c>
      <c r="Q3840" t="s">
        <v>8274</v>
      </c>
      <c r="R3840" s="17">
        <f t="shared" si="302"/>
        <v>42020.700567129628</v>
      </c>
      <c r="S3840" s="17">
        <f t="shared" si="303"/>
        <v>42065.207638888889</v>
      </c>
      <c r="T3840" s="16" t="str">
        <f t="shared" si="304"/>
        <v>2015</v>
      </c>
    </row>
    <row r="3841" spans="1:20" ht="49" x14ac:dyDescent="0.25">
      <c r="A3841">
        <v>3839</v>
      </c>
      <c r="B3841" s="9" t="s">
        <v>3556</v>
      </c>
      <c r="C3841" s="3" t="s">
        <v>7667</v>
      </c>
      <c r="D3841" s="5">
        <v>100000</v>
      </c>
      <c r="E3841" s="7">
        <v>100036</v>
      </c>
      <c r="F3841" t="s">
        <v>8218</v>
      </c>
      <c r="G3841" t="s">
        <v>8223</v>
      </c>
      <c r="H3841" t="s">
        <v>8245</v>
      </c>
      <c r="I3841">
        <v>1399271911</v>
      </c>
      <c r="J3841">
        <v>1396334311</v>
      </c>
      <c r="K3841" t="b">
        <v>0</v>
      </c>
      <c r="L3841">
        <v>558</v>
      </c>
      <c r="M3841" t="b">
        <v>1</v>
      </c>
      <c r="N3841">
        <f t="shared" si="300"/>
        <v>100</v>
      </c>
      <c r="O3841" s="10">
        <f t="shared" si="301"/>
        <v>179.28</v>
      </c>
      <c r="P3841" s="12" t="s">
        <v>8273</v>
      </c>
      <c r="Q3841" t="s">
        <v>8274</v>
      </c>
      <c r="R3841" s="17">
        <f t="shared" si="302"/>
        <v>41730.276747685188</v>
      </c>
      <c r="S3841" s="17">
        <f t="shared" si="303"/>
        <v>41764.276747685188</v>
      </c>
      <c r="T3841" s="16" t="str">
        <f t="shared" si="304"/>
        <v>2014</v>
      </c>
    </row>
    <row r="3842" spans="1:20" ht="49" x14ac:dyDescent="0.25">
      <c r="A3842">
        <v>3840</v>
      </c>
      <c r="B3842" s="9" t="s">
        <v>3835</v>
      </c>
      <c r="C3842" s="3" t="s">
        <v>7947</v>
      </c>
      <c r="D3842" s="5">
        <v>100000</v>
      </c>
      <c r="E3842" s="7">
        <v>100824</v>
      </c>
      <c r="F3842" t="s">
        <v>8218</v>
      </c>
      <c r="G3842" t="s">
        <v>8234</v>
      </c>
      <c r="H3842" t="s">
        <v>8254</v>
      </c>
      <c r="I3842">
        <v>1432314209</v>
      </c>
      <c r="J3842">
        <v>1429722209</v>
      </c>
      <c r="K3842" t="b">
        <v>0</v>
      </c>
      <c r="L3842">
        <v>100</v>
      </c>
      <c r="M3842" t="b">
        <v>1</v>
      </c>
      <c r="N3842">
        <f t="shared" si="300"/>
        <v>101</v>
      </c>
      <c r="O3842" s="10">
        <f t="shared" si="301"/>
        <v>1008.24</v>
      </c>
      <c r="P3842" s="12" t="s">
        <v>8273</v>
      </c>
      <c r="Q3842" t="s">
        <v>8274</v>
      </c>
      <c r="R3842" s="17">
        <f t="shared" si="302"/>
        <v>42116.710752314815</v>
      </c>
      <c r="S3842" s="17">
        <f t="shared" si="303"/>
        <v>42146.710752314815</v>
      </c>
      <c r="T3842" s="16" t="str">
        <f t="shared" si="304"/>
        <v>2015</v>
      </c>
    </row>
    <row r="3843" spans="1:20" ht="49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>
        <f t="shared" ref="N3843:N3905" si="305">ROUND(E3843/D3843*100,0)</f>
        <v>9</v>
      </c>
      <c r="O3843" s="10">
        <f t="shared" ref="O3843:O3906" si="306">IFERROR(ROUND(E3843/L3843,2),0)</f>
        <v>25.65</v>
      </c>
      <c r="P3843" s="12" t="s">
        <v>8273</v>
      </c>
      <c r="Q3843" t="s">
        <v>8274</v>
      </c>
      <c r="R3843" s="17">
        <f t="shared" ref="R3843:R3890" si="307">(((J3843/60)/60)/24)+DATE(1970,1,1)</f>
        <v>41780.785729166666</v>
      </c>
      <c r="S3843" s="17">
        <f t="shared" ref="S3843:S3906" si="308">(((I3843/60)/60)/24)+DATE(1970,1,1)</f>
        <v>41840.785729166666</v>
      </c>
      <c r="T3843" s="16" t="str">
        <f t="shared" ref="T3843" si="309">TEXT(R3843, "yyyy")</f>
        <v>2014</v>
      </c>
    </row>
    <row r="3844" spans="1:20" ht="49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>
        <f t="shared" si="305"/>
        <v>22</v>
      </c>
      <c r="O3844" s="10">
        <f t="shared" si="306"/>
        <v>47.7</v>
      </c>
      <c r="P3844" s="12" t="s">
        <v>8273</v>
      </c>
      <c r="Q3844" t="s">
        <v>8274</v>
      </c>
      <c r="R3844" s="17">
        <f t="shared" si="307"/>
        <v>41740.493657407409</v>
      </c>
      <c r="S3844" s="17">
        <f t="shared" si="308"/>
        <v>41770.493657407409</v>
      </c>
      <c r="T3844" s="16" t="str">
        <f t="shared" ref="T3844:T3907" si="310">TEXT(R3844, "yyyy")</f>
        <v>2014</v>
      </c>
    </row>
    <row r="3845" spans="1:20" ht="49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>
        <f t="shared" si="305"/>
        <v>21</v>
      </c>
      <c r="O3845" s="10">
        <f t="shared" si="306"/>
        <v>56.05</v>
      </c>
      <c r="P3845" s="12" t="s">
        <v>8273</v>
      </c>
      <c r="Q3845" t="s">
        <v>8274</v>
      </c>
      <c r="R3845" s="17">
        <f t="shared" si="307"/>
        <v>41766.072500000002</v>
      </c>
      <c r="S3845" s="17">
        <f t="shared" si="308"/>
        <v>41791.072500000002</v>
      </c>
      <c r="T3845" s="16" t="str">
        <f t="shared" si="310"/>
        <v>2014</v>
      </c>
    </row>
    <row r="3846" spans="1:20" ht="49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>
        <f t="shared" si="305"/>
        <v>41</v>
      </c>
      <c r="O3846" s="10">
        <f t="shared" si="306"/>
        <v>81.319999999999993</v>
      </c>
      <c r="P3846" s="12" t="s">
        <v>8273</v>
      </c>
      <c r="Q3846" t="s">
        <v>8274</v>
      </c>
      <c r="R3846" s="17">
        <f t="shared" si="307"/>
        <v>41766.617291666669</v>
      </c>
      <c r="S3846" s="17">
        <f t="shared" si="308"/>
        <v>41793.290972222225</v>
      </c>
      <c r="T3846" s="16" t="str">
        <f t="shared" si="310"/>
        <v>2014</v>
      </c>
    </row>
    <row r="3847" spans="1:20" ht="65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>
        <f t="shared" si="305"/>
        <v>2</v>
      </c>
      <c r="O3847" s="10">
        <f t="shared" si="306"/>
        <v>70.17</v>
      </c>
      <c r="P3847" s="12" t="s">
        <v>8273</v>
      </c>
      <c r="Q3847" t="s">
        <v>8274</v>
      </c>
      <c r="R3847" s="17">
        <f t="shared" si="307"/>
        <v>42248.627013888887</v>
      </c>
      <c r="S3847" s="17">
        <f t="shared" si="308"/>
        <v>42278.627013888887</v>
      </c>
      <c r="T3847" s="16" t="str">
        <f t="shared" si="310"/>
        <v>2015</v>
      </c>
    </row>
    <row r="3848" spans="1:20" ht="49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>
        <f t="shared" si="305"/>
        <v>3</v>
      </c>
      <c r="O3848" s="10">
        <f t="shared" si="306"/>
        <v>23.63</v>
      </c>
      <c r="P3848" s="12" t="s">
        <v>8273</v>
      </c>
      <c r="Q3848" t="s">
        <v>8274</v>
      </c>
      <c r="R3848" s="17">
        <f t="shared" si="307"/>
        <v>41885.221550925926</v>
      </c>
      <c r="S3848" s="17">
        <f t="shared" si="308"/>
        <v>41916.290972222225</v>
      </c>
      <c r="T3848" s="16" t="str">
        <f t="shared" si="310"/>
        <v>2014</v>
      </c>
    </row>
    <row r="3849" spans="1:20" ht="49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>
        <f t="shared" si="305"/>
        <v>16</v>
      </c>
      <c r="O3849" s="10">
        <f t="shared" si="306"/>
        <v>188.56</v>
      </c>
      <c r="P3849" s="12" t="s">
        <v>8273</v>
      </c>
      <c r="Q3849" t="s">
        <v>8274</v>
      </c>
      <c r="R3849" s="17">
        <f t="shared" si="307"/>
        <v>42159.224432870367</v>
      </c>
      <c r="S3849" s="17">
        <f t="shared" si="308"/>
        <v>42204.224432870367</v>
      </c>
      <c r="T3849" s="16" t="str">
        <f t="shared" si="310"/>
        <v>2015</v>
      </c>
    </row>
    <row r="3850" spans="1:20" ht="49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>
        <f t="shared" si="305"/>
        <v>16</v>
      </c>
      <c r="O3850" s="10">
        <f t="shared" si="306"/>
        <v>49.51</v>
      </c>
      <c r="P3850" s="12" t="s">
        <v>8273</v>
      </c>
      <c r="Q3850" t="s">
        <v>8274</v>
      </c>
      <c r="R3850" s="17">
        <f t="shared" si="307"/>
        <v>42265.817002314812</v>
      </c>
      <c r="S3850" s="17">
        <f t="shared" si="308"/>
        <v>42295.817002314812</v>
      </c>
      <c r="T3850" s="16" t="str">
        <f t="shared" si="310"/>
        <v>2015</v>
      </c>
    </row>
    <row r="3851" spans="1:20" ht="49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>
        <f t="shared" si="305"/>
        <v>7</v>
      </c>
      <c r="O3851" s="10">
        <f t="shared" si="306"/>
        <v>75.459999999999994</v>
      </c>
      <c r="P3851" s="12" t="s">
        <v>8273</v>
      </c>
      <c r="Q3851" t="s">
        <v>8274</v>
      </c>
      <c r="R3851" s="17">
        <f t="shared" si="307"/>
        <v>42136.767175925925</v>
      </c>
      <c r="S3851" s="17">
        <f t="shared" si="308"/>
        <v>42166.767175925925</v>
      </c>
      <c r="T3851" s="16" t="str">
        <f t="shared" si="310"/>
        <v>2015</v>
      </c>
    </row>
    <row r="3852" spans="1:20" ht="33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>
        <f t="shared" si="305"/>
        <v>4</v>
      </c>
      <c r="O3852" s="10">
        <f t="shared" si="306"/>
        <v>9.5</v>
      </c>
      <c r="P3852" s="12" t="s">
        <v>8273</v>
      </c>
      <c r="Q3852" t="s">
        <v>8274</v>
      </c>
      <c r="R3852" s="17">
        <f t="shared" si="307"/>
        <v>41975.124340277776</v>
      </c>
      <c r="S3852" s="17">
        <f t="shared" si="308"/>
        <v>42005.124340277776</v>
      </c>
      <c r="T3852" s="16" t="str">
        <f t="shared" si="310"/>
        <v>2014</v>
      </c>
    </row>
    <row r="3853" spans="1:20" ht="49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>
        <f t="shared" si="305"/>
        <v>34</v>
      </c>
      <c r="O3853" s="10">
        <f t="shared" si="306"/>
        <v>35.5</v>
      </c>
      <c r="P3853" s="12" t="s">
        <v>8273</v>
      </c>
      <c r="Q3853" t="s">
        <v>8274</v>
      </c>
      <c r="R3853" s="17">
        <f t="shared" si="307"/>
        <v>42172.439571759256</v>
      </c>
      <c r="S3853" s="17">
        <f t="shared" si="308"/>
        <v>42202.439571759256</v>
      </c>
      <c r="T3853" s="16" t="str">
        <f t="shared" si="310"/>
        <v>2015</v>
      </c>
    </row>
    <row r="3854" spans="1:20" ht="49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>
        <f t="shared" si="305"/>
        <v>0</v>
      </c>
      <c r="O3854" s="10">
        <f t="shared" si="306"/>
        <v>10</v>
      </c>
      <c r="P3854" s="12" t="s">
        <v>8273</v>
      </c>
      <c r="Q3854" t="s">
        <v>8274</v>
      </c>
      <c r="R3854" s="17">
        <f t="shared" si="307"/>
        <v>42065.190694444449</v>
      </c>
      <c r="S3854" s="17">
        <f t="shared" si="308"/>
        <v>42090.149027777778</v>
      </c>
      <c r="T3854" s="16" t="str">
        <f t="shared" si="310"/>
        <v>2015</v>
      </c>
    </row>
    <row r="3855" spans="1:20" ht="33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>
        <f t="shared" si="305"/>
        <v>0</v>
      </c>
      <c r="O3855" s="10">
        <f t="shared" si="306"/>
        <v>13</v>
      </c>
      <c r="P3855" s="12" t="s">
        <v>8273</v>
      </c>
      <c r="Q3855" t="s">
        <v>8274</v>
      </c>
      <c r="R3855" s="17">
        <f t="shared" si="307"/>
        <v>41848.84002314815</v>
      </c>
      <c r="S3855" s="17">
        <f t="shared" si="308"/>
        <v>41883.84002314815</v>
      </c>
      <c r="T3855" s="16" t="str">
        <f t="shared" si="310"/>
        <v>2014</v>
      </c>
    </row>
    <row r="3856" spans="1:20" ht="33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>
        <f t="shared" si="305"/>
        <v>16</v>
      </c>
      <c r="O3856" s="10">
        <f t="shared" si="306"/>
        <v>89.4</v>
      </c>
      <c r="P3856" s="12" t="s">
        <v>8273</v>
      </c>
      <c r="Q3856" t="s">
        <v>8274</v>
      </c>
      <c r="R3856" s="17">
        <f t="shared" si="307"/>
        <v>42103.884930555556</v>
      </c>
      <c r="S3856" s="17">
        <f t="shared" si="308"/>
        <v>42133.884930555556</v>
      </c>
      <c r="T3856" s="16" t="str">
        <f t="shared" si="310"/>
        <v>2015</v>
      </c>
    </row>
    <row r="3857" spans="1:20" ht="49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>
        <f t="shared" si="305"/>
        <v>3</v>
      </c>
      <c r="O3857" s="10">
        <f t="shared" si="306"/>
        <v>25</v>
      </c>
      <c r="P3857" s="12" t="s">
        <v>8273</v>
      </c>
      <c r="Q3857" t="s">
        <v>8274</v>
      </c>
      <c r="R3857" s="17">
        <f t="shared" si="307"/>
        <v>42059.970729166671</v>
      </c>
      <c r="S3857" s="17">
        <f t="shared" si="308"/>
        <v>42089.929062499999</v>
      </c>
      <c r="T3857" s="16" t="str">
        <f t="shared" si="310"/>
        <v>2015</v>
      </c>
    </row>
    <row r="3858" spans="1:20" ht="49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>
        <f t="shared" si="305"/>
        <v>0</v>
      </c>
      <c r="O3858" s="10">
        <f t="shared" si="306"/>
        <v>1</v>
      </c>
      <c r="P3858" s="12" t="s">
        <v>8273</v>
      </c>
      <c r="Q3858" t="s">
        <v>8274</v>
      </c>
      <c r="R3858" s="17">
        <f t="shared" si="307"/>
        <v>42041.743090277778</v>
      </c>
      <c r="S3858" s="17">
        <f t="shared" si="308"/>
        <v>42071.701423611114</v>
      </c>
      <c r="T3858" s="16" t="str">
        <f t="shared" si="310"/>
        <v>2015</v>
      </c>
    </row>
    <row r="3859" spans="1:20" ht="49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>
        <f t="shared" si="305"/>
        <v>5</v>
      </c>
      <c r="O3859" s="10">
        <f t="shared" si="306"/>
        <v>65</v>
      </c>
      <c r="P3859" s="12" t="s">
        <v>8273</v>
      </c>
      <c r="Q3859" t="s">
        <v>8274</v>
      </c>
      <c r="R3859" s="17">
        <f t="shared" si="307"/>
        <v>41829.73715277778</v>
      </c>
      <c r="S3859" s="17">
        <f t="shared" si="308"/>
        <v>41852.716666666667</v>
      </c>
      <c r="T3859" s="16" t="str">
        <f t="shared" si="310"/>
        <v>2014</v>
      </c>
    </row>
    <row r="3860" spans="1:20" ht="49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>
        <f t="shared" si="305"/>
        <v>2</v>
      </c>
      <c r="O3860" s="10">
        <f t="shared" si="306"/>
        <v>10</v>
      </c>
      <c r="P3860" s="12" t="s">
        <v>8273</v>
      </c>
      <c r="Q3860" t="s">
        <v>8274</v>
      </c>
      <c r="R3860" s="17">
        <f t="shared" si="307"/>
        <v>42128.431064814817</v>
      </c>
      <c r="S3860" s="17">
        <f t="shared" si="308"/>
        <v>42146.875</v>
      </c>
      <c r="T3860" s="16" t="str">
        <f t="shared" si="310"/>
        <v>2015</v>
      </c>
    </row>
    <row r="3861" spans="1:20" ht="49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>
        <f t="shared" si="305"/>
        <v>0</v>
      </c>
      <c r="O3861" s="10">
        <f t="shared" si="306"/>
        <v>1</v>
      </c>
      <c r="P3861" s="12" t="s">
        <v>8273</v>
      </c>
      <c r="Q3861" t="s">
        <v>8274</v>
      </c>
      <c r="R3861" s="17">
        <f t="shared" si="307"/>
        <v>41789.893599537041</v>
      </c>
      <c r="S3861" s="17">
        <f t="shared" si="308"/>
        <v>41815.875</v>
      </c>
      <c r="T3861" s="16" t="str">
        <f t="shared" si="310"/>
        <v>2014</v>
      </c>
    </row>
    <row r="3862" spans="1:20" ht="49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>
        <f t="shared" si="305"/>
        <v>18</v>
      </c>
      <c r="O3862" s="10">
        <f t="shared" si="306"/>
        <v>81.540000000000006</v>
      </c>
      <c r="P3862" s="12" t="s">
        <v>8273</v>
      </c>
      <c r="Q3862" t="s">
        <v>8274</v>
      </c>
      <c r="R3862" s="17">
        <f t="shared" si="307"/>
        <v>41833.660995370366</v>
      </c>
      <c r="S3862" s="17">
        <f t="shared" si="308"/>
        <v>41863.660995370366</v>
      </c>
      <c r="T3862" s="16" t="str">
        <f t="shared" si="310"/>
        <v>2014</v>
      </c>
    </row>
    <row r="3863" spans="1:20" ht="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>
        <f t="shared" si="305"/>
        <v>5</v>
      </c>
      <c r="O3863" s="10">
        <f t="shared" si="306"/>
        <v>100</v>
      </c>
      <c r="P3863" s="12" t="s">
        <v>8273</v>
      </c>
      <c r="Q3863" t="s">
        <v>8274</v>
      </c>
      <c r="R3863" s="17">
        <f t="shared" si="307"/>
        <v>41914.590011574073</v>
      </c>
      <c r="S3863" s="17">
        <f t="shared" si="308"/>
        <v>41955.907638888893</v>
      </c>
      <c r="T3863" s="16" t="str">
        <f t="shared" si="310"/>
        <v>2014</v>
      </c>
    </row>
    <row r="3864" spans="1:20" ht="33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>
        <f t="shared" si="305"/>
        <v>0</v>
      </c>
      <c r="O3864" s="10">
        <f t="shared" si="306"/>
        <v>1</v>
      </c>
      <c r="P3864" s="12" t="s">
        <v>8273</v>
      </c>
      <c r="Q3864" t="s">
        <v>8274</v>
      </c>
      <c r="R3864" s="17">
        <f t="shared" si="307"/>
        <v>42611.261064814811</v>
      </c>
      <c r="S3864" s="17">
        <f t="shared" si="308"/>
        <v>42625.707638888889</v>
      </c>
      <c r="T3864" s="16" t="str">
        <f t="shared" si="310"/>
        <v>2016</v>
      </c>
    </row>
    <row r="3865" spans="1:20" ht="49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>
        <f t="shared" si="305"/>
        <v>0</v>
      </c>
      <c r="O3865" s="10">
        <f t="shared" si="306"/>
        <v>0</v>
      </c>
      <c r="P3865" s="12" t="s">
        <v>8273</v>
      </c>
      <c r="Q3865" t="s">
        <v>8274</v>
      </c>
      <c r="R3865" s="17">
        <f t="shared" si="307"/>
        <v>42253.633159722223</v>
      </c>
      <c r="S3865" s="17">
        <f t="shared" si="308"/>
        <v>42313.674826388888</v>
      </c>
      <c r="T3865" s="16" t="str">
        <f t="shared" si="310"/>
        <v>2015</v>
      </c>
    </row>
    <row r="3866" spans="1:20" ht="49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>
        <f t="shared" si="305"/>
        <v>1</v>
      </c>
      <c r="O3866" s="10">
        <f t="shared" si="306"/>
        <v>20</v>
      </c>
      <c r="P3866" s="12" t="s">
        <v>8273</v>
      </c>
      <c r="Q3866" t="s">
        <v>8274</v>
      </c>
      <c r="R3866" s="17">
        <f t="shared" si="307"/>
        <v>42295.891828703709</v>
      </c>
      <c r="S3866" s="17">
        <f t="shared" si="308"/>
        <v>42325.933495370366</v>
      </c>
      <c r="T3866" s="16" t="str">
        <f t="shared" si="310"/>
        <v>2015</v>
      </c>
    </row>
    <row r="3867" spans="1:20" ht="49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>
        <f t="shared" si="305"/>
        <v>27</v>
      </c>
      <c r="O3867" s="10">
        <f t="shared" si="306"/>
        <v>46.43</v>
      </c>
      <c r="P3867" s="12" t="s">
        <v>8273</v>
      </c>
      <c r="Q3867" t="s">
        <v>8274</v>
      </c>
      <c r="R3867" s="17">
        <f t="shared" si="307"/>
        <v>41841.651597222226</v>
      </c>
      <c r="S3867" s="17">
        <f t="shared" si="308"/>
        <v>41881.229166666664</v>
      </c>
      <c r="T3867" s="16" t="str">
        <f t="shared" si="310"/>
        <v>2014</v>
      </c>
    </row>
    <row r="3868" spans="1:20" ht="33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>
        <f t="shared" si="305"/>
        <v>1</v>
      </c>
      <c r="O3868" s="10">
        <f t="shared" si="306"/>
        <v>5.5</v>
      </c>
      <c r="P3868" s="12" t="s">
        <v>8273</v>
      </c>
      <c r="Q3868" t="s">
        <v>8274</v>
      </c>
      <c r="R3868" s="17">
        <f t="shared" si="307"/>
        <v>42402.947002314817</v>
      </c>
      <c r="S3868" s="17">
        <f t="shared" si="308"/>
        <v>42452.145138888889</v>
      </c>
      <c r="T3868" s="16" t="str">
        <f t="shared" si="310"/>
        <v>2016</v>
      </c>
    </row>
    <row r="3869" spans="1:20" ht="49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>
        <f t="shared" si="305"/>
        <v>13</v>
      </c>
      <c r="O3869" s="10">
        <f t="shared" si="306"/>
        <v>50.2</v>
      </c>
      <c r="P3869" s="12" t="s">
        <v>8273</v>
      </c>
      <c r="Q3869" t="s">
        <v>8274</v>
      </c>
      <c r="R3869" s="17">
        <f t="shared" si="307"/>
        <v>42509.814108796301</v>
      </c>
      <c r="S3869" s="17">
        <f t="shared" si="308"/>
        <v>42539.814108796301</v>
      </c>
      <c r="T3869" s="16" t="str">
        <f t="shared" si="310"/>
        <v>2016</v>
      </c>
    </row>
    <row r="3870" spans="1:20" ht="21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>
        <f t="shared" si="305"/>
        <v>0</v>
      </c>
      <c r="O3870" s="10">
        <f t="shared" si="306"/>
        <v>10</v>
      </c>
      <c r="P3870" s="12" t="s">
        <v>8273</v>
      </c>
      <c r="Q3870" t="s">
        <v>8315</v>
      </c>
      <c r="R3870" s="17">
        <f t="shared" si="307"/>
        <v>41865.659780092588</v>
      </c>
      <c r="S3870" s="17">
        <f t="shared" si="308"/>
        <v>41890.659780092588</v>
      </c>
      <c r="T3870" s="16" t="str">
        <f t="shared" si="310"/>
        <v>2014</v>
      </c>
    </row>
    <row r="3871" spans="1:20" ht="33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>
        <f t="shared" si="305"/>
        <v>3</v>
      </c>
      <c r="O3871" s="10">
        <f t="shared" si="306"/>
        <v>30.13</v>
      </c>
      <c r="P3871" s="12" t="s">
        <v>8273</v>
      </c>
      <c r="Q3871" t="s">
        <v>8315</v>
      </c>
      <c r="R3871" s="17">
        <f t="shared" si="307"/>
        <v>42047.724444444444</v>
      </c>
      <c r="S3871" s="17">
        <f t="shared" si="308"/>
        <v>42077.132638888885</v>
      </c>
      <c r="T3871" s="16" t="str">
        <f t="shared" si="310"/>
        <v>2015</v>
      </c>
    </row>
    <row r="3872" spans="1:20" ht="49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>
        <f t="shared" si="305"/>
        <v>15</v>
      </c>
      <c r="O3872" s="10">
        <f t="shared" si="306"/>
        <v>150</v>
      </c>
      <c r="P3872" s="12" t="s">
        <v>8273</v>
      </c>
      <c r="Q3872" t="s">
        <v>8315</v>
      </c>
      <c r="R3872" s="17">
        <f t="shared" si="307"/>
        <v>41793.17219907407</v>
      </c>
      <c r="S3872" s="17">
        <f t="shared" si="308"/>
        <v>41823.17219907407</v>
      </c>
      <c r="T3872" s="16" t="str">
        <f t="shared" si="310"/>
        <v>2014</v>
      </c>
    </row>
    <row r="3873" spans="1:20" ht="33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>
        <f t="shared" si="305"/>
        <v>3</v>
      </c>
      <c r="O3873" s="10">
        <f t="shared" si="306"/>
        <v>13.33</v>
      </c>
      <c r="P3873" s="12" t="s">
        <v>8273</v>
      </c>
      <c r="Q3873" t="s">
        <v>8315</v>
      </c>
      <c r="R3873" s="17">
        <f t="shared" si="307"/>
        <v>42763.780671296292</v>
      </c>
      <c r="S3873" s="17">
        <f t="shared" si="308"/>
        <v>42823.739004629635</v>
      </c>
      <c r="T3873" s="16" t="str">
        <f t="shared" si="310"/>
        <v>2017</v>
      </c>
    </row>
    <row r="3874" spans="1:20" ht="49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>
        <f t="shared" si="305"/>
        <v>0</v>
      </c>
      <c r="O3874" s="10">
        <f t="shared" si="306"/>
        <v>0</v>
      </c>
      <c r="P3874" s="12" t="s">
        <v>8273</v>
      </c>
      <c r="Q3874" t="s">
        <v>8315</v>
      </c>
      <c r="R3874" s="17">
        <f t="shared" si="307"/>
        <v>42180.145787037036</v>
      </c>
      <c r="S3874" s="17">
        <f t="shared" si="308"/>
        <v>42230.145787037036</v>
      </c>
      <c r="T3874" s="16" t="str">
        <f t="shared" si="310"/>
        <v>2015</v>
      </c>
    </row>
    <row r="3875" spans="1:20" ht="49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>
        <f t="shared" si="305"/>
        <v>0</v>
      </c>
      <c r="O3875" s="10">
        <f t="shared" si="306"/>
        <v>0</v>
      </c>
      <c r="P3875" s="12" t="s">
        <v>8273</v>
      </c>
      <c r="Q3875" t="s">
        <v>8315</v>
      </c>
      <c r="R3875" s="17">
        <f t="shared" si="307"/>
        <v>42255.696006944447</v>
      </c>
      <c r="S3875" s="17">
        <f t="shared" si="308"/>
        <v>42285.696006944447</v>
      </c>
      <c r="T3875" s="16" t="str">
        <f t="shared" si="310"/>
        <v>2015</v>
      </c>
    </row>
    <row r="3876" spans="1:20" ht="49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>
        <f t="shared" si="305"/>
        <v>0</v>
      </c>
      <c r="O3876" s="10">
        <f t="shared" si="306"/>
        <v>0</v>
      </c>
      <c r="P3876" s="12" t="s">
        <v>8273</v>
      </c>
      <c r="Q3876" t="s">
        <v>8315</v>
      </c>
      <c r="R3876" s="17">
        <f t="shared" si="307"/>
        <v>42007.016458333332</v>
      </c>
      <c r="S3876" s="17">
        <f t="shared" si="308"/>
        <v>42028.041666666672</v>
      </c>
      <c r="T3876" s="16" t="str">
        <f t="shared" si="310"/>
        <v>2015</v>
      </c>
    </row>
    <row r="3877" spans="1:20" ht="49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>
        <f t="shared" si="305"/>
        <v>0</v>
      </c>
      <c r="O3877" s="10">
        <f t="shared" si="306"/>
        <v>0</v>
      </c>
      <c r="P3877" s="12" t="s">
        <v>8273</v>
      </c>
      <c r="Q3877" t="s">
        <v>8315</v>
      </c>
      <c r="R3877" s="17">
        <f t="shared" si="307"/>
        <v>42615.346817129626</v>
      </c>
      <c r="S3877" s="17">
        <f t="shared" si="308"/>
        <v>42616.416666666672</v>
      </c>
      <c r="T3877" s="16" t="str">
        <f t="shared" si="310"/>
        <v>2016</v>
      </c>
    </row>
    <row r="3878" spans="1:20" ht="49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>
        <f t="shared" si="305"/>
        <v>53</v>
      </c>
      <c r="O3878" s="10">
        <f t="shared" si="306"/>
        <v>44.76</v>
      </c>
      <c r="P3878" s="12" t="s">
        <v>8273</v>
      </c>
      <c r="Q3878" t="s">
        <v>8315</v>
      </c>
      <c r="R3878" s="17">
        <f t="shared" si="307"/>
        <v>42372.624166666668</v>
      </c>
      <c r="S3878" s="17">
        <f t="shared" si="308"/>
        <v>42402.624166666668</v>
      </c>
      <c r="T3878" s="16" t="str">
        <f t="shared" si="310"/>
        <v>2016</v>
      </c>
    </row>
    <row r="3879" spans="1:20" ht="49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>
        <f t="shared" si="305"/>
        <v>5</v>
      </c>
      <c r="O3879" s="10">
        <f t="shared" si="306"/>
        <v>88.64</v>
      </c>
      <c r="P3879" s="12" t="s">
        <v>8273</v>
      </c>
      <c r="Q3879" t="s">
        <v>8315</v>
      </c>
      <c r="R3879" s="17">
        <f t="shared" si="307"/>
        <v>42682.67768518519</v>
      </c>
      <c r="S3879" s="17">
        <f t="shared" si="308"/>
        <v>42712.67768518519</v>
      </c>
      <c r="T3879" s="16" t="str">
        <f t="shared" si="310"/>
        <v>2016</v>
      </c>
    </row>
    <row r="3880" spans="1:20" ht="49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>
        <f t="shared" si="305"/>
        <v>0</v>
      </c>
      <c r="O3880" s="10">
        <f t="shared" si="306"/>
        <v>10</v>
      </c>
      <c r="P3880" s="12" t="s">
        <v>8273</v>
      </c>
      <c r="Q3880" t="s">
        <v>8315</v>
      </c>
      <c r="R3880" s="17">
        <f t="shared" si="307"/>
        <v>42154.818819444445</v>
      </c>
      <c r="S3880" s="17">
        <f t="shared" si="308"/>
        <v>42185.165972222225</v>
      </c>
      <c r="T3880" s="16" t="str">
        <f t="shared" si="310"/>
        <v>2015</v>
      </c>
    </row>
    <row r="3881" spans="1:20" ht="49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>
        <f t="shared" si="305"/>
        <v>0</v>
      </c>
      <c r="O3881" s="10">
        <f t="shared" si="306"/>
        <v>0</v>
      </c>
      <c r="P3881" s="12" t="s">
        <v>8273</v>
      </c>
      <c r="Q3881" t="s">
        <v>8315</v>
      </c>
      <c r="R3881" s="17">
        <f t="shared" si="307"/>
        <v>41999.861064814817</v>
      </c>
      <c r="S3881" s="17">
        <f t="shared" si="308"/>
        <v>42029.861064814817</v>
      </c>
      <c r="T3881" s="16" t="str">
        <f t="shared" si="310"/>
        <v>2014</v>
      </c>
    </row>
    <row r="3882" spans="1:20" ht="49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>
        <f t="shared" si="305"/>
        <v>13</v>
      </c>
      <c r="O3882" s="10">
        <f t="shared" si="306"/>
        <v>57.65</v>
      </c>
      <c r="P3882" s="12" t="s">
        <v>8273</v>
      </c>
      <c r="Q3882" t="s">
        <v>8315</v>
      </c>
      <c r="R3882" s="17">
        <f t="shared" si="307"/>
        <v>41815.815046296295</v>
      </c>
      <c r="S3882" s="17">
        <f t="shared" si="308"/>
        <v>41850.958333333336</v>
      </c>
      <c r="T3882" s="16" t="str">
        <f t="shared" si="310"/>
        <v>2014</v>
      </c>
    </row>
    <row r="3883" spans="1:20" ht="33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>
        <f t="shared" si="305"/>
        <v>5</v>
      </c>
      <c r="O3883" s="10">
        <f t="shared" si="306"/>
        <v>25</v>
      </c>
      <c r="P3883" s="12" t="s">
        <v>8273</v>
      </c>
      <c r="Q3883" t="s">
        <v>8315</v>
      </c>
      <c r="R3883" s="17">
        <f t="shared" si="307"/>
        <v>42756.018506944441</v>
      </c>
      <c r="S3883" s="17">
        <f t="shared" si="308"/>
        <v>42786.018506944441</v>
      </c>
      <c r="T3883" s="16" t="str">
        <f t="shared" si="310"/>
        <v>2017</v>
      </c>
    </row>
    <row r="3884" spans="1:20" ht="49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>
        <f t="shared" si="305"/>
        <v>0</v>
      </c>
      <c r="O3884" s="10">
        <f t="shared" si="306"/>
        <v>0</v>
      </c>
      <c r="P3884" s="12" t="s">
        <v>8273</v>
      </c>
      <c r="Q3884" t="s">
        <v>8315</v>
      </c>
      <c r="R3884" s="17">
        <f t="shared" si="307"/>
        <v>42373.983449074076</v>
      </c>
      <c r="S3884" s="17">
        <f t="shared" si="308"/>
        <v>42400.960416666669</v>
      </c>
      <c r="T3884" s="16" t="str">
        <f t="shared" si="310"/>
        <v>2016</v>
      </c>
    </row>
    <row r="3885" spans="1:20" ht="49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>
        <f t="shared" si="305"/>
        <v>0</v>
      </c>
      <c r="O3885" s="10">
        <f t="shared" si="306"/>
        <v>0</v>
      </c>
      <c r="P3885" s="12" t="s">
        <v>8273</v>
      </c>
      <c r="Q3885" t="s">
        <v>8315</v>
      </c>
      <c r="R3885" s="17">
        <f t="shared" si="307"/>
        <v>41854.602650462963</v>
      </c>
      <c r="S3885" s="17">
        <f t="shared" si="308"/>
        <v>41884.602650462963</v>
      </c>
      <c r="T3885" s="16" t="str">
        <f t="shared" si="310"/>
        <v>2014</v>
      </c>
    </row>
    <row r="3886" spans="1:20" ht="33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>
        <f t="shared" si="305"/>
        <v>0</v>
      </c>
      <c r="O3886" s="10">
        <f t="shared" si="306"/>
        <v>0</v>
      </c>
      <c r="P3886" s="12" t="s">
        <v>8273</v>
      </c>
      <c r="Q3886" t="s">
        <v>8315</v>
      </c>
      <c r="R3886" s="17">
        <f t="shared" si="307"/>
        <v>42065.791574074072</v>
      </c>
      <c r="S3886" s="17">
        <f t="shared" si="308"/>
        <v>42090.749907407408</v>
      </c>
      <c r="T3886" s="16" t="str">
        <f t="shared" si="310"/>
        <v>2015</v>
      </c>
    </row>
    <row r="3887" spans="1:20" ht="49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>
        <f t="shared" si="305"/>
        <v>0</v>
      </c>
      <c r="O3887" s="10">
        <f t="shared" si="306"/>
        <v>0</v>
      </c>
      <c r="P3887" s="12" t="s">
        <v>8273</v>
      </c>
      <c r="Q3887" t="s">
        <v>8315</v>
      </c>
      <c r="R3887" s="17">
        <f t="shared" si="307"/>
        <v>42469.951284722221</v>
      </c>
      <c r="S3887" s="17">
        <f t="shared" si="308"/>
        <v>42499.951284722221</v>
      </c>
      <c r="T3887" s="16" t="str">
        <f t="shared" si="310"/>
        <v>2016</v>
      </c>
    </row>
    <row r="3888" spans="1:20" ht="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>
        <f t="shared" si="305"/>
        <v>0</v>
      </c>
      <c r="O3888" s="10">
        <f t="shared" si="306"/>
        <v>0</v>
      </c>
      <c r="P3888" s="12" t="s">
        <v>8273</v>
      </c>
      <c r="Q3888" t="s">
        <v>8315</v>
      </c>
      <c r="R3888" s="17">
        <f t="shared" si="307"/>
        <v>41954.228032407409</v>
      </c>
      <c r="S3888" s="17">
        <f t="shared" si="308"/>
        <v>41984.228032407409</v>
      </c>
      <c r="T3888" s="16" t="str">
        <f t="shared" si="310"/>
        <v>2014</v>
      </c>
    </row>
    <row r="3889" spans="1:20" ht="49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>
        <f t="shared" si="305"/>
        <v>2</v>
      </c>
      <c r="O3889" s="10">
        <f t="shared" si="306"/>
        <v>17.5</v>
      </c>
      <c r="P3889" s="12" t="s">
        <v>8273</v>
      </c>
      <c r="Q3889" t="s">
        <v>8315</v>
      </c>
      <c r="R3889" s="17">
        <f t="shared" si="307"/>
        <v>42079.857974537037</v>
      </c>
      <c r="S3889" s="17">
        <f t="shared" si="308"/>
        <v>42125.916666666672</v>
      </c>
      <c r="T3889" s="16" t="str">
        <f t="shared" si="310"/>
        <v>2015</v>
      </c>
    </row>
    <row r="3890" spans="1:20" ht="49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>
        <f t="shared" si="305"/>
        <v>27</v>
      </c>
      <c r="O3890" s="10">
        <f t="shared" si="306"/>
        <v>38.71</v>
      </c>
      <c r="P3890" s="12" t="s">
        <v>8273</v>
      </c>
      <c r="Q3890" t="s">
        <v>8274</v>
      </c>
      <c r="R3890" s="17">
        <f t="shared" si="307"/>
        <v>42762.545810185184</v>
      </c>
      <c r="S3890" s="17">
        <f t="shared" si="308"/>
        <v>42792.545810185184</v>
      </c>
      <c r="T3890" s="16" t="str">
        <f t="shared" si="310"/>
        <v>2017</v>
      </c>
    </row>
    <row r="3891" spans="1:20" ht="49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>
        <f t="shared" si="305"/>
        <v>1</v>
      </c>
      <c r="O3891" s="10">
        <f t="shared" si="306"/>
        <v>13.11</v>
      </c>
      <c r="P3891" s="12" t="s">
        <v>8273</v>
      </c>
      <c r="Q3891" t="s">
        <v>8274</v>
      </c>
      <c r="R3891" s="17">
        <f t="shared" ref="R3891:R3954" si="311">(((J3891/60)/60)/24)+DATE(1970,1,1)</f>
        <v>41977.004976851851</v>
      </c>
      <c r="S3891" s="17">
        <f t="shared" si="308"/>
        <v>42008.976388888885</v>
      </c>
      <c r="T3891" s="16" t="str">
        <f t="shared" si="310"/>
        <v>2014</v>
      </c>
    </row>
    <row r="3892" spans="1:20" ht="49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>
        <f t="shared" si="305"/>
        <v>17</v>
      </c>
      <c r="O3892" s="10">
        <f t="shared" si="306"/>
        <v>315.5</v>
      </c>
      <c r="P3892" s="12" t="s">
        <v>8273</v>
      </c>
      <c r="Q3892" t="s">
        <v>8274</v>
      </c>
      <c r="R3892" s="17">
        <f t="shared" si="311"/>
        <v>42171.758611111116</v>
      </c>
      <c r="S3892" s="17">
        <f t="shared" si="308"/>
        <v>42231.758611111116</v>
      </c>
      <c r="T3892" s="16" t="str">
        <f t="shared" si="310"/>
        <v>2015</v>
      </c>
    </row>
    <row r="3893" spans="1:20" ht="33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>
        <f t="shared" si="305"/>
        <v>33</v>
      </c>
      <c r="O3893" s="10">
        <f t="shared" si="306"/>
        <v>37.14</v>
      </c>
      <c r="P3893" s="12" t="s">
        <v>8273</v>
      </c>
      <c r="Q3893" t="s">
        <v>8274</v>
      </c>
      <c r="R3893" s="17">
        <f t="shared" si="311"/>
        <v>42056.1324537037</v>
      </c>
      <c r="S3893" s="17">
        <f t="shared" si="308"/>
        <v>42086.207638888889</v>
      </c>
      <c r="T3893" s="16" t="str">
        <f t="shared" si="310"/>
        <v>2015</v>
      </c>
    </row>
    <row r="3894" spans="1:20" ht="49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>
        <f t="shared" si="305"/>
        <v>0</v>
      </c>
      <c r="O3894" s="10">
        <f t="shared" si="306"/>
        <v>0</v>
      </c>
      <c r="P3894" s="12" t="s">
        <v>8273</v>
      </c>
      <c r="Q3894" t="s">
        <v>8274</v>
      </c>
      <c r="R3894" s="17">
        <f t="shared" si="311"/>
        <v>41867.652280092596</v>
      </c>
      <c r="S3894" s="17">
        <f t="shared" si="308"/>
        <v>41875.291666666664</v>
      </c>
      <c r="T3894" s="16" t="str">
        <f t="shared" si="310"/>
        <v>2014</v>
      </c>
    </row>
    <row r="3895" spans="1:20" ht="49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>
        <f t="shared" si="305"/>
        <v>22</v>
      </c>
      <c r="O3895" s="10">
        <f t="shared" si="306"/>
        <v>128.27000000000001</v>
      </c>
      <c r="P3895" s="12" t="s">
        <v>8273</v>
      </c>
      <c r="Q3895" t="s">
        <v>8274</v>
      </c>
      <c r="R3895" s="17">
        <f t="shared" si="311"/>
        <v>41779.657870370371</v>
      </c>
      <c r="S3895" s="17">
        <f t="shared" si="308"/>
        <v>41821.25</v>
      </c>
      <c r="T3895" s="16" t="str">
        <f t="shared" si="310"/>
        <v>2014</v>
      </c>
    </row>
    <row r="3896" spans="1:20" ht="49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>
        <f t="shared" si="305"/>
        <v>3</v>
      </c>
      <c r="O3896" s="10">
        <f t="shared" si="306"/>
        <v>47.27</v>
      </c>
      <c r="P3896" s="12" t="s">
        <v>8273</v>
      </c>
      <c r="Q3896" t="s">
        <v>8274</v>
      </c>
      <c r="R3896" s="17">
        <f t="shared" si="311"/>
        <v>42679.958472222221</v>
      </c>
      <c r="S3896" s="17">
        <f t="shared" si="308"/>
        <v>42710.207638888889</v>
      </c>
      <c r="T3896" s="16" t="str">
        <f t="shared" si="310"/>
        <v>2016</v>
      </c>
    </row>
    <row r="3897" spans="1:20" ht="49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>
        <f t="shared" si="305"/>
        <v>5</v>
      </c>
      <c r="O3897" s="10">
        <f t="shared" si="306"/>
        <v>50</v>
      </c>
      <c r="P3897" s="12" t="s">
        <v>8273</v>
      </c>
      <c r="Q3897" t="s">
        <v>8274</v>
      </c>
      <c r="R3897" s="17">
        <f t="shared" si="311"/>
        <v>42032.250208333338</v>
      </c>
      <c r="S3897" s="17">
        <f t="shared" si="308"/>
        <v>42063.250208333338</v>
      </c>
      <c r="T3897" s="16" t="str">
        <f t="shared" si="310"/>
        <v>2015</v>
      </c>
    </row>
    <row r="3898" spans="1:20" ht="49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>
        <f t="shared" si="305"/>
        <v>11</v>
      </c>
      <c r="O3898" s="10">
        <f t="shared" si="306"/>
        <v>42.5</v>
      </c>
      <c r="P3898" s="12" t="s">
        <v>8273</v>
      </c>
      <c r="Q3898" t="s">
        <v>8274</v>
      </c>
      <c r="R3898" s="17">
        <f t="shared" si="311"/>
        <v>41793.191875000004</v>
      </c>
      <c r="S3898" s="17">
        <f t="shared" si="308"/>
        <v>41807.191875000004</v>
      </c>
      <c r="T3898" s="16" t="str">
        <f t="shared" si="310"/>
        <v>2014</v>
      </c>
    </row>
    <row r="3899" spans="1:20" ht="49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>
        <f t="shared" si="305"/>
        <v>18</v>
      </c>
      <c r="O3899" s="10">
        <f t="shared" si="306"/>
        <v>44</v>
      </c>
      <c r="P3899" s="12" t="s">
        <v>8273</v>
      </c>
      <c r="Q3899" t="s">
        <v>8274</v>
      </c>
      <c r="R3899" s="17">
        <f t="shared" si="311"/>
        <v>41982.87364583333</v>
      </c>
      <c r="S3899" s="17">
        <f t="shared" si="308"/>
        <v>42012.87364583333</v>
      </c>
      <c r="T3899" s="16" t="str">
        <f t="shared" si="310"/>
        <v>2014</v>
      </c>
    </row>
    <row r="3900" spans="1:20" ht="65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>
        <f t="shared" si="305"/>
        <v>33</v>
      </c>
      <c r="O3900" s="10">
        <f t="shared" si="306"/>
        <v>50.88</v>
      </c>
      <c r="P3900" s="12" t="s">
        <v>8273</v>
      </c>
      <c r="Q3900" t="s">
        <v>8274</v>
      </c>
      <c r="R3900" s="17">
        <f t="shared" si="311"/>
        <v>42193.482291666667</v>
      </c>
      <c r="S3900" s="17">
        <f t="shared" si="308"/>
        <v>42233.666666666672</v>
      </c>
      <c r="T3900" s="16" t="str">
        <f t="shared" si="310"/>
        <v>2015</v>
      </c>
    </row>
    <row r="3901" spans="1:20" ht="33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>
        <f t="shared" si="305"/>
        <v>1</v>
      </c>
      <c r="O3901" s="10">
        <f t="shared" si="306"/>
        <v>62.5</v>
      </c>
      <c r="P3901" s="12" t="s">
        <v>8273</v>
      </c>
      <c r="Q3901" t="s">
        <v>8274</v>
      </c>
      <c r="R3901" s="17">
        <f t="shared" si="311"/>
        <v>41843.775011574071</v>
      </c>
      <c r="S3901" s="17">
        <f t="shared" si="308"/>
        <v>41863.775011574071</v>
      </c>
      <c r="T3901" s="16" t="str">
        <f t="shared" si="310"/>
        <v>2014</v>
      </c>
    </row>
    <row r="3902" spans="1:20" ht="33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>
        <f t="shared" si="305"/>
        <v>5</v>
      </c>
      <c r="O3902" s="10">
        <f t="shared" si="306"/>
        <v>27</v>
      </c>
      <c r="P3902" s="12" t="s">
        <v>8273</v>
      </c>
      <c r="Q3902" t="s">
        <v>8274</v>
      </c>
      <c r="R3902" s="17">
        <f t="shared" si="311"/>
        <v>42136.092488425929</v>
      </c>
      <c r="S3902" s="17">
        <f t="shared" si="308"/>
        <v>42166.092488425929</v>
      </c>
      <c r="T3902" s="16" t="str">
        <f t="shared" si="310"/>
        <v>2015</v>
      </c>
    </row>
    <row r="3903" spans="1:20" ht="49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>
        <f t="shared" si="305"/>
        <v>1</v>
      </c>
      <c r="O3903" s="10">
        <f t="shared" si="306"/>
        <v>25</v>
      </c>
      <c r="P3903" s="12" t="s">
        <v>8273</v>
      </c>
      <c r="Q3903" t="s">
        <v>8274</v>
      </c>
      <c r="R3903" s="17">
        <f t="shared" si="311"/>
        <v>42317.826377314821</v>
      </c>
      <c r="S3903" s="17">
        <f t="shared" si="308"/>
        <v>42357.826377314821</v>
      </c>
      <c r="T3903" s="16" t="str">
        <f t="shared" si="310"/>
        <v>2015</v>
      </c>
    </row>
    <row r="3904" spans="1:20" ht="49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>
        <f t="shared" si="305"/>
        <v>49</v>
      </c>
      <c r="O3904" s="10">
        <f t="shared" si="306"/>
        <v>47.26</v>
      </c>
      <c r="P3904" s="12" t="s">
        <v>8273</v>
      </c>
      <c r="Q3904" t="s">
        <v>8274</v>
      </c>
      <c r="R3904" s="17">
        <f t="shared" si="311"/>
        <v>42663.468078703707</v>
      </c>
      <c r="S3904" s="17">
        <f t="shared" si="308"/>
        <v>42688.509745370371</v>
      </c>
      <c r="T3904" s="16" t="str">
        <f t="shared" si="310"/>
        <v>2016</v>
      </c>
    </row>
    <row r="3905" spans="1:20" ht="49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>
        <f t="shared" si="305"/>
        <v>0</v>
      </c>
      <c r="O3905" s="10">
        <f t="shared" si="306"/>
        <v>0</v>
      </c>
      <c r="P3905" s="12" t="s">
        <v>8273</v>
      </c>
      <c r="Q3905" t="s">
        <v>8274</v>
      </c>
      <c r="R3905" s="17">
        <f t="shared" si="311"/>
        <v>42186.01116898148</v>
      </c>
      <c r="S3905" s="17">
        <f t="shared" si="308"/>
        <v>42230.818055555559</v>
      </c>
      <c r="T3905" s="16" t="str">
        <f t="shared" si="310"/>
        <v>2015</v>
      </c>
    </row>
    <row r="3906" spans="1:20" ht="2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>
        <f t="shared" ref="N3906:N3969" si="312">ROUND(E3906/D3906*100,0)</f>
        <v>0</v>
      </c>
      <c r="O3906" s="10">
        <f t="shared" si="306"/>
        <v>1.5</v>
      </c>
      <c r="P3906" s="12" t="s">
        <v>8273</v>
      </c>
      <c r="Q3906" t="s">
        <v>8274</v>
      </c>
      <c r="R3906" s="17">
        <f t="shared" si="311"/>
        <v>42095.229166666672</v>
      </c>
      <c r="S3906" s="17">
        <f t="shared" si="308"/>
        <v>42109.211111111115</v>
      </c>
      <c r="T3906" s="16" t="str">
        <f t="shared" si="310"/>
        <v>2015</v>
      </c>
    </row>
    <row r="3907" spans="1:20" ht="49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>
        <f t="shared" si="312"/>
        <v>12</v>
      </c>
      <c r="O3907" s="10">
        <f t="shared" ref="O3907:O3970" si="313">IFERROR(ROUND(E3907/L3907,2),0)</f>
        <v>24.71</v>
      </c>
      <c r="P3907" s="12" t="s">
        <v>8273</v>
      </c>
      <c r="Q3907" t="s">
        <v>8274</v>
      </c>
      <c r="R3907" s="17">
        <f t="shared" si="311"/>
        <v>42124.623877314814</v>
      </c>
      <c r="S3907" s="17">
        <f t="shared" ref="S3907:S3970" si="314">(((I3907/60)/60)/24)+DATE(1970,1,1)</f>
        <v>42166.958333333328</v>
      </c>
      <c r="T3907" s="16" t="str">
        <f t="shared" si="310"/>
        <v>2015</v>
      </c>
    </row>
    <row r="3908" spans="1:20" ht="49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>
        <f t="shared" si="312"/>
        <v>67</v>
      </c>
      <c r="O3908" s="10">
        <f t="shared" si="313"/>
        <v>63.13</v>
      </c>
      <c r="P3908" s="12" t="s">
        <v>8273</v>
      </c>
      <c r="Q3908" t="s">
        <v>8274</v>
      </c>
      <c r="R3908" s="17">
        <f t="shared" si="311"/>
        <v>42143.917743055557</v>
      </c>
      <c r="S3908" s="17">
        <f t="shared" si="314"/>
        <v>42181.559027777781</v>
      </c>
      <c r="T3908" s="16" t="str">
        <f t="shared" ref="T3908:T3971" si="315">TEXT(R3908, "yyyy")</f>
        <v>2015</v>
      </c>
    </row>
    <row r="3909" spans="1:20" ht="33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>
        <f t="shared" si="312"/>
        <v>15</v>
      </c>
      <c r="O3909" s="10">
        <f t="shared" si="313"/>
        <v>38.25</v>
      </c>
      <c r="P3909" s="12" t="s">
        <v>8273</v>
      </c>
      <c r="Q3909" t="s">
        <v>8274</v>
      </c>
      <c r="R3909" s="17">
        <f t="shared" si="311"/>
        <v>41906.819513888891</v>
      </c>
      <c r="S3909" s="17">
        <f t="shared" si="314"/>
        <v>41938.838888888888</v>
      </c>
      <c r="T3909" s="16" t="str">
        <f t="shared" si="315"/>
        <v>2014</v>
      </c>
    </row>
    <row r="3910" spans="1:20" ht="49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>
        <f t="shared" si="312"/>
        <v>9</v>
      </c>
      <c r="O3910" s="10">
        <f t="shared" si="313"/>
        <v>16.25</v>
      </c>
      <c r="P3910" s="12" t="s">
        <v>8273</v>
      </c>
      <c r="Q3910" t="s">
        <v>8274</v>
      </c>
      <c r="R3910" s="17">
        <f t="shared" si="311"/>
        <v>41834.135370370372</v>
      </c>
      <c r="S3910" s="17">
        <f t="shared" si="314"/>
        <v>41849.135370370372</v>
      </c>
      <c r="T3910" s="16" t="str">
        <f t="shared" si="315"/>
        <v>2014</v>
      </c>
    </row>
    <row r="3911" spans="1:20" ht="49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>
        <f t="shared" si="312"/>
        <v>0</v>
      </c>
      <c r="O3911" s="10">
        <f t="shared" si="313"/>
        <v>33.75</v>
      </c>
      <c r="P3911" s="12" t="s">
        <v>8273</v>
      </c>
      <c r="Q3911" t="s">
        <v>8274</v>
      </c>
      <c r="R3911" s="17">
        <f t="shared" si="311"/>
        <v>41863.359282407408</v>
      </c>
      <c r="S3911" s="17">
        <f t="shared" si="314"/>
        <v>41893.359282407408</v>
      </c>
      <c r="T3911" s="16" t="str">
        <f t="shared" si="315"/>
        <v>2014</v>
      </c>
    </row>
    <row r="3912" spans="1:20" ht="49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>
        <f t="shared" si="312"/>
        <v>3</v>
      </c>
      <c r="O3912" s="10">
        <f t="shared" si="313"/>
        <v>61.67</v>
      </c>
      <c r="P3912" s="12" t="s">
        <v>8273</v>
      </c>
      <c r="Q3912" t="s">
        <v>8274</v>
      </c>
      <c r="R3912" s="17">
        <f t="shared" si="311"/>
        <v>42224.756909722222</v>
      </c>
      <c r="S3912" s="17">
        <f t="shared" si="314"/>
        <v>42254.756909722222</v>
      </c>
      <c r="T3912" s="16" t="str">
        <f t="shared" si="315"/>
        <v>2015</v>
      </c>
    </row>
    <row r="3913" spans="1:20" ht="49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>
        <f t="shared" si="312"/>
        <v>37</v>
      </c>
      <c r="O3913" s="10">
        <f t="shared" si="313"/>
        <v>83.14</v>
      </c>
      <c r="P3913" s="12" t="s">
        <v>8273</v>
      </c>
      <c r="Q3913" t="s">
        <v>8274</v>
      </c>
      <c r="R3913" s="17">
        <f t="shared" si="311"/>
        <v>41939.8122337963</v>
      </c>
      <c r="S3913" s="17">
        <f t="shared" si="314"/>
        <v>41969.853900462964</v>
      </c>
      <c r="T3913" s="16" t="str">
        <f t="shared" si="315"/>
        <v>2014</v>
      </c>
    </row>
    <row r="3914" spans="1:20" ht="49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>
        <f t="shared" si="312"/>
        <v>0</v>
      </c>
      <c r="O3914" s="10">
        <f t="shared" si="313"/>
        <v>1</v>
      </c>
      <c r="P3914" s="12" t="s">
        <v>8273</v>
      </c>
      <c r="Q3914" t="s">
        <v>8274</v>
      </c>
      <c r="R3914" s="17">
        <f t="shared" si="311"/>
        <v>42059.270023148143</v>
      </c>
      <c r="S3914" s="17">
        <f t="shared" si="314"/>
        <v>42119.190972222219</v>
      </c>
      <c r="T3914" s="16" t="str">
        <f t="shared" si="315"/>
        <v>2015</v>
      </c>
    </row>
    <row r="3915" spans="1:20" ht="49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>
        <f t="shared" si="312"/>
        <v>10</v>
      </c>
      <c r="O3915" s="10">
        <f t="shared" si="313"/>
        <v>142.86000000000001</v>
      </c>
      <c r="P3915" s="12" t="s">
        <v>8273</v>
      </c>
      <c r="Q3915" t="s">
        <v>8274</v>
      </c>
      <c r="R3915" s="17">
        <f t="shared" si="311"/>
        <v>42308.211215277777</v>
      </c>
      <c r="S3915" s="17">
        <f t="shared" si="314"/>
        <v>42338.252881944441</v>
      </c>
      <c r="T3915" s="16" t="str">
        <f t="shared" si="315"/>
        <v>2015</v>
      </c>
    </row>
    <row r="3916" spans="1:20" ht="49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>
        <f t="shared" si="312"/>
        <v>36</v>
      </c>
      <c r="O3916" s="10">
        <f t="shared" si="313"/>
        <v>33.67</v>
      </c>
      <c r="P3916" s="12" t="s">
        <v>8273</v>
      </c>
      <c r="Q3916" t="s">
        <v>8274</v>
      </c>
      <c r="R3916" s="17">
        <f t="shared" si="311"/>
        <v>42114.818935185183</v>
      </c>
      <c r="S3916" s="17">
        <f t="shared" si="314"/>
        <v>42134.957638888889</v>
      </c>
      <c r="T3916" s="16" t="str">
        <f t="shared" si="315"/>
        <v>2015</v>
      </c>
    </row>
    <row r="3917" spans="1:20" ht="49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>
        <f t="shared" si="312"/>
        <v>0</v>
      </c>
      <c r="O3917" s="10">
        <f t="shared" si="313"/>
        <v>5</v>
      </c>
      <c r="P3917" s="12" t="s">
        <v>8273</v>
      </c>
      <c r="Q3917" t="s">
        <v>8274</v>
      </c>
      <c r="R3917" s="17">
        <f t="shared" si="311"/>
        <v>42492.98505787037</v>
      </c>
      <c r="S3917" s="17">
        <f t="shared" si="314"/>
        <v>42522.98505787037</v>
      </c>
      <c r="T3917" s="16" t="str">
        <f t="shared" si="315"/>
        <v>2016</v>
      </c>
    </row>
    <row r="3918" spans="1:20" ht="49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>
        <f t="shared" si="312"/>
        <v>0</v>
      </c>
      <c r="O3918" s="10">
        <f t="shared" si="313"/>
        <v>0</v>
      </c>
      <c r="P3918" s="12" t="s">
        <v>8273</v>
      </c>
      <c r="Q3918" t="s">
        <v>8274</v>
      </c>
      <c r="R3918" s="17">
        <f t="shared" si="311"/>
        <v>42494.471666666665</v>
      </c>
      <c r="S3918" s="17">
        <f t="shared" si="314"/>
        <v>42524.471666666665</v>
      </c>
      <c r="T3918" s="16" t="str">
        <f t="shared" si="315"/>
        <v>2016</v>
      </c>
    </row>
    <row r="3919" spans="1:20" ht="49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>
        <f t="shared" si="312"/>
        <v>0</v>
      </c>
      <c r="O3919" s="10">
        <f t="shared" si="313"/>
        <v>10</v>
      </c>
      <c r="P3919" s="12" t="s">
        <v>8273</v>
      </c>
      <c r="Q3919" t="s">
        <v>8274</v>
      </c>
      <c r="R3919" s="17">
        <f t="shared" si="311"/>
        <v>41863.527326388888</v>
      </c>
      <c r="S3919" s="17">
        <f t="shared" si="314"/>
        <v>41893.527326388888</v>
      </c>
      <c r="T3919" s="16" t="str">
        <f t="shared" si="315"/>
        <v>2014</v>
      </c>
    </row>
    <row r="3920" spans="1:20" ht="49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>
        <f t="shared" si="312"/>
        <v>0</v>
      </c>
      <c r="O3920" s="10">
        <f t="shared" si="313"/>
        <v>40</v>
      </c>
      <c r="P3920" s="12" t="s">
        <v>8273</v>
      </c>
      <c r="Q3920" t="s">
        <v>8274</v>
      </c>
      <c r="R3920" s="17">
        <f t="shared" si="311"/>
        <v>41843.664618055554</v>
      </c>
      <c r="S3920" s="17">
        <f t="shared" si="314"/>
        <v>41855.666666666664</v>
      </c>
      <c r="T3920" s="16" t="str">
        <f t="shared" si="315"/>
        <v>2014</v>
      </c>
    </row>
    <row r="3921" spans="1:20" ht="49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>
        <f t="shared" si="312"/>
        <v>2</v>
      </c>
      <c r="O3921" s="10">
        <f t="shared" si="313"/>
        <v>30</v>
      </c>
      <c r="P3921" s="12" t="s">
        <v>8273</v>
      </c>
      <c r="Q3921" t="s">
        <v>8274</v>
      </c>
      <c r="R3921" s="17">
        <f t="shared" si="311"/>
        <v>42358.684872685189</v>
      </c>
      <c r="S3921" s="17">
        <f t="shared" si="314"/>
        <v>42387</v>
      </c>
      <c r="T3921" s="16" t="str">
        <f t="shared" si="315"/>
        <v>2015</v>
      </c>
    </row>
    <row r="3922" spans="1:20" ht="49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>
        <f t="shared" si="312"/>
        <v>5</v>
      </c>
      <c r="O3922" s="10">
        <f t="shared" si="313"/>
        <v>45</v>
      </c>
      <c r="P3922" s="12" t="s">
        <v>8273</v>
      </c>
      <c r="Q3922" t="s">
        <v>8274</v>
      </c>
      <c r="R3922" s="17">
        <f t="shared" si="311"/>
        <v>42657.38726851852</v>
      </c>
      <c r="S3922" s="17">
        <f t="shared" si="314"/>
        <v>42687.428935185191</v>
      </c>
      <c r="T3922" s="16" t="str">
        <f t="shared" si="315"/>
        <v>2016</v>
      </c>
    </row>
    <row r="3923" spans="1:20" ht="49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>
        <f t="shared" si="312"/>
        <v>0</v>
      </c>
      <c r="O3923" s="10">
        <f t="shared" si="313"/>
        <v>0</v>
      </c>
      <c r="P3923" s="12" t="s">
        <v>8273</v>
      </c>
      <c r="Q3923" t="s">
        <v>8274</v>
      </c>
      <c r="R3923" s="17">
        <f t="shared" si="311"/>
        <v>41926.542303240742</v>
      </c>
      <c r="S3923" s="17">
        <f t="shared" si="314"/>
        <v>41938.75</v>
      </c>
      <c r="T3923" s="16" t="str">
        <f t="shared" si="315"/>
        <v>2014</v>
      </c>
    </row>
    <row r="3924" spans="1:20" ht="49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>
        <f t="shared" si="312"/>
        <v>8</v>
      </c>
      <c r="O3924" s="10">
        <f t="shared" si="313"/>
        <v>10.17</v>
      </c>
      <c r="P3924" s="12" t="s">
        <v>8273</v>
      </c>
      <c r="Q3924" t="s">
        <v>8274</v>
      </c>
      <c r="R3924" s="17">
        <f t="shared" si="311"/>
        <v>42020.768634259264</v>
      </c>
      <c r="S3924" s="17">
        <f t="shared" si="314"/>
        <v>42065.958333333328</v>
      </c>
      <c r="T3924" s="16" t="str">
        <f t="shared" si="315"/>
        <v>2015</v>
      </c>
    </row>
    <row r="3925" spans="1:20" ht="49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>
        <f t="shared" si="312"/>
        <v>12</v>
      </c>
      <c r="O3925" s="10">
        <f t="shared" si="313"/>
        <v>81.41</v>
      </c>
      <c r="P3925" s="12" t="s">
        <v>8273</v>
      </c>
      <c r="Q3925" t="s">
        <v>8274</v>
      </c>
      <c r="R3925" s="17">
        <f t="shared" si="311"/>
        <v>42075.979988425926</v>
      </c>
      <c r="S3925" s="17">
        <f t="shared" si="314"/>
        <v>42103.979988425926</v>
      </c>
      <c r="T3925" s="16" t="str">
        <f t="shared" si="315"/>
        <v>2015</v>
      </c>
    </row>
    <row r="3926" spans="1:20" ht="49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>
        <f t="shared" si="312"/>
        <v>15</v>
      </c>
      <c r="O3926" s="10">
        <f t="shared" si="313"/>
        <v>57.25</v>
      </c>
      <c r="P3926" s="12" t="s">
        <v>8273</v>
      </c>
      <c r="Q3926" t="s">
        <v>8274</v>
      </c>
      <c r="R3926" s="17">
        <f t="shared" si="311"/>
        <v>41786.959745370368</v>
      </c>
      <c r="S3926" s="17">
        <f t="shared" si="314"/>
        <v>41816.959745370368</v>
      </c>
      <c r="T3926" s="16" t="str">
        <f t="shared" si="315"/>
        <v>2014</v>
      </c>
    </row>
    <row r="3927" spans="1:20" ht="49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>
        <f t="shared" si="312"/>
        <v>10</v>
      </c>
      <c r="O3927" s="10">
        <f t="shared" si="313"/>
        <v>5</v>
      </c>
      <c r="P3927" s="12" t="s">
        <v>8273</v>
      </c>
      <c r="Q3927" t="s">
        <v>8274</v>
      </c>
      <c r="R3927" s="17">
        <f t="shared" si="311"/>
        <v>41820.870821759258</v>
      </c>
      <c r="S3927" s="17">
        <f t="shared" si="314"/>
        <v>41850.870821759258</v>
      </c>
      <c r="T3927" s="16" t="str">
        <f t="shared" si="315"/>
        <v>2014</v>
      </c>
    </row>
    <row r="3928" spans="1:20" ht="33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>
        <f t="shared" si="312"/>
        <v>0</v>
      </c>
      <c r="O3928" s="10">
        <f t="shared" si="313"/>
        <v>15</v>
      </c>
      <c r="P3928" s="12" t="s">
        <v>8273</v>
      </c>
      <c r="Q3928" t="s">
        <v>8274</v>
      </c>
      <c r="R3928" s="17">
        <f t="shared" si="311"/>
        <v>41970.085046296299</v>
      </c>
      <c r="S3928" s="17">
        <f t="shared" si="314"/>
        <v>42000.085046296299</v>
      </c>
      <c r="T3928" s="16" t="str">
        <f t="shared" si="315"/>
        <v>2014</v>
      </c>
    </row>
    <row r="3929" spans="1:20" ht="49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>
        <f t="shared" si="312"/>
        <v>1</v>
      </c>
      <c r="O3929" s="10">
        <f t="shared" si="313"/>
        <v>12.5</v>
      </c>
      <c r="P3929" s="12" t="s">
        <v>8273</v>
      </c>
      <c r="Q3929" t="s">
        <v>8274</v>
      </c>
      <c r="R3929" s="17">
        <f t="shared" si="311"/>
        <v>41830.267407407409</v>
      </c>
      <c r="S3929" s="17">
        <f t="shared" si="314"/>
        <v>41860.267407407409</v>
      </c>
      <c r="T3929" s="16" t="str">
        <f t="shared" si="315"/>
        <v>2014</v>
      </c>
    </row>
    <row r="3930" spans="1:20" ht="49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>
        <f t="shared" si="312"/>
        <v>13</v>
      </c>
      <c r="O3930" s="10">
        <f t="shared" si="313"/>
        <v>93</v>
      </c>
      <c r="P3930" s="12" t="s">
        <v>8273</v>
      </c>
      <c r="Q3930" t="s">
        <v>8274</v>
      </c>
      <c r="R3930" s="17">
        <f t="shared" si="311"/>
        <v>42265.683182870373</v>
      </c>
      <c r="S3930" s="17">
        <f t="shared" si="314"/>
        <v>42293.207638888889</v>
      </c>
      <c r="T3930" s="16" t="str">
        <f t="shared" si="315"/>
        <v>2015</v>
      </c>
    </row>
    <row r="3931" spans="1:20" ht="49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>
        <f t="shared" si="312"/>
        <v>2</v>
      </c>
      <c r="O3931" s="10">
        <f t="shared" si="313"/>
        <v>32.36</v>
      </c>
      <c r="P3931" s="12" t="s">
        <v>8273</v>
      </c>
      <c r="Q3931" t="s">
        <v>8274</v>
      </c>
      <c r="R3931" s="17">
        <f t="shared" si="311"/>
        <v>42601.827141203699</v>
      </c>
      <c r="S3931" s="17">
        <f t="shared" si="314"/>
        <v>42631.827141203699</v>
      </c>
      <c r="T3931" s="16" t="str">
        <f t="shared" si="315"/>
        <v>2016</v>
      </c>
    </row>
    <row r="3932" spans="1:20" ht="49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>
        <f t="shared" si="312"/>
        <v>0</v>
      </c>
      <c r="O3932" s="10">
        <f t="shared" si="313"/>
        <v>0</v>
      </c>
      <c r="P3932" s="12" t="s">
        <v>8273</v>
      </c>
      <c r="Q3932" t="s">
        <v>8274</v>
      </c>
      <c r="R3932" s="17">
        <f t="shared" si="311"/>
        <v>42433.338749999995</v>
      </c>
      <c r="S3932" s="17">
        <f t="shared" si="314"/>
        <v>42461.25</v>
      </c>
      <c r="T3932" s="16" t="str">
        <f t="shared" si="315"/>
        <v>2016</v>
      </c>
    </row>
    <row r="3933" spans="1:20" ht="49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>
        <f t="shared" si="312"/>
        <v>0</v>
      </c>
      <c r="O3933" s="10">
        <f t="shared" si="313"/>
        <v>0</v>
      </c>
      <c r="P3933" s="12" t="s">
        <v>8273</v>
      </c>
      <c r="Q3933" t="s">
        <v>8274</v>
      </c>
      <c r="R3933" s="17">
        <f t="shared" si="311"/>
        <v>42228.151701388888</v>
      </c>
      <c r="S3933" s="17">
        <f t="shared" si="314"/>
        <v>42253.151701388888</v>
      </c>
      <c r="T3933" s="16" t="str">
        <f t="shared" si="315"/>
        <v>2015</v>
      </c>
    </row>
    <row r="3934" spans="1:20" ht="49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>
        <f t="shared" si="312"/>
        <v>0</v>
      </c>
      <c r="O3934" s="10">
        <f t="shared" si="313"/>
        <v>1</v>
      </c>
      <c r="P3934" s="12" t="s">
        <v>8273</v>
      </c>
      <c r="Q3934" t="s">
        <v>8274</v>
      </c>
      <c r="R3934" s="17">
        <f t="shared" si="311"/>
        <v>42415.168564814812</v>
      </c>
      <c r="S3934" s="17">
        <f t="shared" si="314"/>
        <v>42445.126898148148</v>
      </c>
      <c r="T3934" s="16" t="str">
        <f t="shared" si="315"/>
        <v>2016</v>
      </c>
    </row>
    <row r="3935" spans="1:20" ht="49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>
        <f t="shared" si="312"/>
        <v>16</v>
      </c>
      <c r="O3935" s="10">
        <f t="shared" si="313"/>
        <v>91.83</v>
      </c>
      <c r="P3935" s="12" t="s">
        <v>8273</v>
      </c>
      <c r="Q3935" t="s">
        <v>8274</v>
      </c>
      <c r="R3935" s="17">
        <f t="shared" si="311"/>
        <v>42538.968310185184</v>
      </c>
      <c r="S3935" s="17">
        <f t="shared" si="314"/>
        <v>42568.029861111107</v>
      </c>
      <c r="T3935" s="16" t="str">
        <f t="shared" si="315"/>
        <v>2016</v>
      </c>
    </row>
    <row r="3936" spans="1:20" ht="49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>
        <f t="shared" si="312"/>
        <v>11</v>
      </c>
      <c r="O3936" s="10">
        <f t="shared" si="313"/>
        <v>45.83</v>
      </c>
      <c r="P3936" s="12" t="s">
        <v>8273</v>
      </c>
      <c r="Q3936" t="s">
        <v>8274</v>
      </c>
      <c r="R3936" s="17">
        <f t="shared" si="311"/>
        <v>42233.671747685185</v>
      </c>
      <c r="S3936" s="17">
        <f t="shared" si="314"/>
        <v>42278.541666666672</v>
      </c>
      <c r="T3936" s="16" t="str">
        <f t="shared" si="315"/>
        <v>2015</v>
      </c>
    </row>
    <row r="3937" spans="1:20" ht="65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>
        <f t="shared" si="312"/>
        <v>44</v>
      </c>
      <c r="O3937" s="10">
        <f t="shared" si="313"/>
        <v>57.17</v>
      </c>
      <c r="P3937" s="12" t="s">
        <v>8273</v>
      </c>
      <c r="Q3937" t="s">
        <v>8274</v>
      </c>
      <c r="R3937" s="17">
        <f t="shared" si="311"/>
        <v>42221.656782407401</v>
      </c>
      <c r="S3937" s="17">
        <f t="shared" si="314"/>
        <v>42281.656782407401</v>
      </c>
      <c r="T3937" s="16" t="str">
        <f t="shared" si="315"/>
        <v>2015</v>
      </c>
    </row>
    <row r="3938" spans="1:20" ht="49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>
        <f t="shared" si="312"/>
        <v>0</v>
      </c>
      <c r="O3938" s="10">
        <f t="shared" si="313"/>
        <v>0</v>
      </c>
      <c r="P3938" s="12" t="s">
        <v>8273</v>
      </c>
      <c r="Q3938" t="s">
        <v>8274</v>
      </c>
      <c r="R3938" s="17">
        <f t="shared" si="311"/>
        <v>42675.262962962966</v>
      </c>
      <c r="S3938" s="17">
        <f t="shared" si="314"/>
        <v>42705.304629629631</v>
      </c>
      <c r="T3938" s="16" t="str">
        <f t="shared" si="315"/>
        <v>2016</v>
      </c>
    </row>
    <row r="3939" spans="1:20" ht="49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>
        <f t="shared" si="312"/>
        <v>86</v>
      </c>
      <c r="O3939" s="10">
        <f t="shared" si="313"/>
        <v>248.5</v>
      </c>
      <c r="P3939" s="12" t="s">
        <v>8273</v>
      </c>
      <c r="Q3939" t="s">
        <v>8274</v>
      </c>
      <c r="R3939" s="17">
        <f t="shared" si="311"/>
        <v>42534.631481481483</v>
      </c>
      <c r="S3939" s="17">
        <f t="shared" si="314"/>
        <v>42562.631481481483</v>
      </c>
      <c r="T3939" s="16" t="str">
        <f t="shared" si="315"/>
        <v>2016</v>
      </c>
    </row>
    <row r="3940" spans="1:20" ht="49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>
        <f t="shared" si="312"/>
        <v>12</v>
      </c>
      <c r="O3940" s="10">
        <f t="shared" si="313"/>
        <v>79.400000000000006</v>
      </c>
      <c r="P3940" s="12" t="s">
        <v>8273</v>
      </c>
      <c r="Q3940" t="s">
        <v>8274</v>
      </c>
      <c r="R3940" s="17">
        <f t="shared" si="311"/>
        <v>42151.905717592599</v>
      </c>
      <c r="S3940" s="17">
        <f t="shared" si="314"/>
        <v>42182.905717592599</v>
      </c>
      <c r="T3940" s="16" t="str">
        <f t="shared" si="315"/>
        <v>2015</v>
      </c>
    </row>
    <row r="3941" spans="1:20" ht="49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>
        <f t="shared" si="312"/>
        <v>0</v>
      </c>
      <c r="O3941" s="10">
        <f t="shared" si="313"/>
        <v>5</v>
      </c>
      <c r="P3941" s="12" t="s">
        <v>8273</v>
      </c>
      <c r="Q3941" t="s">
        <v>8274</v>
      </c>
      <c r="R3941" s="17">
        <f t="shared" si="311"/>
        <v>41915.400219907409</v>
      </c>
      <c r="S3941" s="17">
        <f t="shared" si="314"/>
        <v>41919.1875</v>
      </c>
      <c r="T3941" s="16" t="str">
        <f t="shared" si="315"/>
        <v>2014</v>
      </c>
    </row>
    <row r="3942" spans="1:20" ht="49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>
        <f t="shared" si="312"/>
        <v>0</v>
      </c>
      <c r="O3942" s="10">
        <f t="shared" si="313"/>
        <v>5.5</v>
      </c>
      <c r="P3942" s="12" t="s">
        <v>8273</v>
      </c>
      <c r="Q3942" t="s">
        <v>8274</v>
      </c>
      <c r="R3942" s="17">
        <f t="shared" si="311"/>
        <v>41961.492488425924</v>
      </c>
      <c r="S3942" s="17">
        <f t="shared" si="314"/>
        <v>42006.492488425924</v>
      </c>
      <c r="T3942" s="16" t="str">
        <f t="shared" si="315"/>
        <v>2014</v>
      </c>
    </row>
    <row r="3943" spans="1:20" ht="49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>
        <f t="shared" si="312"/>
        <v>1</v>
      </c>
      <c r="O3943" s="10">
        <f t="shared" si="313"/>
        <v>25</v>
      </c>
      <c r="P3943" s="12" t="s">
        <v>8273</v>
      </c>
      <c r="Q3943" t="s">
        <v>8274</v>
      </c>
      <c r="R3943" s="17">
        <f t="shared" si="311"/>
        <v>41940.587233796294</v>
      </c>
      <c r="S3943" s="17">
        <f t="shared" si="314"/>
        <v>41968.041666666672</v>
      </c>
      <c r="T3943" s="16" t="str">
        <f t="shared" si="315"/>
        <v>2014</v>
      </c>
    </row>
    <row r="3944" spans="1:20" ht="49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>
        <f t="shared" si="312"/>
        <v>0</v>
      </c>
      <c r="O3944" s="10">
        <f t="shared" si="313"/>
        <v>0</v>
      </c>
      <c r="P3944" s="12" t="s">
        <v>8273</v>
      </c>
      <c r="Q3944" t="s">
        <v>8274</v>
      </c>
      <c r="R3944" s="17">
        <f t="shared" si="311"/>
        <v>42111.904097222221</v>
      </c>
      <c r="S3944" s="17">
        <f t="shared" si="314"/>
        <v>42171.904097222221</v>
      </c>
      <c r="T3944" s="16" t="str">
        <f t="shared" si="315"/>
        <v>2015</v>
      </c>
    </row>
    <row r="3945" spans="1:20" ht="49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>
        <f t="shared" si="312"/>
        <v>36</v>
      </c>
      <c r="O3945" s="10">
        <f t="shared" si="313"/>
        <v>137.08000000000001</v>
      </c>
      <c r="P3945" s="12" t="s">
        <v>8273</v>
      </c>
      <c r="Q3945" t="s">
        <v>8274</v>
      </c>
      <c r="R3945" s="17">
        <f t="shared" si="311"/>
        <v>42279.778564814813</v>
      </c>
      <c r="S3945" s="17">
        <f t="shared" si="314"/>
        <v>42310.701388888891</v>
      </c>
      <c r="T3945" s="16" t="str">
        <f t="shared" si="315"/>
        <v>2015</v>
      </c>
    </row>
    <row r="3946" spans="1:20" ht="49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>
        <f t="shared" si="312"/>
        <v>0</v>
      </c>
      <c r="O3946" s="10">
        <f t="shared" si="313"/>
        <v>0</v>
      </c>
      <c r="P3946" s="12" t="s">
        <v>8273</v>
      </c>
      <c r="Q3946" t="s">
        <v>8274</v>
      </c>
      <c r="R3946" s="17">
        <f t="shared" si="311"/>
        <v>42213.662905092591</v>
      </c>
      <c r="S3946" s="17">
        <f t="shared" si="314"/>
        <v>42243.662905092591</v>
      </c>
      <c r="T3946" s="16" t="str">
        <f t="shared" si="315"/>
        <v>2015</v>
      </c>
    </row>
    <row r="3947" spans="1:20" ht="49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>
        <f t="shared" si="312"/>
        <v>0</v>
      </c>
      <c r="O3947" s="10">
        <f t="shared" si="313"/>
        <v>5</v>
      </c>
      <c r="P3947" s="12" t="s">
        <v>8273</v>
      </c>
      <c r="Q3947" t="s">
        <v>8274</v>
      </c>
      <c r="R3947" s="17">
        <f t="shared" si="311"/>
        <v>42109.801712962959</v>
      </c>
      <c r="S3947" s="17">
        <f t="shared" si="314"/>
        <v>42139.801712962959</v>
      </c>
      <c r="T3947" s="16" t="str">
        <f t="shared" si="315"/>
        <v>2015</v>
      </c>
    </row>
    <row r="3948" spans="1:20" ht="33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>
        <f t="shared" si="312"/>
        <v>3</v>
      </c>
      <c r="O3948" s="10">
        <f t="shared" si="313"/>
        <v>39</v>
      </c>
      <c r="P3948" s="12" t="s">
        <v>8273</v>
      </c>
      <c r="Q3948" t="s">
        <v>8274</v>
      </c>
      <c r="R3948" s="17">
        <f t="shared" si="311"/>
        <v>42031.833587962959</v>
      </c>
      <c r="S3948" s="17">
        <f t="shared" si="314"/>
        <v>42063.333333333328</v>
      </c>
      <c r="T3948" s="16" t="str">
        <f t="shared" si="315"/>
        <v>2015</v>
      </c>
    </row>
    <row r="3949" spans="1:20" ht="49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>
        <f t="shared" si="312"/>
        <v>3</v>
      </c>
      <c r="O3949" s="10">
        <f t="shared" si="313"/>
        <v>50.5</v>
      </c>
      <c r="P3949" s="12" t="s">
        <v>8273</v>
      </c>
      <c r="Q3949" t="s">
        <v>8274</v>
      </c>
      <c r="R3949" s="17">
        <f t="shared" si="311"/>
        <v>42615.142870370371</v>
      </c>
      <c r="S3949" s="17">
        <f t="shared" si="314"/>
        <v>42645.142870370371</v>
      </c>
      <c r="T3949" s="16" t="str">
        <f t="shared" si="315"/>
        <v>2016</v>
      </c>
    </row>
    <row r="3950" spans="1:20" ht="49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>
        <f t="shared" si="312"/>
        <v>0</v>
      </c>
      <c r="O3950" s="10">
        <f t="shared" si="313"/>
        <v>0</v>
      </c>
      <c r="P3950" s="12" t="s">
        <v>8273</v>
      </c>
      <c r="Q3950" t="s">
        <v>8274</v>
      </c>
      <c r="R3950" s="17">
        <f t="shared" si="311"/>
        <v>41829.325497685182</v>
      </c>
      <c r="S3950" s="17">
        <f t="shared" si="314"/>
        <v>41889.325497685182</v>
      </c>
      <c r="T3950" s="16" t="str">
        <f t="shared" si="315"/>
        <v>2014</v>
      </c>
    </row>
    <row r="3951" spans="1:20" ht="49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>
        <f t="shared" si="312"/>
        <v>16</v>
      </c>
      <c r="O3951" s="10">
        <f t="shared" si="313"/>
        <v>49.28</v>
      </c>
      <c r="P3951" s="12" t="s">
        <v>8273</v>
      </c>
      <c r="Q3951" t="s">
        <v>8274</v>
      </c>
      <c r="R3951" s="17">
        <f t="shared" si="311"/>
        <v>42016.120613425926</v>
      </c>
      <c r="S3951" s="17">
        <f t="shared" si="314"/>
        <v>42046.120613425926</v>
      </c>
      <c r="T3951" s="16" t="str">
        <f t="shared" si="315"/>
        <v>2015</v>
      </c>
    </row>
    <row r="3952" spans="1:20" ht="49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>
        <f t="shared" si="312"/>
        <v>1</v>
      </c>
      <c r="O3952" s="10">
        <f t="shared" si="313"/>
        <v>25</v>
      </c>
      <c r="P3952" s="12" t="s">
        <v>8273</v>
      </c>
      <c r="Q3952" t="s">
        <v>8274</v>
      </c>
      <c r="R3952" s="17">
        <f t="shared" si="311"/>
        <v>42439.702314814815</v>
      </c>
      <c r="S3952" s="17">
        <f t="shared" si="314"/>
        <v>42468.774305555555</v>
      </c>
      <c r="T3952" s="16" t="str">
        <f t="shared" si="315"/>
        <v>2016</v>
      </c>
    </row>
    <row r="3953" spans="1:20" ht="49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>
        <f t="shared" si="312"/>
        <v>0</v>
      </c>
      <c r="O3953" s="10">
        <f t="shared" si="313"/>
        <v>1</v>
      </c>
      <c r="P3953" s="12" t="s">
        <v>8273</v>
      </c>
      <c r="Q3953" t="s">
        <v>8274</v>
      </c>
      <c r="R3953" s="17">
        <f t="shared" si="311"/>
        <v>42433.825717592597</v>
      </c>
      <c r="S3953" s="17">
        <f t="shared" si="314"/>
        <v>42493.784050925926</v>
      </c>
      <c r="T3953" s="16" t="str">
        <f t="shared" si="315"/>
        <v>2016</v>
      </c>
    </row>
    <row r="3954" spans="1:20" ht="49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>
        <f t="shared" si="312"/>
        <v>0</v>
      </c>
      <c r="O3954" s="10">
        <f t="shared" si="313"/>
        <v>25</v>
      </c>
      <c r="P3954" s="12" t="s">
        <v>8273</v>
      </c>
      <c r="Q3954" t="s">
        <v>8274</v>
      </c>
      <c r="R3954" s="17">
        <f t="shared" si="311"/>
        <v>42243.790393518517</v>
      </c>
      <c r="S3954" s="17">
        <f t="shared" si="314"/>
        <v>42303.790393518517</v>
      </c>
      <c r="T3954" s="16" t="str">
        <f t="shared" si="315"/>
        <v>2015</v>
      </c>
    </row>
    <row r="3955" spans="1:20" ht="49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>
        <f t="shared" si="312"/>
        <v>0</v>
      </c>
      <c r="O3955" s="10">
        <f t="shared" si="313"/>
        <v>0</v>
      </c>
      <c r="P3955" s="12" t="s">
        <v>8273</v>
      </c>
      <c r="Q3955" t="s">
        <v>8274</v>
      </c>
      <c r="R3955" s="17">
        <f t="shared" ref="R3955:R4018" si="316">(((J3955/60)/60)/24)+DATE(1970,1,1)</f>
        <v>42550.048449074078</v>
      </c>
      <c r="S3955" s="17">
        <f t="shared" si="314"/>
        <v>42580.978472222225</v>
      </c>
      <c r="T3955" s="16" t="str">
        <f t="shared" si="315"/>
        <v>2016</v>
      </c>
    </row>
    <row r="3956" spans="1:20" ht="49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>
        <f t="shared" si="312"/>
        <v>0</v>
      </c>
      <c r="O3956" s="10">
        <f t="shared" si="313"/>
        <v>0</v>
      </c>
      <c r="P3956" s="12" t="s">
        <v>8273</v>
      </c>
      <c r="Q3956" t="s">
        <v>8274</v>
      </c>
      <c r="R3956" s="17">
        <f t="shared" si="316"/>
        <v>41774.651203703703</v>
      </c>
      <c r="S3956" s="17">
        <f t="shared" si="314"/>
        <v>41834.651203703703</v>
      </c>
      <c r="T3956" s="16" t="str">
        <f t="shared" si="315"/>
        <v>2014</v>
      </c>
    </row>
    <row r="3957" spans="1:20" ht="49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>
        <f t="shared" si="312"/>
        <v>24</v>
      </c>
      <c r="O3957" s="10">
        <f t="shared" si="313"/>
        <v>53.13</v>
      </c>
      <c r="P3957" s="12" t="s">
        <v>8273</v>
      </c>
      <c r="Q3957" t="s">
        <v>8274</v>
      </c>
      <c r="R3957" s="17">
        <f t="shared" si="316"/>
        <v>42306.848854166667</v>
      </c>
      <c r="S3957" s="17">
        <f t="shared" si="314"/>
        <v>42336.890520833331</v>
      </c>
      <c r="T3957" s="16" t="str">
        <f t="shared" si="315"/>
        <v>2015</v>
      </c>
    </row>
    <row r="3958" spans="1:20" ht="49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>
        <f t="shared" si="312"/>
        <v>0</v>
      </c>
      <c r="O3958" s="10">
        <f t="shared" si="313"/>
        <v>0</v>
      </c>
      <c r="P3958" s="12" t="s">
        <v>8273</v>
      </c>
      <c r="Q3958" t="s">
        <v>8274</v>
      </c>
      <c r="R3958" s="17">
        <f t="shared" si="316"/>
        <v>42457.932025462964</v>
      </c>
      <c r="S3958" s="17">
        <f t="shared" si="314"/>
        <v>42485.013888888891</v>
      </c>
      <c r="T3958" s="16" t="str">
        <f t="shared" si="315"/>
        <v>2016</v>
      </c>
    </row>
    <row r="3959" spans="1:20" ht="49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>
        <f t="shared" si="312"/>
        <v>0</v>
      </c>
      <c r="O3959" s="10">
        <f t="shared" si="313"/>
        <v>7</v>
      </c>
      <c r="P3959" s="12" t="s">
        <v>8273</v>
      </c>
      <c r="Q3959" t="s">
        <v>8274</v>
      </c>
      <c r="R3959" s="17">
        <f t="shared" si="316"/>
        <v>42513.976319444439</v>
      </c>
      <c r="S3959" s="17">
        <f t="shared" si="314"/>
        <v>42559.976319444439</v>
      </c>
      <c r="T3959" s="16" t="str">
        <f t="shared" si="315"/>
        <v>2016</v>
      </c>
    </row>
    <row r="3960" spans="1:20" ht="49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>
        <f t="shared" si="312"/>
        <v>32</v>
      </c>
      <c r="O3960" s="10">
        <f t="shared" si="313"/>
        <v>40.06</v>
      </c>
      <c r="P3960" s="12" t="s">
        <v>8273</v>
      </c>
      <c r="Q3960" t="s">
        <v>8274</v>
      </c>
      <c r="R3960" s="17">
        <f t="shared" si="316"/>
        <v>41816.950370370374</v>
      </c>
      <c r="S3960" s="17">
        <f t="shared" si="314"/>
        <v>41853.583333333336</v>
      </c>
      <c r="T3960" s="16" t="str">
        <f t="shared" si="315"/>
        <v>2014</v>
      </c>
    </row>
    <row r="3961" spans="1:20" ht="49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>
        <f t="shared" si="312"/>
        <v>24</v>
      </c>
      <c r="O3961" s="10">
        <f t="shared" si="313"/>
        <v>24.33</v>
      </c>
      <c r="P3961" s="12" t="s">
        <v>8273</v>
      </c>
      <c r="Q3961" t="s">
        <v>8274</v>
      </c>
      <c r="R3961" s="17">
        <f t="shared" si="316"/>
        <v>41880.788842592592</v>
      </c>
      <c r="S3961" s="17">
        <f t="shared" si="314"/>
        <v>41910.788842592592</v>
      </c>
      <c r="T3961" s="16" t="str">
        <f t="shared" si="315"/>
        <v>2014</v>
      </c>
    </row>
    <row r="3962" spans="1:20" ht="49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>
        <f t="shared" si="312"/>
        <v>2</v>
      </c>
      <c r="O3962" s="10">
        <f t="shared" si="313"/>
        <v>11.25</v>
      </c>
      <c r="P3962" s="12" t="s">
        <v>8273</v>
      </c>
      <c r="Q3962" t="s">
        <v>8274</v>
      </c>
      <c r="R3962" s="17">
        <f t="shared" si="316"/>
        <v>42342.845555555556</v>
      </c>
      <c r="S3962" s="17">
        <f t="shared" si="314"/>
        <v>42372.845555555556</v>
      </c>
      <c r="T3962" s="16" t="str">
        <f t="shared" si="315"/>
        <v>2015</v>
      </c>
    </row>
    <row r="3963" spans="1:20" ht="49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>
        <f t="shared" si="312"/>
        <v>0</v>
      </c>
      <c r="O3963" s="10">
        <f t="shared" si="313"/>
        <v>10.5</v>
      </c>
      <c r="P3963" s="12" t="s">
        <v>8273</v>
      </c>
      <c r="Q3963" t="s">
        <v>8274</v>
      </c>
      <c r="R3963" s="17">
        <f t="shared" si="316"/>
        <v>41745.891319444447</v>
      </c>
      <c r="S3963" s="17">
        <f t="shared" si="314"/>
        <v>41767.891319444447</v>
      </c>
      <c r="T3963" s="16" t="str">
        <f t="shared" si="315"/>
        <v>2014</v>
      </c>
    </row>
    <row r="3964" spans="1:20" ht="49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>
        <f t="shared" si="312"/>
        <v>3</v>
      </c>
      <c r="O3964" s="10">
        <f t="shared" si="313"/>
        <v>15</v>
      </c>
      <c r="P3964" s="12" t="s">
        <v>8273</v>
      </c>
      <c r="Q3964" t="s">
        <v>8274</v>
      </c>
      <c r="R3964" s="17">
        <f t="shared" si="316"/>
        <v>42311.621458333335</v>
      </c>
      <c r="S3964" s="17">
        <f t="shared" si="314"/>
        <v>42336.621458333335</v>
      </c>
      <c r="T3964" s="16" t="str">
        <f t="shared" si="315"/>
        <v>2015</v>
      </c>
    </row>
    <row r="3965" spans="1:20" ht="49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>
        <f t="shared" si="312"/>
        <v>0</v>
      </c>
      <c r="O3965" s="10">
        <f t="shared" si="313"/>
        <v>0</v>
      </c>
      <c r="P3965" s="12" t="s">
        <v>8273</v>
      </c>
      <c r="Q3965" t="s">
        <v>8274</v>
      </c>
      <c r="R3965" s="17">
        <f t="shared" si="316"/>
        <v>42296.154131944444</v>
      </c>
      <c r="S3965" s="17">
        <f t="shared" si="314"/>
        <v>42326.195798611108</v>
      </c>
      <c r="T3965" s="16" t="str">
        <f t="shared" si="315"/>
        <v>2015</v>
      </c>
    </row>
    <row r="3966" spans="1:20" ht="49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>
        <f t="shared" si="312"/>
        <v>6</v>
      </c>
      <c r="O3966" s="10">
        <f t="shared" si="313"/>
        <v>42</v>
      </c>
      <c r="P3966" s="12" t="s">
        <v>8273</v>
      </c>
      <c r="Q3966" t="s">
        <v>8274</v>
      </c>
      <c r="R3966" s="17">
        <f t="shared" si="316"/>
        <v>42053.722060185188</v>
      </c>
      <c r="S3966" s="17">
        <f t="shared" si="314"/>
        <v>42113.680393518516</v>
      </c>
      <c r="T3966" s="16" t="str">
        <f t="shared" si="315"/>
        <v>2015</v>
      </c>
    </row>
    <row r="3967" spans="1:20" ht="49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>
        <f t="shared" si="312"/>
        <v>14</v>
      </c>
      <c r="O3967" s="10">
        <f t="shared" si="313"/>
        <v>71.25</v>
      </c>
      <c r="P3967" s="12" t="s">
        <v>8273</v>
      </c>
      <c r="Q3967" t="s">
        <v>8274</v>
      </c>
      <c r="R3967" s="17">
        <f t="shared" si="316"/>
        <v>42414.235879629632</v>
      </c>
      <c r="S3967" s="17">
        <f t="shared" si="314"/>
        <v>42474.194212962961</v>
      </c>
      <c r="T3967" s="16" t="str">
        <f t="shared" si="315"/>
        <v>2016</v>
      </c>
    </row>
    <row r="3968" spans="1:20" ht="49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>
        <f t="shared" si="312"/>
        <v>1</v>
      </c>
      <c r="O3968" s="10">
        <f t="shared" si="313"/>
        <v>22.5</v>
      </c>
      <c r="P3968" s="12" t="s">
        <v>8273</v>
      </c>
      <c r="Q3968" t="s">
        <v>8274</v>
      </c>
      <c r="R3968" s="17">
        <f t="shared" si="316"/>
        <v>41801.711550925924</v>
      </c>
      <c r="S3968" s="17">
        <f t="shared" si="314"/>
        <v>41844.124305555553</v>
      </c>
      <c r="T3968" s="16" t="str">
        <f t="shared" si="315"/>
        <v>2014</v>
      </c>
    </row>
    <row r="3969" spans="1:20" ht="49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>
        <f t="shared" si="312"/>
        <v>24</v>
      </c>
      <c r="O3969" s="10">
        <f t="shared" si="313"/>
        <v>41</v>
      </c>
      <c r="P3969" s="12" t="s">
        <v>8273</v>
      </c>
      <c r="Q3969" t="s">
        <v>8274</v>
      </c>
      <c r="R3969" s="17">
        <f t="shared" si="316"/>
        <v>42770.290590277778</v>
      </c>
      <c r="S3969" s="17">
        <f t="shared" si="314"/>
        <v>42800.290590277778</v>
      </c>
      <c r="T3969" s="16" t="str">
        <f t="shared" si="315"/>
        <v>2017</v>
      </c>
    </row>
    <row r="3970" spans="1:20" ht="49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>
        <f t="shared" ref="N3970:N4033" si="317">ROUND(E3970/D3970*100,0)</f>
        <v>11</v>
      </c>
      <c r="O3970" s="10">
        <f t="shared" si="313"/>
        <v>47.91</v>
      </c>
      <c r="P3970" s="12" t="s">
        <v>8273</v>
      </c>
      <c r="Q3970" t="s">
        <v>8274</v>
      </c>
      <c r="R3970" s="17">
        <f t="shared" si="316"/>
        <v>42452.815659722226</v>
      </c>
      <c r="S3970" s="17">
        <f t="shared" si="314"/>
        <v>42512.815659722226</v>
      </c>
      <c r="T3970" s="16" t="str">
        <f t="shared" si="315"/>
        <v>2016</v>
      </c>
    </row>
    <row r="3971" spans="1:20" ht="49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>
        <f t="shared" si="317"/>
        <v>7</v>
      </c>
      <c r="O3971" s="10">
        <f t="shared" ref="O3971:O4034" si="318">IFERROR(ROUND(E3971/L3971,2),0)</f>
        <v>35.17</v>
      </c>
      <c r="P3971" s="12" t="s">
        <v>8273</v>
      </c>
      <c r="Q3971" t="s">
        <v>8274</v>
      </c>
      <c r="R3971" s="17">
        <f t="shared" si="316"/>
        <v>42601.854699074072</v>
      </c>
      <c r="S3971" s="17">
        <f t="shared" ref="S3971:S4034" si="319">(((I3971/60)/60)/24)+DATE(1970,1,1)</f>
        <v>42611.163194444445</v>
      </c>
      <c r="T3971" s="16" t="str">
        <f t="shared" si="315"/>
        <v>2016</v>
      </c>
    </row>
    <row r="3972" spans="1:20" ht="49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>
        <f t="shared" si="317"/>
        <v>0</v>
      </c>
      <c r="O3972" s="10">
        <f t="shared" si="318"/>
        <v>5.5</v>
      </c>
      <c r="P3972" s="12" t="s">
        <v>8273</v>
      </c>
      <c r="Q3972" t="s">
        <v>8274</v>
      </c>
      <c r="R3972" s="17">
        <f t="shared" si="316"/>
        <v>42447.863553240735</v>
      </c>
      <c r="S3972" s="17">
        <f t="shared" si="319"/>
        <v>42477.863553240735</v>
      </c>
      <c r="T3972" s="16" t="str">
        <f t="shared" ref="T3972:T4035" si="320">TEXT(R3972, "yyyy")</f>
        <v>2016</v>
      </c>
    </row>
    <row r="3973" spans="1:20" ht="49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>
        <f t="shared" si="317"/>
        <v>1</v>
      </c>
      <c r="O3973" s="10">
        <f t="shared" si="318"/>
        <v>22.67</v>
      </c>
      <c r="P3973" s="12" t="s">
        <v>8273</v>
      </c>
      <c r="Q3973" t="s">
        <v>8274</v>
      </c>
      <c r="R3973" s="17">
        <f t="shared" si="316"/>
        <v>41811.536180555559</v>
      </c>
      <c r="S3973" s="17">
        <f t="shared" si="319"/>
        <v>41841.536180555559</v>
      </c>
      <c r="T3973" s="16" t="str">
        <f t="shared" si="320"/>
        <v>2014</v>
      </c>
    </row>
    <row r="3974" spans="1:20" ht="33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>
        <f t="shared" si="317"/>
        <v>21</v>
      </c>
      <c r="O3974" s="10">
        <f t="shared" si="318"/>
        <v>26.38</v>
      </c>
      <c r="P3974" s="12" t="s">
        <v>8273</v>
      </c>
      <c r="Q3974" t="s">
        <v>8274</v>
      </c>
      <c r="R3974" s="17">
        <f t="shared" si="316"/>
        <v>41981.067523148144</v>
      </c>
      <c r="S3974" s="17">
        <f t="shared" si="319"/>
        <v>42041.067523148144</v>
      </c>
      <c r="T3974" s="16" t="str">
        <f t="shared" si="320"/>
        <v>2014</v>
      </c>
    </row>
    <row r="3975" spans="1:20" ht="49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>
        <f t="shared" si="317"/>
        <v>78</v>
      </c>
      <c r="O3975" s="10">
        <f t="shared" si="318"/>
        <v>105.54</v>
      </c>
      <c r="P3975" s="12" t="s">
        <v>8273</v>
      </c>
      <c r="Q3975" t="s">
        <v>8274</v>
      </c>
      <c r="R3975" s="17">
        <f t="shared" si="316"/>
        <v>42469.68414351852</v>
      </c>
      <c r="S3975" s="17">
        <f t="shared" si="319"/>
        <v>42499.166666666672</v>
      </c>
      <c r="T3975" s="16" t="str">
        <f t="shared" si="320"/>
        <v>2016</v>
      </c>
    </row>
    <row r="3976" spans="1:20" ht="49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>
        <f t="shared" si="317"/>
        <v>32</v>
      </c>
      <c r="O3976" s="10">
        <f t="shared" si="318"/>
        <v>29.09</v>
      </c>
      <c r="P3976" s="12" t="s">
        <v>8273</v>
      </c>
      <c r="Q3976" t="s">
        <v>8274</v>
      </c>
      <c r="R3976" s="17">
        <f t="shared" si="316"/>
        <v>42493.546851851846</v>
      </c>
      <c r="S3976" s="17">
        <f t="shared" si="319"/>
        <v>42523.546851851846</v>
      </c>
      <c r="T3976" s="16" t="str">
        <f t="shared" si="320"/>
        <v>2016</v>
      </c>
    </row>
    <row r="3977" spans="1:20" ht="49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>
        <f t="shared" si="317"/>
        <v>0</v>
      </c>
      <c r="O3977" s="10">
        <f t="shared" si="318"/>
        <v>0</v>
      </c>
      <c r="P3977" s="12" t="s">
        <v>8273</v>
      </c>
      <c r="Q3977" t="s">
        <v>8274</v>
      </c>
      <c r="R3977" s="17">
        <f t="shared" si="316"/>
        <v>42534.866875</v>
      </c>
      <c r="S3977" s="17">
        <f t="shared" si="319"/>
        <v>42564.866875</v>
      </c>
      <c r="T3977" s="16" t="str">
        <f t="shared" si="320"/>
        <v>2016</v>
      </c>
    </row>
    <row r="3978" spans="1:20" ht="49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>
        <f t="shared" si="317"/>
        <v>48</v>
      </c>
      <c r="O3978" s="10">
        <f t="shared" si="318"/>
        <v>62</v>
      </c>
      <c r="P3978" s="12" t="s">
        <v>8273</v>
      </c>
      <c r="Q3978" t="s">
        <v>8274</v>
      </c>
      <c r="R3978" s="17">
        <f t="shared" si="316"/>
        <v>41830.858344907407</v>
      </c>
      <c r="S3978" s="17">
        <f t="shared" si="319"/>
        <v>41852.291666666664</v>
      </c>
      <c r="T3978" s="16" t="str">
        <f t="shared" si="320"/>
        <v>2014</v>
      </c>
    </row>
    <row r="3979" spans="1:20" ht="49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>
        <f t="shared" si="317"/>
        <v>1</v>
      </c>
      <c r="O3979" s="10">
        <f t="shared" si="318"/>
        <v>217.5</v>
      </c>
      <c r="P3979" s="12" t="s">
        <v>8273</v>
      </c>
      <c r="Q3979" t="s">
        <v>8274</v>
      </c>
      <c r="R3979" s="17">
        <f t="shared" si="316"/>
        <v>42543.788564814815</v>
      </c>
      <c r="S3979" s="17">
        <f t="shared" si="319"/>
        <v>42573.788564814815</v>
      </c>
      <c r="T3979" s="16" t="str">
        <f t="shared" si="320"/>
        <v>2016</v>
      </c>
    </row>
    <row r="3980" spans="1:20" ht="49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>
        <f t="shared" si="317"/>
        <v>11</v>
      </c>
      <c r="O3980" s="10">
        <f t="shared" si="318"/>
        <v>26.75</v>
      </c>
      <c r="P3980" s="12" t="s">
        <v>8273</v>
      </c>
      <c r="Q3980" t="s">
        <v>8274</v>
      </c>
      <c r="R3980" s="17">
        <f t="shared" si="316"/>
        <v>41975.642974537041</v>
      </c>
      <c r="S3980" s="17">
        <f t="shared" si="319"/>
        <v>42035.642974537041</v>
      </c>
      <c r="T3980" s="16" t="str">
        <f t="shared" si="320"/>
        <v>2014</v>
      </c>
    </row>
    <row r="3981" spans="1:20" ht="49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>
        <f t="shared" si="317"/>
        <v>2</v>
      </c>
      <c r="O3981" s="10">
        <f t="shared" si="318"/>
        <v>18.329999999999998</v>
      </c>
      <c r="P3981" s="12" t="s">
        <v>8273</v>
      </c>
      <c r="Q3981" t="s">
        <v>8274</v>
      </c>
      <c r="R3981" s="17">
        <f t="shared" si="316"/>
        <v>42069.903437500005</v>
      </c>
      <c r="S3981" s="17">
        <f t="shared" si="319"/>
        <v>42092.833333333328</v>
      </c>
      <c r="T3981" s="16" t="str">
        <f t="shared" si="320"/>
        <v>2015</v>
      </c>
    </row>
    <row r="3982" spans="1:20" ht="49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>
        <f t="shared" si="317"/>
        <v>18</v>
      </c>
      <c r="O3982" s="10">
        <f t="shared" si="318"/>
        <v>64.290000000000006</v>
      </c>
      <c r="P3982" s="12" t="s">
        <v>8273</v>
      </c>
      <c r="Q3982" t="s">
        <v>8274</v>
      </c>
      <c r="R3982" s="17">
        <f t="shared" si="316"/>
        <v>41795.598923611113</v>
      </c>
      <c r="S3982" s="17">
        <f t="shared" si="319"/>
        <v>41825.598923611113</v>
      </c>
      <c r="T3982" s="16" t="str">
        <f t="shared" si="320"/>
        <v>2014</v>
      </c>
    </row>
    <row r="3983" spans="1:20" ht="33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>
        <f t="shared" si="317"/>
        <v>4</v>
      </c>
      <c r="O3983" s="10">
        <f t="shared" si="318"/>
        <v>175</v>
      </c>
      <c r="P3983" s="12" t="s">
        <v>8273</v>
      </c>
      <c r="Q3983" t="s">
        <v>8274</v>
      </c>
      <c r="R3983" s="17">
        <f t="shared" si="316"/>
        <v>42508.179965277777</v>
      </c>
      <c r="S3983" s="17">
        <f t="shared" si="319"/>
        <v>42568.179965277777</v>
      </c>
      <c r="T3983" s="16" t="str">
        <f t="shared" si="320"/>
        <v>2016</v>
      </c>
    </row>
    <row r="3984" spans="1:20" ht="49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>
        <f t="shared" si="317"/>
        <v>20</v>
      </c>
      <c r="O3984" s="10">
        <f t="shared" si="318"/>
        <v>34</v>
      </c>
      <c r="P3984" s="12" t="s">
        <v>8273</v>
      </c>
      <c r="Q3984" t="s">
        <v>8274</v>
      </c>
      <c r="R3984" s="17">
        <f t="shared" si="316"/>
        <v>42132.809953703705</v>
      </c>
      <c r="S3984" s="17">
        <f t="shared" si="319"/>
        <v>42192.809953703705</v>
      </c>
      <c r="T3984" s="16" t="str">
        <f t="shared" si="320"/>
        <v>2015</v>
      </c>
    </row>
    <row r="3985" spans="1:20" ht="49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>
        <f t="shared" si="317"/>
        <v>35</v>
      </c>
      <c r="O3985" s="10">
        <f t="shared" si="318"/>
        <v>84.28</v>
      </c>
      <c r="P3985" s="12" t="s">
        <v>8273</v>
      </c>
      <c r="Q3985" t="s">
        <v>8274</v>
      </c>
      <c r="R3985" s="17">
        <f t="shared" si="316"/>
        <v>41747.86986111111</v>
      </c>
      <c r="S3985" s="17">
        <f t="shared" si="319"/>
        <v>41779.290972222225</v>
      </c>
      <c r="T3985" s="16" t="str">
        <f t="shared" si="320"/>
        <v>2014</v>
      </c>
    </row>
    <row r="3986" spans="1:20" ht="49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>
        <f t="shared" si="317"/>
        <v>6</v>
      </c>
      <c r="O3986" s="10">
        <f t="shared" si="318"/>
        <v>9.5</v>
      </c>
      <c r="P3986" s="12" t="s">
        <v>8273</v>
      </c>
      <c r="Q3986" t="s">
        <v>8274</v>
      </c>
      <c r="R3986" s="17">
        <f t="shared" si="316"/>
        <v>41920.963472222218</v>
      </c>
      <c r="S3986" s="17">
        <f t="shared" si="319"/>
        <v>41951</v>
      </c>
      <c r="T3986" s="16" t="str">
        <f t="shared" si="320"/>
        <v>2014</v>
      </c>
    </row>
    <row r="3987" spans="1:20" ht="49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>
        <f t="shared" si="317"/>
        <v>32</v>
      </c>
      <c r="O3987" s="10">
        <f t="shared" si="318"/>
        <v>33.74</v>
      </c>
      <c r="P3987" s="12" t="s">
        <v>8273</v>
      </c>
      <c r="Q3987" t="s">
        <v>8274</v>
      </c>
      <c r="R3987" s="17">
        <f t="shared" si="316"/>
        <v>42399.707407407404</v>
      </c>
      <c r="S3987" s="17">
        <f t="shared" si="319"/>
        <v>42420.878472222219</v>
      </c>
      <c r="T3987" s="16" t="str">
        <f t="shared" si="320"/>
        <v>2016</v>
      </c>
    </row>
    <row r="3988" spans="1:20" ht="49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>
        <f t="shared" si="317"/>
        <v>10</v>
      </c>
      <c r="O3988" s="10">
        <f t="shared" si="318"/>
        <v>37.54</v>
      </c>
      <c r="P3988" s="12" t="s">
        <v>8273</v>
      </c>
      <c r="Q3988" t="s">
        <v>8274</v>
      </c>
      <c r="R3988" s="17">
        <f t="shared" si="316"/>
        <v>42467.548541666663</v>
      </c>
      <c r="S3988" s="17">
        <f t="shared" si="319"/>
        <v>42496.544444444444</v>
      </c>
      <c r="T3988" s="16" t="str">
        <f t="shared" si="320"/>
        <v>2016</v>
      </c>
    </row>
    <row r="3989" spans="1:20" ht="49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>
        <f t="shared" si="317"/>
        <v>38</v>
      </c>
      <c r="O3989" s="10">
        <f t="shared" si="318"/>
        <v>11.62</v>
      </c>
      <c r="P3989" s="12" t="s">
        <v>8273</v>
      </c>
      <c r="Q3989" t="s">
        <v>8274</v>
      </c>
      <c r="R3989" s="17">
        <f t="shared" si="316"/>
        <v>41765.92465277778</v>
      </c>
      <c r="S3989" s="17">
        <f t="shared" si="319"/>
        <v>41775.92465277778</v>
      </c>
      <c r="T3989" s="16" t="str">
        <f t="shared" si="320"/>
        <v>2014</v>
      </c>
    </row>
    <row r="3990" spans="1:20" ht="33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>
        <f t="shared" si="317"/>
        <v>2</v>
      </c>
      <c r="O3990" s="10">
        <f t="shared" si="318"/>
        <v>8</v>
      </c>
      <c r="P3990" s="12" t="s">
        <v>8273</v>
      </c>
      <c r="Q3990" t="s">
        <v>8274</v>
      </c>
      <c r="R3990" s="17">
        <f t="shared" si="316"/>
        <v>42230.08116898148</v>
      </c>
      <c r="S3990" s="17">
        <f t="shared" si="319"/>
        <v>42245.08116898148</v>
      </c>
      <c r="T3990" s="16" t="str">
        <f t="shared" si="320"/>
        <v>2015</v>
      </c>
    </row>
    <row r="3991" spans="1:20" ht="49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>
        <f t="shared" si="317"/>
        <v>0</v>
      </c>
      <c r="O3991" s="10">
        <f t="shared" si="318"/>
        <v>0</v>
      </c>
      <c r="P3991" s="12" t="s">
        <v>8273</v>
      </c>
      <c r="Q3991" t="s">
        <v>8274</v>
      </c>
      <c r="R3991" s="17">
        <f t="shared" si="316"/>
        <v>42286.749780092592</v>
      </c>
      <c r="S3991" s="17">
        <f t="shared" si="319"/>
        <v>42316.791446759264</v>
      </c>
      <c r="T3991" s="16" t="str">
        <f t="shared" si="320"/>
        <v>2015</v>
      </c>
    </row>
    <row r="3992" spans="1:20" ht="49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>
        <f t="shared" si="317"/>
        <v>4</v>
      </c>
      <c r="O3992" s="10">
        <f t="shared" si="318"/>
        <v>23</v>
      </c>
      <c r="P3992" s="12" t="s">
        <v>8273</v>
      </c>
      <c r="Q3992" t="s">
        <v>8274</v>
      </c>
      <c r="R3992" s="17">
        <f t="shared" si="316"/>
        <v>42401.672372685185</v>
      </c>
      <c r="S3992" s="17">
        <f t="shared" si="319"/>
        <v>42431.672372685185</v>
      </c>
      <c r="T3992" s="16" t="str">
        <f t="shared" si="320"/>
        <v>2016</v>
      </c>
    </row>
    <row r="3993" spans="1:20" ht="33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>
        <f t="shared" si="317"/>
        <v>20</v>
      </c>
      <c r="O3993" s="10">
        <f t="shared" si="318"/>
        <v>100</v>
      </c>
      <c r="P3993" s="12" t="s">
        <v>8273</v>
      </c>
      <c r="Q3993" t="s">
        <v>8274</v>
      </c>
      <c r="R3993" s="17">
        <f t="shared" si="316"/>
        <v>42125.644467592589</v>
      </c>
      <c r="S3993" s="17">
        <f t="shared" si="319"/>
        <v>42155.644467592589</v>
      </c>
      <c r="T3993" s="16" t="str">
        <f t="shared" si="320"/>
        <v>2015</v>
      </c>
    </row>
    <row r="3994" spans="1:20" ht="33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>
        <f t="shared" si="317"/>
        <v>5</v>
      </c>
      <c r="O3994" s="10">
        <f t="shared" si="318"/>
        <v>60.11</v>
      </c>
      <c r="P3994" s="12" t="s">
        <v>8273</v>
      </c>
      <c r="Q3994" t="s">
        <v>8274</v>
      </c>
      <c r="R3994" s="17">
        <f t="shared" si="316"/>
        <v>42289.94049768518</v>
      </c>
      <c r="S3994" s="17">
        <f t="shared" si="319"/>
        <v>42349.982164351852</v>
      </c>
      <c r="T3994" s="16" t="str">
        <f t="shared" si="320"/>
        <v>2015</v>
      </c>
    </row>
    <row r="3995" spans="1:20" ht="49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>
        <f t="shared" si="317"/>
        <v>0</v>
      </c>
      <c r="O3995" s="10">
        <f t="shared" si="318"/>
        <v>3</v>
      </c>
      <c r="P3995" s="12" t="s">
        <v>8273</v>
      </c>
      <c r="Q3995" t="s">
        <v>8274</v>
      </c>
      <c r="R3995" s="17">
        <f t="shared" si="316"/>
        <v>42107.864722222221</v>
      </c>
      <c r="S3995" s="17">
        <f t="shared" si="319"/>
        <v>42137.864722222221</v>
      </c>
      <c r="T3995" s="16" t="str">
        <f t="shared" si="320"/>
        <v>2015</v>
      </c>
    </row>
    <row r="3996" spans="1:20" ht="33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>
        <f t="shared" si="317"/>
        <v>0</v>
      </c>
      <c r="O3996" s="10">
        <f t="shared" si="318"/>
        <v>5</v>
      </c>
      <c r="P3996" s="12" t="s">
        <v>8273</v>
      </c>
      <c r="Q3996" t="s">
        <v>8274</v>
      </c>
      <c r="R3996" s="17">
        <f t="shared" si="316"/>
        <v>41809.389930555553</v>
      </c>
      <c r="S3996" s="17">
        <f t="shared" si="319"/>
        <v>41839.389930555553</v>
      </c>
      <c r="T3996" s="16" t="str">
        <f t="shared" si="320"/>
        <v>2014</v>
      </c>
    </row>
    <row r="3997" spans="1:20" ht="49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>
        <f t="shared" si="317"/>
        <v>35</v>
      </c>
      <c r="O3997" s="10">
        <f t="shared" si="318"/>
        <v>17.5</v>
      </c>
      <c r="P3997" s="12" t="s">
        <v>8273</v>
      </c>
      <c r="Q3997" t="s">
        <v>8274</v>
      </c>
      <c r="R3997" s="17">
        <f t="shared" si="316"/>
        <v>42019.683761574073</v>
      </c>
      <c r="S3997" s="17">
        <f t="shared" si="319"/>
        <v>42049.477083333331</v>
      </c>
      <c r="T3997" s="16" t="str">
        <f t="shared" si="320"/>
        <v>2015</v>
      </c>
    </row>
    <row r="3998" spans="1:20" ht="49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>
        <f t="shared" si="317"/>
        <v>17</v>
      </c>
      <c r="O3998" s="10">
        <f t="shared" si="318"/>
        <v>29.24</v>
      </c>
      <c r="P3998" s="12" t="s">
        <v>8273</v>
      </c>
      <c r="Q3998" t="s">
        <v>8274</v>
      </c>
      <c r="R3998" s="17">
        <f t="shared" si="316"/>
        <v>41950.26694444444</v>
      </c>
      <c r="S3998" s="17">
        <f t="shared" si="319"/>
        <v>41963.669444444444</v>
      </c>
      <c r="T3998" s="16" t="str">
        <f t="shared" si="320"/>
        <v>2014</v>
      </c>
    </row>
    <row r="3999" spans="1:20" ht="49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>
        <f t="shared" si="317"/>
        <v>0</v>
      </c>
      <c r="O3999" s="10">
        <f t="shared" si="318"/>
        <v>0</v>
      </c>
      <c r="P3999" s="12" t="s">
        <v>8273</v>
      </c>
      <c r="Q3999" t="s">
        <v>8274</v>
      </c>
      <c r="R3999" s="17">
        <f t="shared" si="316"/>
        <v>42069.391446759255</v>
      </c>
      <c r="S3999" s="17">
        <f t="shared" si="319"/>
        <v>42099.349780092598</v>
      </c>
      <c r="T3999" s="16" t="str">
        <f t="shared" si="320"/>
        <v>2015</v>
      </c>
    </row>
    <row r="4000" spans="1:20" ht="49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>
        <f t="shared" si="317"/>
        <v>57</v>
      </c>
      <c r="O4000" s="10">
        <f t="shared" si="318"/>
        <v>59.58</v>
      </c>
      <c r="P4000" s="12" t="s">
        <v>8273</v>
      </c>
      <c r="Q4000" t="s">
        <v>8274</v>
      </c>
      <c r="R4000" s="17">
        <f t="shared" si="316"/>
        <v>42061.963263888887</v>
      </c>
      <c r="S4000" s="17">
        <f t="shared" si="319"/>
        <v>42091.921597222223</v>
      </c>
      <c r="T4000" s="16" t="str">
        <f t="shared" si="320"/>
        <v>2015</v>
      </c>
    </row>
    <row r="4001" spans="1:20" ht="49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>
        <f t="shared" si="317"/>
        <v>17</v>
      </c>
      <c r="O4001" s="10">
        <f t="shared" si="318"/>
        <v>82.57</v>
      </c>
      <c r="P4001" s="12" t="s">
        <v>8273</v>
      </c>
      <c r="Q4001" t="s">
        <v>8274</v>
      </c>
      <c r="R4001" s="17">
        <f t="shared" si="316"/>
        <v>41842.828680555554</v>
      </c>
      <c r="S4001" s="17">
        <f t="shared" si="319"/>
        <v>41882.827650462961</v>
      </c>
      <c r="T4001" s="16" t="str">
        <f t="shared" si="320"/>
        <v>2014</v>
      </c>
    </row>
    <row r="4002" spans="1:20" ht="2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>
        <f t="shared" si="317"/>
        <v>0</v>
      </c>
      <c r="O4002" s="10">
        <f t="shared" si="318"/>
        <v>10</v>
      </c>
      <c r="P4002" s="12" t="s">
        <v>8273</v>
      </c>
      <c r="Q4002" t="s">
        <v>8274</v>
      </c>
      <c r="R4002" s="17">
        <f t="shared" si="316"/>
        <v>42437.64534722222</v>
      </c>
      <c r="S4002" s="17">
        <f t="shared" si="319"/>
        <v>42497.603680555556</v>
      </c>
      <c r="T4002" s="16" t="str">
        <f t="shared" si="320"/>
        <v>2016</v>
      </c>
    </row>
    <row r="4003" spans="1:20" ht="49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>
        <f t="shared" si="317"/>
        <v>38</v>
      </c>
      <c r="O4003" s="10">
        <f t="shared" si="318"/>
        <v>32.36</v>
      </c>
      <c r="P4003" s="12" t="s">
        <v>8273</v>
      </c>
      <c r="Q4003" t="s">
        <v>8274</v>
      </c>
      <c r="R4003" s="17">
        <f t="shared" si="316"/>
        <v>42775.964212962965</v>
      </c>
      <c r="S4003" s="17">
        <f t="shared" si="319"/>
        <v>42795.791666666672</v>
      </c>
      <c r="T4003" s="16" t="str">
        <f t="shared" si="320"/>
        <v>2017</v>
      </c>
    </row>
    <row r="4004" spans="1:20" ht="49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>
        <f t="shared" si="317"/>
        <v>2</v>
      </c>
      <c r="O4004" s="10">
        <f t="shared" si="318"/>
        <v>5.75</v>
      </c>
      <c r="P4004" s="12" t="s">
        <v>8273</v>
      </c>
      <c r="Q4004" t="s">
        <v>8274</v>
      </c>
      <c r="R4004" s="17">
        <f t="shared" si="316"/>
        <v>41879.043530092589</v>
      </c>
      <c r="S4004" s="17">
        <f t="shared" si="319"/>
        <v>41909.043530092589</v>
      </c>
      <c r="T4004" s="16" t="str">
        <f t="shared" si="320"/>
        <v>2014</v>
      </c>
    </row>
    <row r="4005" spans="1:20" ht="49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>
        <f t="shared" si="317"/>
        <v>10</v>
      </c>
      <c r="O4005" s="10">
        <f t="shared" si="318"/>
        <v>100.5</v>
      </c>
      <c r="P4005" s="12" t="s">
        <v>8273</v>
      </c>
      <c r="Q4005" t="s">
        <v>8274</v>
      </c>
      <c r="R4005" s="17">
        <f t="shared" si="316"/>
        <v>42020.587349537032</v>
      </c>
      <c r="S4005" s="17">
        <f t="shared" si="319"/>
        <v>42050.587349537032</v>
      </c>
      <c r="T4005" s="16" t="str">
        <f t="shared" si="320"/>
        <v>2015</v>
      </c>
    </row>
    <row r="4006" spans="1:20" ht="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>
        <f t="shared" si="317"/>
        <v>0</v>
      </c>
      <c r="O4006" s="10">
        <f t="shared" si="318"/>
        <v>1</v>
      </c>
      <c r="P4006" s="12" t="s">
        <v>8273</v>
      </c>
      <c r="Q4006" t="s">
        <v>8274</v>
      </c>
      <c r="R4006" s="17">
        <f t="shared" si="316"/>
        <v>41890.16269675926</v>
      </c>
      <c r="S4006" s="17">
        <f t="shared" si="319"/>
        <v>41920.16269675926</v>
      </c>
      <c r="T4006" s="16" t="str">
        <f t="shared" si="320"/>
        <v>2014</v>
      </c>
    </row>
    <row r="4007" spans="1:20" ht="49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>
        <f t="shared" si="317"/>
        <v>1</v>
      </c>
      <c r="O4007" s="10">
        <f t="shared" si="318"/>
        <v>20</v>
      </c>
      <c r="P4007" s="12" t="s">
        <v>8273</v>
      </c>
      <c r="Q4007" t="s">
        <v>8274</v>
      </c>
      <c r="R4007" s="17">
        <f t="shared" si="316"/>
        <v>41872.807696759257</v>
      </c>
      <c r="S4007" s="17">
        <f t="shared" si="319"/>
        <v>41932.807696759257</v>
      </c>
      <c r="T4007" s="16" t="str">
        <f t="shared" si="320"/>
        <v>2014</v>
      </c>
    </row>
    <row r="4008" spans="1:20" ht="49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>
        <f t="shared" si="317"/>
        <v>0</v>
      </c>
      <c r="O4008" s="10">
        <f t="shared" si="318"/>
        <v>2</v>
      </c>
      <c r="P4008" s="12" t="s">
        <v>8273</v>
      </c>
      <c r="Q4008" t="s">
        <v>8274</v>
      </c>
      <c r="R4008" s="17">
        <f t="shared" si="316"/>
        <v>42391.772997685184</v>
      </c>
      <c r="S4008" s="17">
        <f t="shared" si="319"/>
        <v>42416.772997685184</v>
      </c>
      <c r="T4008" s="16" t="str">
        <f t="shared" si="320"/>
        <v>2016</v>
      </c>
    </row>
    <row r="4009" spans="1:20" ht="49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>
        <f t="shared" si="317"/>
        <v>0</v>
      </c>
      <c r="O4009" s="10">
        <f t="shared" si="318"/>
        <v>5</v>
      </c>
      <c r="P4009" s="12" t="s">
        <v>8273</v>
      </c>
      <c r="Q4009" t="s">
        <v>8274</v>
      </c>
      <c r="R4009" s="17">
        <f t="shared" si="316"/>
        <v>41848.772928240738</v>
      </c>
      <c r="S4009" s="17">
        <f t="shared" si="319"/>
        <v>41877.686111111114</v>
      </c>
      <c r="T4009" s="16" t="str">
        <f t="shared" si="320"/>
        <v>2014</v>
      </c>
    </row>
    <row r="4010" spans="1:20" ht="49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>
        <f t="shared" si="317"/>
        <v>6</v>
      </c>
      <c r="O4010" s="10">
        <f t="shared" si="318"/>
        <v>15</v>
      </c>
      <c r="P4010" s="12" t="s">
        <v>8273</v>
      </c>
      <c r="Q4010" t="s">
        <v>8274</v>
      </c>
      <c r="R4010" s="17">
        <f t="shared" si="316"/>
        <v>42177.964201388888</v>
      </c>
      <c r="S4010" s="17">
        <f t="shared" si="319"/>
        <v>42207.964201388888</v>
      </c>
      <c r="T4010" s="16" t="str">
        <f t="shared" si="320"/>
        <v>2015</v>
      </c>
    </row>
    <row r="4011" spans="1:20" ht="49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>
        <f t="shared" si="317"/>
        <v>4</v>
      </c>
      <c r="O4011" s="10">
        <f t="shared" si="318"/>
        <v>25</v>
      </c>
      <c r="P4011" s="12" t="s">
        <v>8273</v>
      </c>
      <c r="Q4011" t="s">
        <v>8274</v>
      </c>
      <c r="R4011" s="17">
        <f t="shared" si="316"/>
        <v>41851.700925925928</v>
      </c>
      <c r="S4011" s="17">
        <f t="shared" si="319"/>
        <v>41891.700925925928</v>
      </c>
      <c r="T4011" s="16" t="str">
        <f t="shared" si="320"/>
        <v>2014</v>
      </c>
    </row>
    <row r="4012" spans="1:20" ht="49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>
        <f t="shared" si="317"/>
        <v>24</v>
      </c>
      <c r="O4012" s="10">
        <f t="shared" si="318"/>
        <v>45.84</v>
      </c>
      <c r="P4012" s="12" t="s">
        <v>8273</v>
      </c>
      <c r="Q4012" t="s">
        <v>8274</v>
      </c>
      <c r="R4012" s="17">
        <f t="shared" si="316"/>
        <v>41921.770439814813</v>
      </c>
      <c r="S4012" s="17">
        <f t="shared" si="319"/>
        <v>41938.770439814813</v>
      </c>
      <c r="T4012" s="16" t="str">
        <f t="shared" si="320"/>
        <v>2014</v>
      </c>
    </row>
    <row r="4013" spans="1:20" ht="49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>
        <f t="shared" si="317"/>
        <v>8</v>
      </c>
      <c r="O4013" s="10">
        <f t="shared" si="318"/>
        <v>4.75</v>
      </c>
      <c r="P4013" s="12" t="s">
        <v>8273</v>
      </c>
      <c r="Q4013" t="s">
        <v>8274</v>
      </c>
      <c r="R4013" s="17">
        <f t="shared" si="316"/>
        <v>42002.54488425926</v>
      </c>
      <c r="S4013" s="17">
        <f t="shared" si="319"/>
        <v>42032.54488425926</v>
      </c>
      <c r="T4013" s="16" t="str">
        <f t="shared" si="320"/>
        <v>2014</v>
      </c>
    </row>
    <row r="4014" spans="1:20" ht="49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>
        <f t="shared" si="317"/>
        <v>0</v>
      </c>
      <c r="O4014" s="10">
        <f t="shared" si="318"/>
        <v>0</v>
      </c>
      <c r="P4014" s="12" t="s">
        <v>8273</v>
      </c>
      <c r="Q4014" t="s">
        <v>8274</v>
      </c>
      <c r="R4014" s="17">
        <f t="shared" si="316"/>
        <v>42096.544548611113</v>
      </c>
      <c r="S4014" s="17">
        <f t="shared" si="319"/>
        <v>42126.544548611113</v>
      </c>
      <c r="T4014" s="16" t="str">
        <f t="shared" si="320"/>
        <v>2015</v>
      </c>
    </row>
    <row r="4015" spans="1:20" ht="49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>
        <f t="shared" si="317"/>
        <v>1</v>
      </c>
      <c r="O4015" s="10">
        <f t="shared" si="318"/>
        <v>13</v>
      </c>
      <c r="P4015" s="12" t="s">
        <v>8273</v>
      </c>
      <c r="Q4015" t="s">
        <v>8274</v>
      </c>
      <c r="R4015" s="17">
        <f t="shared" si="316"/>
        <v>42021.301192129627</v>
      </c>
      <c r="S4015" s="17">
        <f t="shared" si="319"/>
        <v>42051.301192129627</v>
      </c>
      <c r="T4015" s="16" t="str">
        <f t="shared" si="320"/>
        <v>2015</v>
      </c>
    </row>
    <row r="4016" spans="1:20" ht="49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>
        <f t="shared" si="317"/>
        <v>0</v>
      </c>
      <c r="O4016" s="10">
        <f t="shared" si="318"/>
        <v>0</v>
      </c>
      <c r="P4016" s="12" t="s">
        <v>8273</v>
      </c>
      <c r="Q4016" t="s">
        <v>8274</v>
      </c>
      <c r="R4016" s="17">
        <f t="shared" si="316"/>
        <v>42419.246168981481</v>
      </c>
      <c r="S4016" s="17">
        <f t="shared" si="319"/>
        <v>42434.246168981481</v>
      </c>
      <c r="T4016" s="16" t="str">
        <f t="shared" si="320"/>
        <v>2016</v>
      </c>
    </row>
    <row r="4017" spans="1:20" ht="49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>
        <f t="shared" si="317"/>
        <v>0</v>
      </c>
      <c r="O4017" s="10">
        <f t="shared" si="318"/>
        <v>1</v>
      </c>
      <c r="P4017" s="12" t="s">
        <v>8273</v>
      </c>
      <c r="Q4017" t="s">
        <v>8274</v>
      </c>
      <c r="R4017" s="17">
        <f t="shared" si="316"/>
        <v>42174.780821759254</v>
      </c>
      <c r="S4017" s="17">
        <f t="shared" si="319"/>
        <v>42204.780821759254</v>
      </c>
      <c r="T4017" s="16" t="str">
        <f t="shared" si="320"/>
        <v>2015</v>
      </c>
    </row>
    <row r="4018" spans="1:20" ht="49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>
        <f t="shared" si="317"/>
        <v>14</v>
      </c>
      <c r="O4018" s="10">
        <f t="shared" si="318"/>
        <v>10</v>
      </c>
      <c r="P4018" s="12" t="s">
        <v>8273</v>
      </c>
      <c r="Q4018" t="s">
        <v>8274</v>
      </c>
      <c r="R4018" s="17">
        <f t="shared" si="316"/>
        <v>41869.872685185182</v>
      </c>
      <c r="S4018" s="17">
        <f t="shared" si="319"/>
        <v>41899.872685185182</v>
      </c>
      <c r="T4018" s="16" t="str">
        <f t="shared" si="320"/>
        <v>2014</v>
      </c>
    </row>
    <row r="4019" spans="1:20" ht="49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>
        <f t="shared" si="317"/>
        <v>1</v>
      </c>
      <c r="O4019" s="10">
        <f t="shared" si="318"/>
        <v>52.5</v>
      </c>
      <c r="P4019" s="12" t="s">
        <v>8273</v>
      </c>
      <c r="Q4019" t="s">
        <v>8274</v>
      </c>
      <c r="R4019" s="17">
        <f t="shared" ref="R4019:R4082" si="321">(((J4019/60)/60)/24)+DATE(1970,1,1)</f>
        <v>41856.672152777777</v>
      </c>
      <c r="S4019" s="17">
        <f t="shared" si="319"/>
        <v>41886.672152777777</v>
      </c>
      <c r="T4019" s="16" t="str">
        <f t="shared" si="320"/>
        <v>2014</v>
      </c>
    </row>
    <row r="4020" spans="1:20" ht="33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>
        <f t="shared" si="317"/>
        <v>9</v>
      </c>
      <c r="O4020" s="10">
        <f t="shared" si="318"/>
        <v>32.5</v>
      </c>
      <c r="P4020" s="12" t="s">
        <v>8273</v>
      </c>
      <c r="Q4020" t="s">
        <v>8274</v>
      </c>
      <c r="R4020" s="17">
        <f t="shared" si="321"/>
        <v>42620.91097222222</v>
      </c>
      <c r="S4020" s="17">
        <f t="shared" si="319"/>
        <v>42650.91097222222</v>
      </c>
      <c r="T4020" s="16" t="str">
        <f t="shared" si="320"/>
        <v>2016</v>
      </c>
    </row>
    <row r="4021" spans="1:20" ht="49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>
        <f t="shared" si="317"/>
        <v>1</v>
      </c>
      <c r="O4021" s="10">
        <f t="shared" si="318"/>
        <v>7.25</v>
      </c>
      <c r="P4021" s="12" t="s">
        <v>8273</v>
      </c>
      <c r="Q4021" t="s">
        <v>8274</v>
      </c>
      <c r="R4021" s="17">
        <f t="shared" si="321"/>
        <v>42417.675879629634</v>
      </c>
      <c r="S4021" s="17">
        <f t="shared" si="319"/>
        <v>42475.686111111107</v>
      </c>
      <c r="T4021" s="16" t="str">
        <f t="shared" si="320"/>
        <v>2016</v>
      </c>
    </row>
    <row r="4022" spans="1:20" ht="49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>
        <f t="shared" si="317"/>
        <v>17</v>
      </c>
      <c r="O4022" s="10">
        <f t="shared" si="318"/>
        <v>33.33</v>
      </c>
      <c r="P4022" s="12" t="s">
        <v>8273</v>
      </c>
      <c r="Q4022" t="s">
        <v>8274</v>
      </c>
      <c r="R4022" s="17">
        <f t="shared" si="321"/>
        <v>42057.190960648149</v>
      </c>
      <c r="S4022" s="17">
        <f t="shared" si="319"/>
        <v>42087.149293981478</v>
      </c>
      <c r="T4022" s="16" t="str">
        <f t="shared" si="320"/>
        <v>2015</v>
      </c>
    </row>
    <row r="4023" spans="1:20" ht="33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>
        <f t="shared" si="317"/>
        <v>1</v>
      </c>
      <c r="O4023" s="10">
        <f t="shared" si="318"/>
        <v>62.5</v>
      </c>
      <c r="P4023" s="12" t="s">
        <v>8273</v>
      </c>
      <c r="Q4023" t="s">
        <v>8274</v>
      </c>
      <c r="R4023" s="17">
        <f t="shared" si="321"/>
        <v>41878.911550925928</v>
      </c>
      <c r="S4023" s="17">
        <f t="shared" si="319"/>
        <v>41938.911550925928</v>
      </c>
      <c r="T4023" s="16" t="str">
        <f t="shared" si="320"/>
        <v>2014</v>
      </c>
    </row>
    <row r="4024" spans="1:20" ht="33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>
        <f t="shared" si="317"/>
        <v>70</v>
      </c>
      <c r="O4024" s="10">
        <f t="shared" si="318"/>
        <v>63.56</v>
      </c>
      <c r="P4024" s="12" t="s">
        <v>8273</v>
      </c>
      <c r="Q4024" t="s">
        <v>8274</v>
      </c>
      <c r="R4024" s="17">
        <f t="shared" si="321"/>
        <v>41990.584108796291</v>
      </c>
      <c r="S4024" s="17">
        <f t="shared" si="319"/>
        <v>42036.120833333334</v>
      </c>
      <c r="T4024" s="16" t="str">
        <f t="shared" si="320"/>
        <v>2014</v>
      </c>
    </row>
    <row r="4025" spans="1:20" ht="49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>
        <f t="shared" si="317"/>
        <v>0</v>
      </c>
      <c r="O4025" s="10">
        <f t="shared" si="318"/>
        <v>0</v>
      </c>
      <c r="P4025" s="12" t="s">
        <v>8273</v>
      </c>
      <c r="Q4025" t="s">
        <v>8274</v>
      </c>
      <c r="R4025" s="17">
        <f t="shared" si="321"/>
        <v>42408.999571759254</v>
      </c>
      <c r="S4025" s="17">
        <f t="shared" si="319"/>
        <v>42453.957905092597</v>
      </c>
      <c r="T4025" s="16" t="str">
        <f t="shared" si="320"/>
        <v>2016</v>
      </c>
    </row>
    <row r="4026" spans="1:20" ht="49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>
        <f t="shared" si="317"/>
        <v>1</v>
      </c>
      <c r="O4026" s="10">
        <f t="shared" si="318"/>
        <v>10</v>
      </c>
      <c r="P4026" s="12" t="s">
        <v>8273</v>
      </c>
      <c r="Q4026" t="s">
        <v>8274</v>
      </c>
      <c r="R4026" s="17">
        <f t="shared" si="321"/>
        <v>42217.670104166667</v>
      </c>
      <c r="S4026" s="17">
        <f t="shared" si="319"/>
        <v>42247.670104166667</v>
      </c>
      <c r="T4026" s="16" t="str">
        <f t="shared" si="320"/>
        <v>2015</v>
      </c>
    </row>
    <row r="4027" spans="1:20" ht="49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>
        <f t="shared" si="317"/>
        <v>5</v>
      </c>
      <c r="O4027" s="10">
        <f t="shared" si="318"/>
        <v>62.5</v>
      </c>
      <c r="P4027" s="12" t="s">
        <v>8273</v>
      </c>
      <c r="Q4027" t="s">
        <v>8274</v>
      </c>
      <c r="R4027" s="17">
        <f t="shared" si="321"/>
        <v>42151.237685185188</v>
      </c>
      <c r="S4027" s="17">
        <f t="shared" si="319"/>
        <v>42211.237685185188</v>
      </c>
      <c r="T4027" s="16" t="str">
        <f t="shared" si="320"/>
        <v>2015</v>
      </c>
    </row>
    <row r="4028" spans="1:20" ht="49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>
        <f t="shared" si="317"/>
        <v>0</v>
      </c>
      <c r="O4028" s="10">
        <f t="shared" si="318"/>
        <v>0</v>
      </c>
      <c r="P4028" s="12" t="s">
        <v>8273</v>
      </c>
      <c r="Q4028" t="s">
        <v>8274</v>
      </c>
      <c r="R4028" s="17">
        <f t="shared" si="321"/>
        <v>42282.655543981484</v>
      </c>
      <c r="S4028" s="17">
        <f t="shared" si="319"/>
        <v>42342.697210648148</v>
      </c>
      <c r="T4028" s="16" t="str">
        <f t="shared" si="320"/>
        <v>2015</v>
      </c>
    </row>
    <row r="4029" spans="1:20" ht="49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>
        <f t="shared" si="317"/>
        <v>7</v>
      </c>
      <c r="O4029" s="10">
        <f t="shared" si="318"/>
        <v>30.71</v>
      </c>
      <c r="P4029" s="12" t="s">
        <v>8273</v>
      </c>
      <c r="Q4029" t="s">
        <v>8274</v>
      </c>
      <c r="R4029" s="17">
        <f t="shared" si="321"/>
        <v>42768.97084490741</v>
      </c>
      <c r="S4029" s="17">
        <f t="shared" si="319"/>
        <v>42789.041666666672</v>
      </c>
      <c r="T4029" s="16" t="str">
        <f t="shared" si="320"/>
        <v>2017</v>
      </c>
    </row>
    <row r="4030" spans="1:20" ht="49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>
        <f t="shared" si="317"/>
        <v>28</v>
      </c>
      <c r="O4030" s="10">
        <f t="shared" si="318"/>
        <v>51</v>
      </c>
      <c r="P4030" s="12" t="s">
        <v>8273</v>
      </c>
      <c r="Q4030" t="s">
        <v>8274</v>
      </c>
      <c r="R4030" s="17">
        <f t="shared" si="321"/>
        <v>41765.938657407409</v>
      </c>
      <c r="S4030" s="17">
        <f t="shared" si="319"/>
        <v>41795.938657407409</v>
      </c>
      <c r="T4030" s="16" t="str">
        <f t="shared" si="320"/>
        <v>2014</v>
      </c>
    </row>
    <row r="4031" spans="1:20" ht="49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>
        <f t="shared" si="317"/>
        <v>0</v>
      </c>
      <c r="O4031" s="10">
        <f t="shared" si="318"/>
        <v>0</v>
      </c>
      <c r="P4031" s="12" t="s">
        <v>8273</v>
      </c>
      <c r="Q4031" t="s">
        <v>8274</v>
      </c>
      <c r="R4031" s="17">
        <f t="shared" si="321"/>
        <v>42322.025115740747</v>
      </c>
      <c r="S4031" s="17">
        <f t="shared" si="319"/>
        <v>42352.025115740747</v>
      </c>
      <c r="T4031" s="16" t="str">
        <f t="shared" si="320"/>
        <v>2015</v>
      </c>
    </row>
    <row r="4032" spans="1:20" ht="49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>
        <f t="shared" si="317"/>
        <v>16</v>
      </c>
      <c r="O4032" s="10">
        <f t="shared" si="318"/>
        <v>66.67</v>
      </c>
      <c r="P4032" s="12" t="s">
        <v>8273</v>
      </c>
      <c r="Q4032" t="s">
        <v>8274</v>
      </c>
      <c r="R4032" s="17">
        <f t="shared" si="321"/>
        <v>42374.655081018514</v>
      </c>
      <c r="S4032" s="17">
        <f t="shared" si="319"/>
        <v>42403.784027777772</v>
      </c>
      <c r="T4032" s="16" t="str">
        <f t="shared" si="320"/>
        <v>2016</v>
      </c>
    </row>
    <row r="4033" spans="1:20" ht="49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>
        <f t="shared" si="317"/>
        <v>0</v>
      </c>
      <c r="O4033" s="10">
        <f t="shared" si="318"/>
        <v>0</v>
      </c>
      <c r="P4033" s="12" t="s">
        <v>8273</v>
      </c>
      <c r="Q4033" t="s">
        <v>8274</v>
      </c>
      <c r="R4033" s="17">
        <f t="shared" si="321"/>
        <v>41941.585231481484</v>
      </c>
      <c r="S4033" s="17">
        <f t="shared" si="319"/>
        <v>41991.626898148148</v>
      </c>
      <c r="T4033" s="16" t="str">
        <f t="shared" si="320"/>
        <v>2014</v>
      </c>
    </row>
    <row r="4034" spans="1:20" ht="49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>
        <f t="shared" ref="N4034:N4097" si="322">ROUND(E4034/D4034*100,0)</f>
        <v>7</v>
      </c>
      <c r="O4034" s="10">
        <f t="shared" si="318"/>
        <v>59</v>
      </c>
      <c r="P4034" s="12" t="s">
        <v>8273</v>
      </c>
      <c r="Q4034" t="s">
        <v>8274</v>
      </c>
      <c r="R4034" s="17">
        <f t="shared" si="321"/>
        <v>42293.809212962966</v>
      </c>
      <c r="S4034" s="17">
        <f t="shared" si="319"/>
        <v>42353.85087962963</v>
      </c>
      <c r="T4034" s="16" t="str">
        <f t="shared" si="320"/>
        <v>2015</v>
      </c>
    </row>
    <row r="4035" spans="1:20" ht="49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>
        <f t="shared" si="322"/>
        <v>26</v>
      </c>
      <c r="O4035" s="10">
        <f t="shared" ref="O4035:O4098" si="323">IFERROR(ROUND(E4035/L4035,2),0)</f>
        <v>65.34</v>
      </c>
      <c r="P4035" s="12" t="s">
        <v>8273</v>
      </c>
      <c r="Q4035" t="s">
        <v>8274</v>
      </c>
      <c r="R4035" s="17">
        <f t="shared" si="321"/>
        <v>42614.268796296295</v>
      </c>
      <c r="S4035" s="17">
        <f t="shared" ref="S4035:S4098" si="324">(((I4035/60)/60)/24)+DATE(1970,1,1)</f>
        <v>42645.375</v>
      </c>
      <c r="T4035" s="16" t="str">
        <f t="shared" si="320"/>
        <v>2016</v>
      </c>
    </row>
    <row r="4036" spans="1:20" ht="49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>
        <f t="shared" si="322"/>
        <v>1</v>
      </c>
      <c r="O4036" s="10">
        <f t="shared" si="323"/>
        <v>100</v>
      </c>
      <c r="P4036" s="12" t="s">
        <v>8273</v>
      </c>
      <c r="Q4036" t="s">
        <v>8274</v>
      </c>
      <c r="R4036" s="17">
        <f t="shared" si="321"/>
        <v>42067.947337962964</v>
      </c>
      <c r="S4036" s="17">
        <f t="shared" si="324"/>
        <v>42097.905671296292</v>
      </c>
      <c r="T4036" s="16" t="str">
        <f t="shared" ref="T4036:T4099" si="325">TEXT(R4036, "yyyy")</f>
        <v>2015</v>
      </c>
    </row>
    <row r="4037" spans="1:20" ht="33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>
        <f t="shared" si="322"/>
        <v>37</v>
      </c>
      <c r="O4037" s="10">
        <f t="shared" si="323"/>
        <v>147.4</v>
      </c>
      <c r="P4037" s="12" t="s">
        <v>8273</v>
      </c>
      <c r="Q4037" t="s">
        <v>8274</v>
      </c>
      <c r="R4037" s="17">
        <f t="shared" si="321"/>
        <v>41903.882951388885</v>
      </c>
      <c r="S4037" s="17">
        <f t="shared" si="324"/>
        <v>41933.882951388885</v>
      </c>
      <c r="T4037" s="16" t="str">
        <f t="shared" si="325"/>
        <v>2014</v>
      </c>
    </row>
    <row r="4038" spans="1:20" ht="49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>
        <f t="shared" si="322"/>
        <v>47</v>
      </c>
      <c r="O4038" s="10">
        <f t="shared" si="323"/>
        <v>166.06</v>
      </c>
      <c r="P4038" s="12" t="s">
        <v>8273</v>
      </c>
      <c r="Q4038" t="s">
        <v>8274</v>
      </c>
      <c r="R4038" s="17">
        <f t="shared" si="321"/>
        <v>41804.937083333331</v>
      </c>
      <c r="S4038" s="17">
        <f t="shared" si="324"/>
        <v>41821.9375</v>
      </c>
      <c r="T4038" s="16" t="str">
        <f t="shared" si="325"/>
        <v>2014</v>
      </c>
    </row>
    <row r="4039" spans="1:20" ht="49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>
        <f t="shared" si="322"/>
        <v>11</v>
      </c>
      <c r="O4039" s="10">
        <f t="shared" si="323"/>
        <v>40</v>
      </c>
      <c r="P4039" s="12" t="s">
        <v>8273</v>
      </c>
      <c r="Q4039" t="s">
        <v>8274</v>
      </c>
      <c r="R4039" s="17">
        <f t="shared" si="321"/>
        <v>42497.070775462969</v>
      </c>
      <c r="S4039" s="17">
        <f t="shared" si="324"/>
        <v>42514.600694444445</v>
      </c>
      <c r="T4039" s="16" t="str">
        <f t="shared" si="325"/>
        <v>2016</v>
      </c>
    </row>
    <row r="4040" spans="1:20" ht="49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>
        <f t="shared" si="322"/>
        <v>12</v>
      </c>
      <c r="O4040" s="10">
        <f t="shared" si="323"/>
        <v>75.25</v>
      </c>
      <c r="P4040" s="12" t="s">
        <v>8273</v>
      </c>
      <c r="Q4040" t="s">
        <v>8274</v>
      </c>
      <c r="R4040" s="17">
        <f t="shared" si="321"/>
        <v>41869.798726851855</v>
      </c>
      <c r="S4040" s="17">
        <f t="shared" si="324"/>
        <v>41929.798726851855</v>
      </c>
      <c r="T4040" s="16" t="str">
        <f t="shared" si="325"/>
        <v>2014</v>
      </c>
    </row>
    <row r="4041" spans="1:20" ht="33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>
        <f t="shared" si="322"/>
        <v>60</v>
      </c>
      <c r="O4041" s="10">
        <f t="shared" si="323"/>
        <v>60</v>
      </c>
      <c r="P4041" s="12" t="s">
        <v>8273</v>
      </c>
      <c r="Q4041" t="s">
        <v>8274</v>
      </c>
      <c r="R4041" s="17">
        <f t="shared" si="321"/>
        <v>42305.670914351853</v>
      </c>
      <c r="S4041" s="17">
        <f t="shared" si="324"/>
        <v>42339.249305555553</v>
      </c>
      <c r="T4041" s="16" t="str">
        <f t="shared" si="325"/>
        <v>2015</v>
      </c>
    </row>
    <row r="4042" spans="1:20" ht="49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>
        <f t="shared" si="322"/>
        <v>31</v>
      </c>
      <c r="O4042" s="10">
        <f t="shared" si="323"/>
        <v>1250</v>
      </c>
      <c r="P4042" s="12" t="s">
        <v>8273</v>
      </c>
      <c r="Q4042" t="s">
        <v>8274</v>
      </c>
      <c r="R4042" s="17">
        <f t="shared" si="321"/>
        <v>42144.231527777782</v>
      </c>
      <c r="S4042" s="17">
        <f t="shared" si="324"/>
        <v>42203.125</v>
      </c>
      <c r="T4042" s="16" t="str">
        <f t="shared" si="325"/>
        <v>2015</v>
      </c>
    </row>
    <row r="4043" spans="1:20" ht="33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>
        <f t="shared" si="322"/>
        <v>0</v>
      </c>
      <c r="O4043" s="10">
        <f t="shared" si="323"/>
        <v>10.5</v>
      </c>
      <c r="P4043" s="12" t="s">
        <v>8273</v>
      </c>
      <c r="Q4043" t="s">
        <v>8274</v>
      </c>
      <c r="R4043" s="17">
        <f t="shared" si="321"/>
        <v>42559.474004629628</v>
      </c>
      <c r="S4043" s="17">
        <f t="shared" si="324"/>
        <v>42619.474004629628</v>
      </c>
      <c r="T4043" s="16" t="str">
        <f t="shared" si="325"/>
        <v>2016</v>
      </c>
    </row>
    <row r="4044" spans="1:20" ht="49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>
        <f t="shared" si="322"/>
        <v>0</v>
      </c>
      <c r="O4044" s="10">
        <f t="shared" si="323"/>
        <v>7</v>
      </c>
      <c r="P4044" s="12" t="s">
        <v>8273</v>
      </c>
      <c r="Q4044" t="s">
        <v>8274</v>
      </c>
      <c r="R4044" s="17">
        <f t="shared" si="321"/>
        <v>41995.084074074075</v>
      </c>
      <c r="S4044" s="17">
        <f t="shared" si="324"/>
        <v>42024.802777777775</v>
      </c>
      <c r="T4044" s="16" t="str">
        <f t="shared" si="325"/>
        <v>2014</v>
      </c>
    </row>
    <row r="4045" spans="1:20" ht="49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>
        <f t="shared" si="322"/>
        <v>0</v>
      </c>
      <c r="O4045" s="10">
        <f t="shared" si="323"/>
        <v>0</v>
      </c>
      <c r="P4045" s="12" t="s">
        <v>8273</v>
      </c>
      <c r="Q4045" t="s">
        <v>8274</v>
      </c>
      <c r="R4045" s="17">
        <f t="shared" si="321"/>
        <v>41948.957465277781</v>
      </c>
      <c r="S4045" s="17">
        <f t="shared" si="324"/>
        <v>41963.957465277781</v>
      </c>
      <c r="T4045" s="16" t="str">
        <f t="shared" si="325"/>
        <v>2014</v>
      </c>
    </row>
    <row r="4046" spans="1:20" ht="49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>
        <f t="shared" si="322"/>
        <v>38</v>
      </c>
      <c r="O4046" s="10">
        <f t="shared" si="323"/>
        <v>56.25</v>
      </c>
      <c r="P4046" s="12" t="s">
        <v>8273</v>
      </c>
      <c r="Q4046" t="s">
        <v>8274</v>
      </c>
      <c r="R4046" s="17">
        <f t="shared" si="321"/>
        <v>42074.219699074078</v>
      </c>
      <c r="S4046" s="17">
        <f t="shared" si="324"/>
        <v>42104.208333333328</v>
      </c>
      <c r="T4046" s="16" t="str">
        <f t="shared" si="325"/>
        <v>2015</v>
      </c>
    </row>
    <row r="4047" spans="1:20" ht="49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>
        <f t="shared" si="322"/>
        <v>0</v>
      </c>
      <c r="O4047" s="10">
        <f t="shared" si="323"/>
        <v>1</v>
      </c>
      <c r="P4047" s="12" t="s">
        <v>8273</v>
      </c>
      <c r="Q4047" t="s">
        <v>8274</v>
      </c>
      <c r="R4047" s="17">
        <f t="shared" si="321"/>
        <v>41842.201261574075</v>
      </c>
      <c r="S4047" s="17">
        <f t="shared" si="324"/>
        <v>41872.201261574075</v>
      </c>
      <c r="T4047" s="16" t="str">
        <f t="shared" si="325"/>
        <v>2014</v>
      </c>
    </row>
    <row r="4048" spans="1:20" ht="49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>
        <f t="shared" si="322"/>
        <v>8</v>
      </c>
      <c r="O4048" s="10">
        <f t="shared" si="323"/>
        <v>38.33</v>
      </c>
      <c r="P4048" s="12" t="s">
        <v>8273</v>
      </c>
      <c r="Q4048" t="s">
        <v>8274</v>
      </c>
      <c r="R4048" s="17">
        <f t="shared" si="321"/>
        <v>41904.650578703702</v>
      </c>
      <c r="S4048" s="17">
        <f t="shared" si="324"/>
        <v>41934.650578703702</v>
      </c>
      <c r="T4048" s="16" t="str">
        <f t="shared" si="325"/>
        <v>2014</v>
      </c>
    </row>
    <row r="4049" spans="1:20" ht="49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>
        <f t="shared" si="322"/>
        <v>2</v>
      </c>
      <c r="O4049" s="10">
        <f t="shared" si="323"/>
        <v>27.5</v>
      </c>
      <c r="P4049" s="12" t="s">
        <v>8273</v>
      </c>
      <c r="Q4049" t="s">
        <v>8274</v>
      </c>
      <c r="R4049" s="17">
        <f t="shared" si="321"/>
        <v>41991.022488425922</v>
      </c>
      <c r="S4049" s="17">
        <f t="shared" si="324"/>
        <v>42015.041666666672</v>
      </c>
      <c r="T4049" s="16" t="str">
        <f t="shared" si="325"/>
        <v>2014</v>
      </c>
    </row>
    <row r="4050" spans="1:20" ht="49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>
        <f t="shared" si="322"/>
        <v>18</v>
      </c>
      <c r="O4050" s="10">
        <f t="shared" si="323"/>
        <v>32.979999999999997</v>
      </c>
      <c r="P4050" s="12" t="s">
        <v>8273</v>
      </c>
      <c r="Q4050" t="s">
        <v>8274</v>
      </c>
      <c r="R4050" s="17">
        <f t="shared" si="321"/>
        <v>42436.509108796294</v>
      </c>
      <c r="S4050" s="17">
        <f t="shared" si="324"/>
        <v>42471.467442129629</v>
      </c>
      <c r="T4050" s="16" t="str">
        <f t="shared" si="325"/>
        <v>2016</v>
      </c>
    </row>
    <row r="4051" spans="1:20" ht="49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>
        <f t="shared" si="322"/>
        <v>0</v>
      </c>
      <c r="O4051" s="10">
        <f t="shared" si="323"/>
        <v>16</v>
      </c>
      <c r="P4051" s="12" t="s">
        <v>8273</v>
      </c>
      <c r="Q4051" t="s">
        <v>8274</v>
      </c>
      <c r="R4051" s="17">
        <f t="shared" si="321"/>
        <v>42169.958506944444</v>
      </c>
      <c r="S4051" s="17">
        <f t="shared" si="324"/>
        <v>42199.958506944444</v>
      </c>
      <c r="T4051" s="16" t="str">
        <f t="shared" si="325"/>
        <v>2015</v>
      </c>
    </row>
    <row r="4052" spans="1:20" ht="49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>
        <f t="shared" si="322"/>
        <v>0</v>
      </c>
      <c r="O4052" s="10">
        <f t="shared" si="323"/>
        <v>1</v>
      </c>
      <c r="P4052" s="12" t="s">
        <v>8273</v>
      </c>
      <c r="Q4052" t="s">
        <v>8274</v>
      </c>
      <c r="R4052" s="17">
        <f t="shared" si="321"/>
        <v>41905.636469907404</v>
      </c>
      <c r="S4052" s="17">
        <f t="shared" si="324"/>
        <v>41935.636469907404</v>
      </c>
      <c r="T4052" s="16" t="str">
        <f t="shared" si="325"/>
        <v>2014</v>
      </c>
    </row>
    <row r="4053" spans="1:20" ht="49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>
        <f t="shared" si="322"/>
        <v>0</v>
      </c>
      <c r="O4053" s="10">
        <f t="shared" si="323"/>
        <v>0</v>
      </c>
      <c r="P4053" s="12" t="s">
        <v>8273</v>
      </c>
      <c r="Q4053" t="s">
        <v>8274</v>
      </c>
      <c r="R4053" s="17">
        <f t="shared" si="321"/>
        <v>41761.810150462967</v>
      </c>
      <c r="S4053" s="17">
        <f t="shared" si="324"/>
        <v>41768.286805555559</v>
      </c>
      <c r="T4053" s="16" t="str">
        <f t="shared" si="325"/>
        <v>2014</v>
      </c>
    </row>
    <row r="4054" spans="1:20" ht="65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>
        <f t="shared" si="322"/>
        <v>38</v>
      </c>
      <c r="O4054" s="10">
        <f t="shared" si="323"/>
        <v>86.62</v>
      </c>
      <c r="P4054" s="12" t="s">
        <v>8273</v>
      </c>
      <c r="Q4054" t="s">
        <v>8274</v>
      </c>
      <c r="R4054" s="17">
        <f t="shared" si="321"/>
        <v>41865.878657407404</v>
      </c>
      <c r="S4054" s="17">
        <f t="shared" si="324"/>
        <v>41925.878657407404</v>
      </c>
      <c r="T4054" s="16" t="str">
        <f t="shared" si="325"/>
        <v>2014</v>
      </c>
    </row>
    <row r="4055" spans="1:20" ht="49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>
        <f t="shared" si="322"/>
        <v>22</v>
      </c>
      <c r="O4055" s="10">
        <f t="shared" si="323"/>
        <v>55</v>
      </c>
      <c r="P4055" s="12" t="s">
        <v>8273</v>
      </c>
      <c r="Q4055" t="s">
        <v>8274</v>
      </c>
      <c r="R4055" s="17">
        <f t="shared" si="321"/>
        <v>41928.690138888887</v>
      </c>
      <c r="S4055" s="17">
        <f t="shared" si="324"/>
        <v>41958.833333333328</v>
      </c>
      <c r="T4055" s="16" t="str">
        <f t="shared" si="325"/>
        <v>2014</v>
      </c>
    </row>
    <row r="4056" spans="1:20" ht="49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>
        <f t="shared" si="322"/>
        <v>0</v>
      </c>
      <c r="O4056" s="10">
        <f t="shared" si="323"/>
        <v>0</v>
      </c>
      <c r="P4056" s="12" t="s">
        <v>8273</v>
      </c>
      <c r="Q4056" t="s">
        <v>8274</v>
      </c>
      <c r="R4056" s="17">
        <f t="shared" si="321"/>
        <v>42613.841261574074</v>
      </c>
      <c r="S4056" s="17">
        <f t="shared" si="324"/>
        <v>42644.166666666672</v>
      </c>
      <c r="T4056" s="16" t="str">
        <f t="shared" si="325"/>
        <v>2016</v>
      </c>
    </row>
    <row r="4057" spans="1:20" ht="49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>
        <f t="shared" si="322"/>
        <v>18</v>
      </c>
      <c r="O4057" s="10">
        <f t="shared" si="323"/>
        <v>41.95</v>
      </c>
      <c r="P4057" s="12" t="s">
        <v>8273</v>
      </c>
      <c r="Q4057" t="s">
        <v>8274</v>
      </c>
      <c r="R4057" s="17">
        <f t="shared" si="321"/>
        <v>41779.648506944446</v>
      </c>
      <c r="S4057" s="17">
        <f t="shared" si="324"/>
        <v>41809.648506944446</v>
      </c>
      <c r="T4057" s="16" t="str">
        <f t="shared" si="325"/>
        <v>2014</v>
      </c>
    </row>
    <row r="4058" spans="1:20" ht="49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>
        <f t="shared" si="322"/>
        <v>53</v>
      </c>
      <c r="O4058" s="10">
        <f t="shared" si="323"/>
        <v>88.33</v>
      </c>
      <c r="P4058" s="12" t="s">
        <v>8273</v>
      </c>
      <c r="Q4058" t="s">
        <v>8274</v>
      </c>
      <c r="R4058" s="17">
        <f t="shared" si="321"/>
        <v>42534.933321759265</v>
      </c>
      <c r="S4058" s="17">
        <f t="shared" si="324"/>
        <v>42554.832638888889</v>
      </c>
      <c r="T4058" s="16" t="str">
        <f t="shared" si="325"/>
        <v>2016</v>
      </c>
    </row>
    <row r="4059" spans="1:20" ht="49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>
        <f t="shared" si="322"/>
        <v>22</v>
      </c>
      <c r="O4059" s="10">
        <f t="shared" si="323"/>
        <v>129.16999999999999</v>
      </c>
      <c r="P4059" s="12" t="s">
        <v>8273</v>
      </c>
      <c r="Q4059" t="s">
        <v>8274</v>
      </c>
      <c r="R4059" s="17">
        <f t="shared" si="321"/>
        <v>42310.968518518523</v>
      </c>
      <c r="S4059" s="17">
        <f t="shared" si="324"/>
        <v>42333.958333333328</v>
      </c>
      <c r="T4059" s="16" t="str">
        <f t="shared" si="325"/>
        <v>2015</v>
      </c>
    </row>
    <row r="4060" spans="1:20" ht="49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>
        <f t="shared" si="322"/>
        <v>3</v>
      </c>
      <c r="O4060" s="10">
        <f t="shared" si="323"/>
        <v>23.75</v>
      </c>
      <c r="P4060" s="12" t="s">
        <v>8273</v>
      </c>
      <c r="Q4060" t="s">
        <v>8274</v>
      </c>
      <c r="R4060" s="17">
        <f t="shared" si="321"/>
        <v>42446.060694444444</v>
      </c>
      <c r="S4060" s="17">
        <f t="shared" si="324"/>
        <v>42461.165972222225</v>
      </c>
      <c r="T4060" s="16" t="str">
        <f t="shared" si="325"/>
        <v>2016</v>
      </c>
    </row>
    <row r="4061" spans="1:20" ht="49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>
        <f t="shared" si="322"/>
        <v>3</v>
      </c>
      <c r="O4061" s="10">
        <f t="shared" si="323"/>
        <v>35.71</v>
      </c>
      <c r="P4061" s="12" t="s">
        <v>8273</v>
      </c>
      <c r="Q4061" t="s">
        <v>8274</v>
      </c>
      <c r="R4061" s="17">
        <f t="shared" si="321"/>
        <v>41866.640648148146</v>
      </c>
      <c r="S4061" s="17">
        <f t="shared" si="324"/>
        <v>41898.125</v>
      </c>
      <c r="T4061" s="16" t="str">
        <f t="shared" si="325"/>
        <v>2014</v>
      </c>
    </row>
    <row r="4062" spans="1:20" ht="49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>
        <f t="shared" si="322"/>
        <v>3</v>
      </c>
      <c r="O4062" s="10">
        <f t="shared" si="323"/>
        <v>57</v>
      </c>
      <c r="P4062" s="12" t="s">
        <v>8273</v>
      </c>
      <c r="Q4062" t="s">
        <v>8274</v>
      </c>
      <c r="R4062" s="17">
        <f t="shared" si="321"/>
        <v>41779.695092592592</v>
      </c>
      <c r="S4062" s="17">
        <f t="shared" si="324"/>
        <v>41813.666666666664</v>
      </c>
      <c r="T4062" s="16" t="str">
        <f t="shared" si="325"/>
        <v>2014</v>
      </c>
    </row>
    <row r="4063" spans="1:20" ht="33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>
        <f t="shared" si="322"/>
        <v>0</v>
      </c>
      <c r="O4063" s="10">
        <f t="shared" si="323"/>
        <v>0</v>
      </c>
      <c r="P4063" s="12" t="s">
        <v>8273</v>
      </c>
      <c r="Q4063" t="s">
        <v>8274</v>
      </c>
      <c r="R4063" s="17">
        <f t="shared" si="321"/>
        <v>42421.141469907408</v>
      </c>
      <c r="S4063" s="17">
        <f t="shared" si="324"/>
        <v>42481.099803240737</v>
      </c>
      <c r="T4063" s="16" t="str">
        <f t="shared" si="325"/>
        <v>2016</v>
      </c>
    </row>
    <row r="4064" spans="1:20" ht="49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>
        <f t="shared" si="322"/>
        <v>2</v>
      </c>
      <c r="O4064" s="10">
        <f t="shared" si="323"/>
        <v>163.33000000000001</v>
      </c>
      <c r="P4064" s="12" t="s">
        <v>8273</v>
      </c>
      <c r="Q4064" t="s">
        <v>8274</v>
      </c>
      <c r="R4064" s="17">
        <f t="shared" si="321"/>
        <v>42523.739212962959</v>
      </c>
      <c r="S4064" s="17">
        <f t="shared" si="324"/>
        <v>42553.739212962959</v>
      </c>
      <c r="T4064" s="16" t="str">
        <f t="shared" si="325"/>
        <v>2016</v>
      </c>
    </row>
    <row r="4065" spans="1:20" ht="49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>
        <f t="shared" si="322"/>
        <v>1</v>
      </c>
      <c r="O4065" s="10">
        <f t="shared" si="323"/>
        <v>15</v>
      </c>
      <c r="P4065" s="12" t="s">
        <v>8273</v>
      </c>
      <c r="Q4065" t="s">
        <v>8274</v>
      </c>
      <c r="R4065" s="17">
        <f t="shared" si="321"/>
        <v>41787.681527777779</v>
      </c>
      <c r="S4065" s="17">
        <f t="shared" si="324"/>
        <v>41817.681527777779</v>
      </c>
      <c r="T4065" s="16" t="str">
        <f t="shared" si="325"/>
        <v>2014</v>
      </c>
    </row>
    <row r="4066" spans="1:20" ht="49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>
        <f t="shared" si="322"/>
        <v>19</v>
      </c>
      <c r="O4066" s="10">
        <f t="shared" si="323"/>
        <v>64.17</v>
      </c>
      <c r="P4066" s="12" t="s">
        <v>8273</v>
      </c>
      <c r="Q4066" t="s">
        <v>8274</v>
      </c>
      <c r="R4066" s="17">
        <f t="shared" si="321"/>
        <v>42093.588263888887</v>
      </c>
      <c r="S4066" s="17">
        <f t="shared" si="324"/>
        <v>42123.588263888887</v>
      </c>
      <c r="T4066" s="16" t="str">
        <f t="shared" si="325"/>
        <v>2015</v>
      </c>
    </row>
    <row r="4067" spans="1:20" ht="33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>
        <f t="shared" si="322"/>
        <v>1</v>
      </c>
      <c r="O4067" s="10">
        <f t="shared" si="323"/>
        <v>6.75</v>
      </c>
      <c r="P4067" s="12" t="s">
        <v>8273</v>
      </c>
      <c r="Q4067" t="s">
        <v>8274</v>
      </c>
      <c r="R4067" s="17">
        <f t="shared" si="321"/>
        <v>41833.951516203706</v>
      </c>
      <c r="S4067" s="17">
        <f t="shared" si="324"/>
        <v>41863.951516203706</v>
      </c>
      <c r="T4067" s="16" t="str">
        <f t="shared" si="325"/>
        <v>2014</v>
      </c>
    </row>
    <row r="4068" spans="1:20" ht="49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>
        <f t="shared" si="322"/>
        <v>0</v>
      </c>
      <c r="O4068" s="10">
        <f t="shared" si="323"/>
        <v>25</v>
      </c>
      <c r="P4068" s="12" t="s">
        <v>8273</v>
      </c>
      <c r="Q4068" t="s">
        <v>8274</v>
      </c>
      <c r="R4068" s="17">
        <f t="shared" si="321"/>
        <v>42479.039212962962</v>
      </c>
      <c r="S4068" s="17">
        <f t="shared" si="324"/>
        <v>42509.039212962962</v>
      </c>
      <c r="T4068" s="16" t="str">
        <f t="shared" si="325"/>
        <v>2016</v>
      </c>
    </row>
    <row r="4069" spans="1:20" ht="49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>
        <f t="shared" si="322"/>
        <v>61</v>
      </c>
      <c r="O4069" s="10">
        <f t="shared" si="323"/>
        <v>179.12</v>
      </c>
      <c r="P4069" s="12" t="s">
        <v>8273</v>
      </c>
      <c r="Q4069" t="s">
        <v>8274</v>
      </c>
      <c r="R4069" s="17">
        <f t="shared" si="321"/>
        <v>42235.117476851854</v>
      </c>
      <c r="S4069" s="17">
        <f t="shared" si="324"/>
        <v>42275.117476851854</v>
      </c>
      <c r="T4069" s="16" t="str">
        <f t="shared" si="325"/>
        <v>2015</v>
      </c>
    </row>
    <row r="4070" spans="1:20" ht="33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>
        <f t="shared" si="322"/>
        <v>1</v>
      </c>
      <c r="O4070" s="10">
        <f t="shared" si="323"/>
        <v>34.950000000000003</v>
      </c>
      <c r="P4070" s="12" t="s">
        <v>8273</v>
      </c>
      <c r="Q4070" t="s">
        <v>8274</v>
      </c>
      <c r="R4070" s="17">
        <f t="shared" si="321"/>
        <v>42718.963599537034</v>
      </c>
      <c r="S4070" s="17">
        <f t="shared" si="324"/>
        <v>42748.961805555555</v>
      </c>
      <c r="T4070" s="16" t="str">
        <f t="shared" si="325"/>
        <v>2016</v>
      </c>
    </row>
    <row r="4071" spans="1:20" ht="49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>
        <f t="shared" si="322"/>
        <v>34</v>
      </c>
      <c r="O4071" s="10">
        <f t="shared" si="323"/>
        <v>33.08</v>
      </c>
      <c r="P4071" s="12" t="s">
        <v>8273</v>
      </c>
      <c r="Q4071" t="s">
        <v>8274</v>
      </c>
      <c r="R4071" s="17">
        <f t="shared" si="321"/>
        <v>42022.661527777775</v>
      </c>
      <c r="S4071" s="17">
        <f t="shared" si="324"/>
        <v>42063.5</v>
      </c>
      <c r="T4071" s="16" t="str">
        <f t="shared" si="325"/>
        <v>2015</v>
      </c>
    </row>
    <row r="4072" spans="1:20" ht="33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>
        <f t="shared" si="322"/>
        <v>17</v>
      </c>
      <c r="O4072" s="10">
        <f t="shared" si="323"/>
        <v>27.5</v>
      </c>
      <c r="P4072" s="12" t="s">
        <v>8273</v>
      </c>
      <c r="Q4072" t="s">
        <v>8274</v>
      </c>
      <c r="R4072" s="17">
        <f t="shared" si="321"/>
        <v>42031.666898148149</v>
      </c>
      <c r="S4072" s="17">
        <f t="shared" si="324"/>
        <v>42064.125</v>
      </c>
      <c r="T4072" s="16" t="str">
        <f t="shared" si="325"/>
        <v>2015</v>
      </c>
    </row>
    <row r="4073" spans="1:20" ht="49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>
        <f t="shared" si="322"/>
        <v>0</v>
      </c>
      <c r="O4073" s="10">
        <f t="shared" si="323"/>
        <v>0</v>
      </c>
      <c r="P4073" s="12" t="s">
        <v>8273</v>
      </c>
      <c r="Q4073" t="s">
        <v>8274</v>
      </c>
      <c r="R4073" s="17">
        <f t="shared" si="321"/>
        <v>42700.804756944446</v>
      </c>
      <c r="S4073" s="17">
        <f t="shared" si="324"/>
        <v>42730.804756944446</v>
      </c>
      <c r="T4073" s="16" t="str">
        <f t="shared" si="325"/>
        <v>2016</v>
      </c>
    </row>
    <row r="4074" spans="1:20" ht="49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>
        <f t="shared" si="322"/>
        <v>0</v>
      </c>
      <c r="O4074" s="10">
        <f t="shared" si="323"/>
        <v>2</v>
      </c>
      <c r="P4074" s="12" t="s">
        <v>8273</v>
      </c>
      <c r="Q4074" t="s">
        <v>8274</v>
      </c>
      <c r="R4074" s="17">
        <f t="shared" si="321"/>
        <v>41812.77443287037</v>
      </c>
      <c r="S4074" s="17">
        <f t="shared" si="324"/>
        <v>41872.77443287037</v>
      </c>
      <c r="T4074" s="16" t="str">
        <f t="shared" si="325"/>
        <v>2014</v>
      </c>
    </row>
    <row r="4075" spans="1:20" ht="49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>
        <f t="shared" si="322"/>
        <v>1</v>
      </c>
      <c r="O4075" s="10">
        <f t="shared" si="323"/>
        <v>18.5</v>
      </c>
      <c r="P4075" s="12" t="s">
        <v>8273</v>
      </c>
      <c r="Q4075" t="s">
        <v>8274</v>
      </c>
      <c r="R4075" s="17">
        <f t="shared" si="321"/>
        <v>42078.34520833334</v>
      </c>
      <c r="S4075" s="17">
        <f t="shared" si="324"/>
        <v>42133.166666666672</v>
      </c>
      <c r="T4075" s="16" t="str">
        <f t="shared" si="325"/>
        <v>2015</v>
      </c>
    </row>
    <row r="4076" spans="1:20" ht="49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>
        <f t="shared" si="322"/>
        <v>27</v>
      </c>
      <c r="O4076" s="10">
        <f t="shared" si="323"/>
        <v>35</v>
      </c>
      <c r="P4076" s="12" t="s">
        <v>8273</v>
      </c>
      <c r="Q4076" t="s">
        <v>8274</v>
      </c>
      <c r="R4076" s="17">
        <f t="shared" si="321"/>
        <v>42283.552951388891</v>
      </c>
      <c r="S4076" s="17">
        <f t="shared" si="324"/>
        <v>42313.594618055555</v>
      </c>
      <c r="T4076" s="16" t="str">
        <f t="shared" si="325"/>
        <v>2015</v>
      </c>
    </row>
    <row r="4077" spans="1:20" ht="49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>
        <f t="shared" si="322"/>
        <v>29</v>
      </c>
      <c r="O4077" s="10">
        <f t="shared" si="323"/>
        <v>44.31</v>
      </c>
      <c r="P4077" s="12" t="s">
        <v>8273</v>
      </c>
      <c r="Q4077" t="s">
        <v>8274</v>
      </c>
      <c r="R4077" s="17">
        <f t="shared" si="321"/>
        <v>41779.045937499999</v>
      </c>
      <c r="S4077" s="17">
        <f t="shared" si="324"/>
        <v>41820.727777777778</v>
      </c>
      <c r="T4077" s="16" t="str">
        <f t="shared" si="325"/>
        <v>2014</v>
      </c>
    </row>
    <row r="4078" spans="1:20" ht="33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>
        <f t="shared" si="322"/>
        <v>0</v>
      </c>
      <c r="O4078" s="10">
        <f t="shared" si="323"/>
        <v>0</v>
      </c>
      <c r="P4078" s="12" t="s">
        <v>8273</v>
      </c>
      <c r="Q4078" t="s">
        <v>8274</v>
      </c>
      <c r="R4078" s="17">
        <f t="shared" si="321"/>
        <v>41905.795706018522</v>
      </c>
      <c r="S4078" s="17">
        <f t="shared" si="324"/>
        <v>41933.82708333333</v>
      </c>
      <c r="T4078" s="16" t="str">
        <f t="shared" si="325"/>
        <v>2014</v>
      </c>
    </row>
    <row r="4079" spans="1:20" ht="49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>
        <f t="shared" si="322"/>
        <v>9</v>
      </c>
      <c r="O4079" s="10">
        <f t="shared" si="323"/>
        <v>222.5</v>
      </c>
      <c r="P4079" s="12" t="s">
        <v>8273</v>
      </c>
      <c r="Q4079" t="s">
        <v>8274</v>
      </c>
      <c r="R4079" s="17">
        <f t="shared" si="321"/>
        <v>42695.7105787037</v>
      </c>
      <c r="S4079" s="17">
        <f t="shared" si="324"/>
        <v>42725.7105787037</v>
      </c>
      <c r="T4079" s="16" t="str">
        <f t="shared" si="325"/>
        <v>2016</v>
      </c>
    </row>
    <row r="4080" spans="1:20" ht="49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>
        <f t="shared" si="322"/>
        <v>0</v>
      </c>
      <c r="O4080" s="10">
        <f t="shared" si="323"/>
        <v>0</v>
      </c>
      <c r="P4080" s="12" t="s">
        <v>8273</v>
      </c>
      <c r="Q4080" t="s">
        <v>8274</v>
      </c>
      <c r="R4080" s="17">
        <f t="shared" si="321"/>
        <v>42732.787523148145</v>
      </c>
      <c r="S4080" s="17">
        <f t="shared" si="324"/>
        <v>42762.787523148145</v>
      </c>
      <c r="T4080" s="16" t="str">
        <f t="shared" si="325"/>
        <v>2016</v>
      </c>
    </row>
    <row r="4081" spans="1:20" ht="49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>
        <f t="shared" si="322"/>
        <v>0</v>
      </c>
      <c r="O4081" s="10">
        <f t="shared" si="323"/>
        <v>5</v>
      </c>
      <c r="P4081" s="12" t="s">
        <v>8273</v>
      </c>
      <c r="Q4081" t="s">
        <v>8274</v>
      </c>
      <c r="R4081" s="17">
        <f t="shared" si="321"/>
        <v>42510.938900462963</v>
      </c>
      <c r="S4081" s="17">
        <f t="shared" si="324"/>
        <v>42540.938900462963</v>
      </c>
      <c r="T4081" s="16" t="str">
        <f t="shared" si="325"/>
        <v>2016</v>
      </c>
    </row>
    <row r="4082" spans="1:20" ht="49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>
        <f t="shared" si="322"/>
        <v>0</v>
      </c>
      <c r="O4082" s="10">
        <f t="shared" si="323"/>
        <v>0</v>
      </c>
      <c r="P4082" s="12" t="s">
        <v>8273</v>
      </c>
      <c r="Q4082" t="s">
        <v>8274</v>
      </c>
      <c r="R4082" s="17">
        <f t="shared" si="321"/>
        <v>42511.698101851856</v>
      </c>
      <c r="S4082" s="17">
        <f t="shared" si="324"/>
        <v>42535.787500000006</v>
      </c>
      <c r="T4082" s="16" t="str">
        <f t="shared" si="325"/>
        <v>2016</v>
      </c>
    </row>
    <row r="4083" spans="1:20" ht="49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>
        <f t="shared" si="322"/>
        <v>16</v>
      </c>
      <c r="O4083" s="10">
        <f t="shared" si="323"/>
        <v>29.17</v>
      </c>
      <c r="P4083" s="12" t="s">
        <v>8273</v>
      </c>
      <c r="Q4083" t="s">
        <v>8274</v>
      </c>
      <c r="R4083" s="17">
        <f t="shared" ref="R4083:R4115" si="326">(((J4083/60)/60)/24)+DATE(1970,1,1)</f>
        <v>42041.581307870365</v>
      </c>
      <c r="S4083" s="17">
        <f t="shared" si="324"/>
        <v>42071.539641203708</v>
      </c>
      <c r="T4083" s="16" t="str">
        <f t="shared" si="325"/>
        <v>2015</v>
      </c>
    </row>
    <row r="4084" spans="1:20" ht="49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>
        <f t="shared" si="322"/>
        <v>2</v>
      </c>
      <c r="O4084" s="10">
        <f t="shared" si="323"/>
        <v>1.5</v>
      </c>
      <c r="P4084" s="12" t="s">
        <v>8273</v>
      </c>
      <c r="Q4084" t="s">
        <v>8274</v>
      </c>
      <c r="R4084" s="17">
        <f t="shared" si="326"/>
        <v>42307.189270833333</v>
      </c>
      <c r="S4084" s="17">
        <f t="shared" si="324"/>
        <v>42322.958333333328</v>
      </c>
      <c r="T4084" s="16" t="str">
        <f t="shared" si="325"/>
        <v>2015</v>
      </c>
    </row>
    <row r="4085" spans="1:20" ht="49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>
        <f t="shared" si="322"/>
        <v>22</v>
      </c>
      <c r="O4085" s="10">
        <f t="shared" si="323"/>
        <v>126.5</v>
      </c>
      <c r="P4085" s="12" t="s">
        <v>8273</v>
      </c>
      <c r="Q4085" t="s">
        <v>8274</v>
      </c>
      <c r="R4085" s="17">
        <f t="shared" si="326"/>
        <v>42353.761759259258</v>
      </c>
      <c r="S4085" s="17">
        <f t="shared" si="324"/>
        <v>42383.761759259258</v>
      </c>
      <c r="T4085" s="16" t="str">
        <f t="shared" si="325"/>
        <v>2015</v>
      </c>
    </row>
    <row r="4086" spans="1:20" ht="49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>
        <f t="shared" si="322"/>
        <v>0</v>
      </c>
      <c r="O4086" s="10">
        <f t="shared" si="323"/>
        <v>10</v>
      </c>
      <c r="P4086" s="12" t="s">
        <v>8273</v>
      </c>
      <c r="Q4086" t="s">
        <v>8274</v>
      </c>
      <c r="R4086" s="17">
        <f t="shared" si="326"/>
        <v>42622.436412037037</v>
      </c>
      <c r="S4086" s="17">
        <f t="shared" si="324"/>
        <v>42652.436412037037</v>
      </c>
      <c r="T4086" s="16" t="str">
        <f t="shared" si="325"/>
        <v>2016</v>
      </c>
    </row>
    <row r="4087" spans="1:20" ht="49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>
        <f t="shared" si="322"/>
        <v>0</v>
      </c>
      <c r="O4087" s="10">
        <f t="shared" si="323"/>
        <v>10</v>
      </c>
      <c r="P4087" s="12" t="s">
        <v>8273</v>
      </c>
      <c r="Q4087" t="s">
        <v>8274</v>
      </c>
      <c r="R4087" s="17">
        <f t="shared" si="326"/>
        <v>42058.603877314818</v>
      </c>
      <c r="S4087" s="17">
        <f t="shared" si="324"/>
        <v>42087.165972222225</v>
      </c>
      <c r="T4087" s="16" t="str">
        <f t="shared" si="325"/>
        <v>2015</v>
      </c>
    </row>
    <row r="4088" spans="1:20" ht="49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>
        <f t="shared" si="322"/>
        <v>5</v>
      </c>
      <c r="O4088" s="10">
        <f t="shared" si="323"/>
        <v>9.4</v>
      </c>
      <c r="P4088" s="12" t="s">
        <v>8273</v>
      </c>
      <c r="Q4088" t="s">
        <v>8274</v>
      </c>
      <c r="R4088" s="17">
        <f t="shared" si="326"/>
        <v>42304.940960648149</v>
      </c>
      <c r="S4088" s="17">
        <f t="shared" si="324"/>
        <v>42329.166666666672</v>
      </c>
      <c r="T4088" s="16" t="str">
        <f t="shared" si="325"/>
        <v>2015</v>
      </c>
    </row>
    <row r="4089" spans="1:20" ht="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>
        <f t="shared" si="322"/>
        <v>0</v>
      </c>
      <c r="O4089" s="10">
        <f t="shared" si="323"/>
        <v>0</v>
      </c>
      <c r="P4089" s="12" t="s">
        <v>8273</v>
      </c>
      <c r="Q4089" t="s">
        <v>8274</v>
      </c>
      <c r="R4089" s="17">
        <f t="shared" si="326"/>
        <v>42538.742893518516</v>
      </c>
      <c r="S4089" s="17">
        <f t="shared" si="324"/>
        <v>42568.742893518516</v>
      </c>
      <c r="T4089" s="16" t="str">
        <f t="shared" si="325"/>
        <v>2016</v>
      </c>
    </row>
    <row r="4090" spans="1:20" ht="49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>
        <f t="shared" si="322"/>
        <v>11</v>
      </c>
      <c r="O4090" s="10">
        <f t="shared" si="323"/>
        <v>72</v>
      </c>
      <c r="P4090" s="12" t="s">
        <v>8273</v>
      </c>
      <c r="Q4090" t="s">
        <v>8274</v>
      </c>
      <c r="R4090" s="17">
        <f t="shared" si="326"/>
        <v>41990.612546296295</v>
      </c>
      <c r="S4090" s="17">
        <f t="shared" si="324"/>
        <v>42020.434722222228</v>
      </c>
      <c r="T4090" s="16" t="str">
        <f t="shared" si="325"/>
        <v>2014</v>
      </c>
    </row>
    <row r="4091" spans="1:20" ht="49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>
        <f t="shared" si="322"/>
        <v>5</v>
      </c>
      <c r="O4091" s="10">
        <f t="shared" si="323"/>
        <v>30</v>
      </c>
      <c r="P4091" s="12" t="s">
        <v>8273</v>
      </c>
      <c r="Q4091" t="s">
        <v>8274</v>
      </c>
      <c r="R4091" s="17">
        <f t="shared" si="326"/>
        <v>42122.732499999998</v>
      </c>
      <c r="S4091" s="17">
        <f t="shared" si="324"/>
        <v>42155.732638888891</v>
      </c>
      <c r="T4091" s="16" t="str">
        <f t="shared" si="325"/>
        <v>2015</v>
      </c>
    </row>
    <row r="4092" spans="1:20" ht="49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>
        <f t="shared" si="322"/>
        <v>3</v>
      </c>
      <c r="O4092" s="10">
        <f t="shared" si="323"/>
        <v>10.67</v>
      </c>
      <c r="P4092" s="12" t="s">
        <v>8273</v>
      </c>
      <c r="Q4092" t="s">
        <v>8274</v>
      </c>
      <c r="R4092" s="17">
        <f t="shared" si="326"/>
        <v>42209.67288194444</v>
      </c>
      <c r="S4092" s="17">
        <f t="shared" si="324"/>
        <v>42223.625</v>
      </c>
      <c r="T4092" s="16" t="str">
        <f t="shared" si="325"/>
        <v>2015</v>
      </c>
    </row>
    <row r="4093" spans="1:20" ht="49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>
        <f t="shared" si="322"/>
        <v>13</v>
      </c>
      <c r="O4093" s="10">
        <f t="shared" si="323"/>
        <v>25.5</v>
      </c>
      <c r="P4093" s="12" t="s">
        <v>8273</v>
      </c>
      <c r="Q4093" t="s">
        <v>8274</v>
      </c>
      <c r="R4093" s="17">
        <f t="shared" si="326"/>
        <v>41990.506377314814</v>
      </c>
      <c r="S4093" s="17">
        <f t="shared" si="324"/>
        <v>42020.506377314814</v>
      </c>
      <c r="T4093" s="16" t="str">
        <f t="shared" si="325"/>
        <v>2014</v>
      </c>
    </row>
    <row r="4094" spans="1:20" ht="49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>
        <f t="shared" si="322"/>
        <v>0</v>
      </c>
      <c r="O4094" s="10">
        <f t="shared" si="323"/>
        <v>20</v>
      </c>
      <c r="P4094" s="12" t="s">
        <v>8273</v>
      </c>
      <c r="Q4094" t="s">
        <v>8274</v>
      </c>
      <c r="R4094" s="17">
        <f t="shared" si="326"/>
        <v>42039.194988425923</v>
      </c>
      <c r="S4094" s="17">
        <f t="shared" si="324"/>
        <v>42099.153321759266</v>
      </c>
      <c r="T4094" s="16" t="str">
        <f t="shared" si="325"/>
        <v>2015</v>
      </c>
    </row>
    <row r="4095" spans="1:20" ht="49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>
        <f t="shared" si="322"/>
        <v>2</v>
      </c>
      <c r="O4095" s="10">
        <f t="shared" si="323"/>
        <v>15</v>
      </c>
      <c r="P4095" s="12" t="s">
        <v>8273</v>
      </c>
      <c r="Q4095" t="s">
        <v>8274</v>
      </c>
      <c r="R4095" s="17">
        <f t="shared" si="326"/>
        <v>42178.815891203703</v>
      </c>
      <c r="S4095" s="17">
        <f t="shared" si="324"/>
        <v>42238.815891203703</v>
      </c>
      <c r="T4095" s="16" t="str">
        <f t="shared" si="325"/>
        <v>2015</v>
      </c>
    </row>
    <row r="4096" spans="1:20" ht="49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>
        <f t="shared" si="322"/>
        <v>37</v>
      </c>
      <c r="O4096" s="10">
        <f t="shared" si="323"/>
        <v>91.25</v>
      </c>
      <c r="P4096" s="12" t="s">
        <v>8273</v>
      </c>
      <c r="Q4096" t="s">
        <v>8274</v>
      </c>
      <c r="R4096" s="17">
        <f t="shared" si="326"/>
        <v>41890.086805555555</v>
      </c>
      <c r="S4096" s="17">
        <f t="shared" si="324"/>
        <v>41934.207638888889</v>
      </c>
      <c r="T4096" s="16" t="str">
        <f t="shared" si="325"/>
        <v>2014</v>
      </c>
    </row>
    <row r="4097" spans="1:20" ht="33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>
        <f t="shared" si="322"/>
        <v>3</v>
      </c>
      <c r="O4097" s="10">
        <f t="shared" si="323"/>
        <v>800</v>
      </c>
      <c r="P4097" s="12" t="s">
        <v>8273</v>
      </c>
      <c r="Q4097" t="s">
        <v>8274</v>
      </c>
      <c r="R4097" s="17">
        <f t="shared" si="326"/>
        <v>42693.031828703708</v>
      </c>
      <c r="S4097" s="17">
        <f t="shared" si="324"/>
        <v>42723.031828703708</v>
      </c>
      <c r="T4097" s="16" t="str">
        <f t="shared" si="325"/>
        <v>2016</v>
      </c>
    </row>
    <row r="4098" spans="1:20" ht="49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>
        <f t="shared" ref="N4098:N4115" si="327">ROUND(E4098/D4098*100,0)</f>
        <v>11</v>
      </c>
      <c r="O4098" s="10">
        <f t="shared" si="323"/>
        <v>80</v>
      </c>
      <c r="P4098" s="12" t="s">
        <v>8273</v>
      </c>
      <c r="Q4098" t="s">
        <v>8274</v>
      </c>
      <c r="R4098" s="17">
        <f t="shared" si="326"/>
        <v>42750.530312499999</v>
      </c>
      <c r="S4098" s="17">
        <f t="shared" si="324"/>
        <v>42794.368749999994</v>
      </c>
      <c r="T4098" s="16" t="str">
        <f t="shared" si="325"/>
        <v>2017</v>
      </c>
    </row>
    <row r="4099" spans="1:20" ht="49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>
        <f t="shared" si="327"/>
        <v>0</v>
      </c>
      <c r="O4099" s="10">
        <f t="shared" ref="O4099:O4115" si="328">IFERROR(ROUND(E4099/L4099,2),0)</f>
        <v>0</v>
      </c>
      <c r="P4099" s="12" t="s">
        <v>8273</v>
      </c>
      <c r="Q4099" t="s">
        <v>8274</v>
      </c>
      <c r="R4099" s="17">
        <f t="shared" si="326"/>
        <v>42344.824502314819</v>
      </c>
      <c r="S4099" s="17">
        <f t="shared" ref="S4099:S4115" si="329">(((I4099/60)/60)/24)+DATE(1970,1,1)</f>
        <v>42400.996527777781</v>
      </c>
      <c r="T4099" s="16" t="str">
        <f t="shared" si="325"/>
        <v>2015</v>
      </c>
    </row>
    <row r="4100" spans="1:20" ht="49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>
        <f t="shared" si="327"/>
        <v>0</v>
      </c>
      <c r="O4100" s="10">
        <f t="shared" si="328"/>
        <v>0</v>
      </c>
      <c r="P4100" s="12" t="s">
        <v>8273</v>
      </c>
      <c r="Q4100" t="s">
        <v>8274</v>
      </c>
      <c r="R4100" s="17">
        <f t="shared" si="326"/>
        <v>42495.722187499996</v>
      </c>
      <c r="S4100" s="17">
        <f t="shared" si="329"/>
        <v>42525.722187499996</v>
      </c>
      <c r="T4100" s="16" t="str">
        <f t="shared" ref="T4100:T4115" si="330">TEXT(R4100, "yyyy")</f>
        <v>2016</v>
      </c>
    </row>
    <row r="4101" spans="1:20" ht="49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>
        <f t="shared" si="327"/>
        <v>1</v>
      </c>
      <c r="O4101" s="10">
        <f t="shared" si="328"/>
        <v>50</v>
      </c>
      <c r="P4101" s="12" t="s">
        <v>8273</v>
      </c>
      <c r="Q4101" t="s">
        <v>8274</v>
      </c>
      <c r="R4101" s="17">
        <f t="shared" si="326"/>
        <v>42570.850381944445</v>
      </c>
      <c r="S4101" s="17">
        <f t="shared" si="329"/>
        <v>42615.850381944445</v>
      </c>
      <c r="T4101" s="16" t="str">
        <f t="shared" si="330"/>
        <v>2016</v>
      </c>
    </row>
    <row r="4102" spans="1:20" ht="33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>
        <f t="shared" si="327"/>
        <v>0</v>
      </c>
      <c r="O4102" s="10">
        <f t="shared" si="328"/>
        <v>0</v>
      </c>
      <c r="P4102" s="12" t="s">
        <v>8273</v>
      </c>
      <c r="Q4102" t="s">
        <v>8274</v>
      </c>
      <c r="R4102" s="17">
        <f t="shared" si="326"/>
        <v>41927.124884259261</v>
      </c>
      <c r="S4102" s="17">
        <f t="shared" si="329"/>
        <v>41937.124884259261</v>
      </c>
      <c r="T4102" s="16" t="str">
        <f t="shared" si="330"/>
        <v>2014</v>
      </c>
    </row>
    <row r="4103" spans="1:20" ht="49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>
        <f t="shared" si="327"/>
        <v>0</v>
      </c>
      <c r="O4103" s="10">
        <f t="shared" si="328"/>
        <v>0</v>
      </c>
      <c r="P4103" s="12" t="s">
        <v>8273</v>
      </c>
      <c r="Q4103" t="s">
        <v>8274</v>
      </c>
      <c r="R4103" s="17">
        <f t="shared" si="326"/>
        <v>42730.903726851851</v>
      </c>
      <c r="S4103" s="17">
        <f t="shared" si="329"/>
        <v>42760.903726851851</v>
      </c>
      <c r="T4103" s="16" t="str">
        <f t="shared" si="330"/>
        <v>2016</v>
      </c>
    </row>
    <row r="4104" spans="1:20" ht="49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>
        <f t="shared" si="327"/>
        <v>27</v>
      </c>
      <c r="O4104" s="10">
        <f t="shared" si="328"/>
        <v>22.83</v>
      </c>
      <c r="P4104" s="12" t="s">
        <v>8273</v>
      </c>
      <c r="Q4104" t="s">
        <v>8274</v>
      </c>
      <c r="R4104" s="17">
        <f t="shared" si="326"/>
        <v>42475.848067129627</v>
      </c>
      <c r="S4104" s="17">
        <f t="shared" si="329"/>
        <v>42505.848067129627</v>
      </c>
      <c r="T4104" s="16" t="str">
        <f t="shared" si="330"/>
        <v>2016</v>
      </c>
    </row>
    <row r="4105" spans="1:20" ht="49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>
        <f t="shared" si="327"/>
        <v>10</v>
      </c>
      <c r="O4105" s="10">
        <f t="shared" si="328"/>
        <v>16.670000000000002</v>
      </c>
      <c r="P4105" s="12" t="s">
        <v>8273</v>
      </c>
      <c r="Q4105" t="s">
        <v>8274</v>
      </c>
      <c r="R4105" s="17">
        <f t="shared" si="326"/>
        <v>42188.83293981482</v>
      </c>
      <c r="S4105" s="17">
        <f t="shared" si="329"/>
        <v>42242.772222222222</v>
      </c>
      <c r="T4105" s="16" t="str">
        <f t="shared" si="330"/>
        <v>2015</v>
      </c>
    </row>
    <row r="4106" spans="1:20" ht="49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>
        <f t="shared" si="327"/>
        <v>21</v>
      </c>
      <c r="O4106" s="10">
        <f t="shared" si="328"/>
        <v>45.79</v>
      </c>
      <c r="P4106" s="12" t="s">
        <v>8273</v>
      </c>
      <c r="Q4106" t="s">
        <v>8274</v>
      </c>
      <c r="R4106" s="17">
        <f t="shared" si="326"/>
        <v>42640.278171296297</v>
      </c>
      <c r="S4106" s="17">
        <f t="shared" si="329"/>
        <v>42670.278171296297</v>
      </c>
      <c r="T4106" s="16" t="str">
        <f t="shared" si="330"/>
        <v>2016</v>
      </c>
    </row>
    <row r="4107" spans="1:20" ht="49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>
        <f t="shared" si="327"/>
        <v>7</v>
      </c>
      <c r="O4107" s="10">
        <f t="shared" si="328"/>
        <v>383.33</v>
      </c>
      <c r="P4107" s="12" t="s">
        <v>8273</v>
      </c>
      <c r="Q4107" t="s">
        <v>8274</v>
      </c>
      <c r="R4107" s="17">
        <f t="shared" si="326"/>
        <v>42697.010520833333</v>
      </c>
      <c r="S4107" s="17">
        <f t="shared" si="329"/>
        <v>42730.010520833333</v>
      </c>
      <c r="T4107" s="16" t="str">
        <f t="shared" si="330"/>
        <v>2016</v>
      </c>
    </row>
    <row r="4108" spans="1:20" ht="49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>
        <f t="shared" si="327"/>
        <v>71</v>
      </c>
      <c r="O4108" s="10">
        <f t="shared" si="328"/>
        <v>106.97</v>
      </c>
      <c r="P4108" s="12" t="s">
        <v>8273</v>
      </c>
      <c r="Q4108" t="s">
        <v>8274</v>
      </c>
      <c r="R4108" s="17">
        <f t="shared" si="326"/>
        <v>42053.049375000002</v>
      </c>
      <c r="S4108" s="17">
        <f t="shared" si="329"/>
        <v>42096.041666666672</v>
      </c>
      <c r="T4108" s="16" t="str">
        <f t="shared" si="330"/>
        <v>2015</v>
      </c>
    </row>
    <row r="4109" spans="1:20" ht="49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>
        <f t="shared" si="327"/>
        <v>2</v>
      </c>
      <c r="O4109" s="10">
        <f t="shared" si="328"/>
        <v>10.25</v>
      </c>
      <c r="P4109" s="12" t="s">
        <v>8273</v>
      </c>
      <c r="Q4109" t="s">
        <v>8274</v>
      </c>
      <c r="R4109" s="17">
        <f t="shared" si="326"/>
        <v>41883.916678240741</v>
      </c>
      <c r="S4109" s="17">
        <f t="shared" si="329"/>
        <v>41906.916678240741</v>
      </c>
      <c r="T4109" s="16" t="str">
        <f t="shared" si="330"/>
        <v>2014</v>
      </c>
    </row>
    <row r="4110" spans="1:20" ht="49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>
        <f t="shared" si="327"/>
        <v>2</v>
      </c>
      <c r="O4110" s="10">
        <f t="shared" si="328"/>
        <v>59</v>
      </c>
      <c r="P4110" s="12" t="s">
        <v>8273</v>
      </c>
      <c r="Q4110" t="s">
        <v>8274</v>
      </c>
      <c r="R4110" s="17">
        <f t="shared" si="326"/>
        <v>42767.031678240746</v>
      </c>
      <c r="S4110" s="17">
        <f t="shared" si="329"/>
        <v>42797.208333333328</v>
      </c>
      <c r="T4110" s="16" t="str">
        <f t="shared" si="330"/>
        <v>2017</v>
      </c>
    </row>
    <row r="4111" spans="1:20" ht="49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>
        <f t="shared" si="327"/>
        <v>0</v>
      </c>
      <c r="O4111" s="10">
        <f t="shared" si="328"/>
        <v>0</v>
      </c>
      <c r="P4111" s="12" t="s">
        <v>8273</v>
      </c>
      <c r="Q4111" t="s">
        <v>8274</v>
      </c>
      <c r="R4111" s="17">
        <f t="shared" si="326"/>
        <v>42307.539398148147</v>
      </c>
      <c r="S4111" s="17">
        <f t="shared" si="329"/>
        <v>42337.581064814818</v>
      </c>
      <c r="T4111" s="16" t="str">
        <f t="shared" si="330"/>
        <v>2015</v>
      </c>
    </row>
    <row r="4112" spans="1:20" ht="49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>
        <f t="shared" si="327"/>
        <v>29</v>
      </c>
      <c r="O4112" s="10">
        <f t="shared" si="328"/>
        <v>14.33</v>
      </c>
      <c r="P4112" s="12" t="s">
        <v>8273</v>
      </c>
      <c r="Q4112" t="s">
        <v>8274</v>
      </c>
      <c r="R4112" s="17">
        <f t="shared" si="326"/>
        <v>42512.626747685179</v>
      </c>
      <c r="S4112" s="17">
        <f t="shared" si="329"/>
        <v>42572.626747685179</v>
      </c>
      <c r="T4112" s="16" t="str">
        <f t="shared" si="330"/>
        <v>2016</v>
      </c>
    </row>
    <row r="4113" spans="1:20" ht="49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>
        <f t="shared" si="327"/>
        <v>3</v>
      </c>
      <c r="O4113" s="10">
        <f t="shared" si="328"/>
        <v>15.67</v>
      </c>
      <c r="P4113" s="12" t="s">
        <v>8273</v>
      </c>
      <c r="Q4113" t="s">
        <v>8274</v>
      </c>
      <c r="R4113" s="17">
        <f t="shared" si="326"/>
        <v>42029.135879629626</v>
      </c>
      <c r="S4113" s="17">
        <f t="shared" si="329"/>
        <v>42059.135879629626</v>
      </c>
      <c r="T4113" s="16" t="str">
        <f t="shared" si="330"/>
        <v>2015</v>
      </c>
    </row>
    <row r="4114" spans="1:20" ht="49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>
        <f t="shared" si="327"/>
        <v>0</v>
      </c>
      <c r="O4114" s="10">
        <f t="shared" si="328"/>
        <v>1</v>
      </c>
      <c r="P4114" s="12" t="s">
        <v>8273</v>
      </c>
      <c r="Q4114" t="s">
        <v>8274</v>
      </c>
      <c r="R4114" s="17">
        <f t="shared" si="326"/>
        <v>42400.946597222224</v>
      </c>
      <c r="S4114" s="17">
        <f t="shared" si="329"/>
        <v>42428</v>
      </c>
      <c r="T4114" s="16" t="str">
        <f t="shared" si="330"/>
        <v>2016</v>
      </c>
    </row>
    <row r="4115" spans="1:20" ht="49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>
        <f t="shared" si="327"/>
        <v>0</v>
      </c>
      <c r="O4115" s="10">
        <f t="shared" si="328"/>
        <v>1</v>
      </c>
      <c r="P4115" s="12" t="s">
        <v>8273</v>
      </c>
      <c r="Q4115" t="s">
        <v>8274</v>
      </c>
      <c r="R4115" s="17">
        <f t="shared" si="326"/>
        <v>42358.573182870372</v>
      </c>
      <c r="S4115" s="17">
        <f t="shared" si="329"/>
        <v>42377.273611111115</v>
      </c>
      <c r="T4115" s="16" t="str">
        <f t="shared" si="330"/>
        <v>2015</v>
      </c>
    </row>
  </sheetData>
  <conditionalFormatting sqref="F1:F1048576">
    <cfRule type="cellIs" dxfId="4" priority="4" operator="equal">
      <formula>"canceled"</formula>
    </cfRule>
    <cfRule type="cellIs" dxfId="3" priority="5" operator="equal">
      <formula>"cancelled"</formula>
    </cfRule>
    <cfRule type="cellIs" dxfId="2" priority="6" operator="equal">
      <formula>"failed"</formula>
    </cfRule>
    <cfRule type="cellIs" dxfId="1" priority="7" operator="equal">
      <formula>"successful"</formula>
    </cfRule>
    <cfRule type="containsText" dxfId="0" priority="8" operator="containsText" text="live">
      <formula>NOT(ISERROR(SEARCH("live",F1)))</formula>
    </cfRule>
  </conditionalFormatting>
  <conditionalFormatting sqref="N1:N1048576 O1 Q1:R1">
    <cfRule type="colorScale" priority="3">
      <colorScale>
        <cfvo type="min"/>
        <cfvo type="percentile" val="90"/>
        <color rgb="FFFF0000"/>
        <color rgb="FF0070C0"/>
      </colorScale>
    </cfRule>
  </conditionalFormatting>
  <conditionalFormatting sqref="S1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T1:T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FF05A-E8AB-714B-B7B5-9CBC16DC6D2A}">
  <sheetPr codeName="Sheet7"/>
  <dimension ref="A1:H14"/>
  <sheetViews>
    <sheetView zoomScale="144" workbookViewId="0">
      <selection activeCell="C4" sqref="C4"/>
    </sheetView>
  </sheetViews>
  <sheetFormatPr baseColWidth="10" defaultRowHeight="15" x14ac:dyDescent="0.2"/>
  <cols>
    <col min="1" max="1" width="16" bestFit="1" customWidth="1"/>
    <col min="2" max="2" width="15.6640625" bestFit="1" customWidth="1"/>
    <col min="3" max="3" width="12.5" bestFit="1" customWidth="1"/>
    <col min="4" max="4" width="15.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8.1640625" bestFit="1" customWidth="1"/>
  </cols>
  <sheetData>
    <row r="1" spans="1:8" x14ac:dyDescent="0.2">
      <c r="A1" s="1" t="s">
        <v>8340</v>
      </c>
      <c r="B1" s="1" t="s">
        <v>8359</v>
      </c>
      <c r="C1" s="1" t="s">
        <v>8360</v>
      </c>
      <c r="D1" s="1" t="s">
        <v>8361</v>
      </c>
      <c r="E1" s="1" t="s">
        <v>8362</v>
      </c>
      <c r="F1" s="1" t="s">
        <v>8363</v>
      </c>
      <c r="G1" s="1" t="s">
        <v>8364</v>
      </c>
      <c r="H1" s="1" t="s">
        <v>8365</v>
      </c>
    </row>
    <row r="2" spans="1:8" x14ac:dyDescent="0.2">
      <c r="A2" t="s">
        <v>8366</v>
      </c>
      <c r="B2">
        <f>COUNTIFS(Kickstarter!D:D,"&lt;1000",Kickstarter!F:F,"successful",Kickstarter!Q:Q,"plays")</f>
        <v>141</v>
      </c>
      <c r="C2">
        <f>COUNTIFS(Kickstarter!D:D,"&lt;1000",Kickstarter!F:F,"failed",Kickstarter!Q:Q,"plays")</f>
        <v>45</v>
      </c>
      <c r="D2">
        <f>COUNTIFS(Kickstarter!D:D,"&lt;1000",Kickstarter!F:F,"canceled",Kickstarter!Q:Q,"plays")</f>
        <v>0</v>
      </c>
      <c r="E2">
        <f t="shared" ref="E2:E13" si="0">SUM(B2:D2)</f>
        <v>186</v>
      </c>
      <c r="F2" s="24">
        <f>(B2/E2)</f>
        <v>0.75806451612903225</v>
      </c>
      <c r="G2" s="24">
        <f>(C2/E2)</f>
        <v>0.24193548387096775</v>
      </c>
      <c r="H2" s="24">
        <f>(D2/E2)</f>
        <v>0</v>
      </c>
    </row>
    <row r="3" spans="1:8" x14ac:dyDescent="0.2">
      <c r="A3" t="s">
        <v>8367</v>
      </c>
      <c r="B3">
        <f>COUNTIFS(Kickstarter!D:D,"&gt;=1000", Kickstarter!D:D,"&lt;=4999",Kickstarter!F:F,"successful",Kickstarter!Q:Q,"plays")</f>
        <v>388</v>
      </c>
      <c r="C3">
        <f>COUNTIFS(Kickstarter!D:D,"&gt;=1000", Kickstarter!D:D,"&lt;=4999",Kickstarter!F:F,"failed",Kickstarter!Q:Q,"plays")</f>
        <v>146</v>
      </c>
      <c r="D3">
        <f>COUNTIFS(Kickstarter!D:D,"&gt;=1000", Kickstarter!D:D,"&lt;=4999",Kickstarter!F:F,"canceled",Kickstarter!Q:Q,"plays")</f>
        <v>0</v>
      </c>
      <c r="E3">
        <f t="shared" si="0"/>
        <v>534</v>
      </c>
      <c r="F3" s="24">
        <f t="shared" ref="F3:F13" si="1">(B3/E3)</f>
        <v>0.72659176029962547</v>
      </c>
      <c r="G3" s="24">
        <f t="shared" ref="G3:G13" si="2">(C3/E3)</f>
        <v>0.27340823970037453</v>
      </c>
      <c r="H3" s="24">
        <f t="shared" ref="H3:H13" si="3">(D3/E3)</f>
        <v>0</v>
      </c>
    </row>
    <row r="4" spans="1:8" x14ac:dyDescent="0.2">
      <c r="A4" t="s">
        <v>8368</v>
      </c>
      <c r="B4">
        <f>COUNTIFS(Kickstarter!D:D,"&gt;=5000", Kickstarter!D:D,"&lt;=9999",Kickstarter!F:F,"successful",Kickstarter!Q:Q,"plays")</f>
        <v>93</v>
      </c>
      <c r="C4">
        <f>COUNTIFS(Kickstarter!D:D,"&gt;=5000", Kickstarter!D:D,"&lt;=9999",Kickstarter!F:F,"failed",Kickstarter!Q:Q,"plays")</f>
        <v>76</v>
      </c>
      <c r="D4">
        <f>COUNTIFS(Kickstarter!D:D,"&gt;=5000", Kickstarter!D:D,"&lt;=9999",Kickstarter!F:F,"canceled",Kickstarter!Q:Q,"plays")</f>
        <v>0</v>
      </c>
      <c r="E4">
        <f t="shared" si="0"/>
        <v>169</v>
      </c>
      <c r="F4" s="24">
        <f t="shared" si="1"/>
        <v>0.55029585798816572</v>
      </c>
      <c r="G4" s="24">
        <f t="shared" si="2"/>
        <v>0.44970414201183434</v>
      </c>
      <c r="H4" s="24">
        <f t="shared" si="3"/>
        <v>0</v>
      </c>
    </row>
    <row r="5" spans="1:8" x14ac:dyDescent="0.2">
      <c r="A5" t="s">
        <v>8369</v>
      </c>
      <c r="B5">
        <f>COUNTIFS(Kickstarter!D:D,"&gt;=10000", Kickstarter!D:D,"&lt;=14999",Kickstarter!F:F,"successful",Kickstarter!Q:Q,"plays")</f>
        <v>39</v>
      </c>
      <c r="C5">
        <f>COUNTIFS(Kickstarter!D:D,"&gt;=10000", Kickstarter!D:D,"&lt;=14999",Kickstarter!F:F,"failed",Kickstarter!Q:Q,"plays")</f>
        <v>33</v>
      </c>
      <c r="D5">
        <f>COUNTIFS(Kickstarter!D:D,"&gt;=10000", Kickstarter!D:D,"&lt;=14999",Kickstarter!F:F,"canceled",Kickstarter!Q:Q,"plays")</f>
        <v>0</v>
      </c>
      <c r="E5">
        <f t="shared" si="0"/>
        <v>72</v>
      </c>
      <c r="F5" s="24">
        <f t="shared" si="1"/>
        <v>0.54166666666666663</v>
      </c>
      <c r="G5" s="24">
        <f t="shared" si="2"/>
        <v>0.45833333333333331</v>
      </c>
      <c r="H5" s="24">
        <f t="shared" si="3"/>
        <v>0</v>
      </c>
    </row>
    <row r="6" spans="1:8" x14ac:dyDescent="0.2">
      <c r="A6" t="s">
        <v>8370</v>
      </c>
      <c r="B6">
        <f>COUNTIFS(Kickstarter!D:D,"&gt;=15000", Kickstarter!D:D,"&lt;=19999",Kickstarter!F:F,"successful",Kickstarter!Q:Q,"plays")</f>
        <v>12</v>
      </c>
      <c r="C6">
        <f>COUNTIFS(Kickstarter!D:D,"&gt;=15000", Kickstarter!D:D,"&lt;=19999",Kickstarter!F:F,"failed",Kickstarter!Q:Q,"plays")</f>
        <v>12</v>
      </c>
      <c r="D6">
        <f>COUNTIFS(Kickstarter!D:D,"&gt;=15000", Kickstarter!D:D,"&lt;=19999",Kickstarter!F:F,"canceled",Kickstarter!Q:Q,"plays")</f>
        <v>0</v>
      </c>
      <c r="E6">
        <f t="shared" si="0"/>
        <v>24</v>
      </c>
      <c r="F6" s="24">
        <f t="shared" si="1"/>
        <v>0.5</v>
      </c>
      <c r="G6" s="24">
        <f t="shared" si="2"/>
        <v>0.5</v>
      </c>
      <c r="H6" s="24">
        <f t="shared" si="3"/>
        <v>0</v>
      </c>
    </row>
    <row r="7" spans="1:8" x14ac:dyDescent="0.2">
      <c r="A7" t="s">
        <v>8371</v>
      </c>
      <c r="B7">
        <f>COUNTIFS(Kickstarter!D:D,"&gt;=20000", Kickstarter!D:D,"&lt;=24999",Kickstarter!F:F,"successful",Kickstarter!Q:Q,"plays")</f>
        <v>9</v>
      </c>
      <c r="C7">
        <f>COUNTIFS(Kickstarter!D:D,"&gt;=20000", Kickstarter!D:D,"&lt;=24999",Kickstarter!F:F,"failed",Kickstarter!Q:Q,"plays")</f>
        <v>11</v>
      </c>
      <c r="D7">
        <f>COUNTIFS(Kickstarter!D:D,"&gt;=20000", Kickstarter!D:D,"&lt;=24999",Kickstarter!F:F,"canceled",Kickstarter!Q:Q,"plays")</f>
        <v>0</v>
      </c>
      <c r="E7">
        <f t="shared" si="0"/>
        <v>20</v>
      </c>
      <c r="F7" s="24">
        <f t="shared" si="1"/>
        <v>0.45</v>
      </c>
      <c r="G7" s="24">
        <f t="shared" si="2"/>
        <v>0.55000000000000004</v>
      </c>
      <c r="H7" s="24">
        <f t="shared" si="3"/>
        <v>0</v>
      </c>
    </row>
    <row r="8" spans="1:8" x14ac:dyDescent="0.2">
      <c r="A8" t="s">
        <v>8372</v>
      </c>
      <c r="B8">
        <f>COUNTIFS(Kickstarter!D:D,"&gt;=25000", Kickstarter!D:D,"&lt;=29999",Kickstarter!F:F,"successful",Kickstarter!Q:Q,"plays")</f>
        <v>1</v>
      </c>
      <c r="C8">
        <f>COUNTIFS(Kickstarter!D:D,"&gt;=25000", Kickstarter!D:D,"&lt;=29999",Kickstarter!F:F,"failed",Kickstarter!Q:Q,"plays")</f>
        <v>4</v>
      </c>
      <c r="D8">
        <f>COUNTIFS(Kickstarter!D:D,"&gt;=25000", Kickstarter!D:D,"&lt;=29999",Kickstarter!F:F,"canceled",Kickstarter!Q:Q,"plays")</f>
        <v>0</v>
      </c>
      <c r="E8">
        <f t="shared" si="0"/>
        <v>5</v>
      </c>
      <c r="F8" s="24">
        <f t="shared" si="1"/>
        <v>0.2</v>
      </c>
      <c r="G8" s="24">
        <f t="shared" si="2"/>
        <v>0.8</v>
      </c>
      <c r="H8" s="24">
        <f t="shared" si="3"/>
        <v>0</v>
      </c>
    </row>
    <row r="9" spans="1:8" x14ac:dyDescent="0.2">
      <c r="A9" t="s">
        <v>8373</v>
      </c>
      <c r="B9">
        <f>COUNTIFS(Kickstarter!D:D,"&gt;=30000", Kickstarter!D:D,"&lt;=34999",Kickstarter!F:F,"successful",Kickstarter!Q:Q,"plays")</f>
        <v>3</v>
      </c>
      <c r="C9">
        <f>COUNTIFS(Kickstarter!D:D,"&gt;=30000", Kickstarter!D:D,"&lt;=34999",Kickstarter!F:F,"failed",Kickstarter!Q:Q,"plays")</f>
        <v>8</v>
      </c>
      <c r="D9">
        <f>COUNTIFS(Kickstarter!D:D,"&gt;=30000", Kickstarter!D:D,"&lt;=34999",Kickstarter!F:F,"canceled",Kickstarter!Q:Q,"plays")</f>
        <v>0</v>
      </c>
      <c r="E9">
        <f t="shared" si="0"/>
        <v>11</v>
      </c>
      <c r="F9" s="24">
        <f t="shared" si="1"/>
        <v>0.27272727272727271</v>
      </c>
      <c r="G9" s="24">
        <f t="shared" si="2"/>
        <v>0.72727272727272729</v>
      </c>
      <c r="H9" s="24">
        <f t="shared" si="3"/>
        <v>0</v>
      </c>
    </row>
    <row r="10" spans="1:8" x14ac:dyDescent="0.2">
      <c r="A10" t="s">
        <v>8374</v>
      </c>
      <c r="B10">
        <f>COUNTIFS(Kickstarter!D:D,"&gt;=35000", Kickstarter!D:D,"&lt;=39999",Kickstarter!F:F,"successful",Kickstarter!Q:Q,"plays")</f>
        <v>4</v>
      </c>
      <c r="C10">
        <f>COUNTIFS(Kickstarter!D:D,"&gt;=35000", Kickstarter!D:D,"&lt;=39999",Kickstarter!F:F,"failed",Kickstarter!Q:Q,"plays")</f>
        <v>2</v>
      </c>
      <c r="D10">
        <f>COUNTIFS(Kickstarter!D:D,"&gt;=35000", Kickstarter!D:D,"&lt;=39999",Kickstarter!F:F,"canceled",Kickstarter!Q:Q,"plays")</f>
        <v>0</v>
      </c>
      <c r="E10">
        <f t="shared" si="0"/>
        <v>6</v>
      </c>
      <c r="F10" s="24">
        <f t="shared" si="1"/>
        <v>0.66666666666666663</v>
      </c>
      <c r="G10" s="24">
        <f t="shared" si="2"/>
        <v>0.33333333333333331</v>
      </c>
      <c r="H10" s="24">
        <f t="shared" si="3"/>
        <v>0</v>
      </c>
    </row>
    <row r="11" spans="1:8" x14ac:dyDescent="0.2">
      <c r="A11" t="s">
        <v>8375</v>
      </c>
      <c r="B11">
        <f>COUNTIFS(Kickstarter!D:D,"&gt;=40000", Kickstarter!D:D,"&lt;=44999",Kickstarter!F:F,"successful",Kickstarter!Q:Q,"plays")</f>
        <v>2</v>
      </c>
      <c r="C11">
        <f>COUNTIFS(Kickstarter!D:D,"&gt;=40000", Kickstarter!D:D,"&lt;=44999",Kickstarter!F:F,"failed",Kickstarter!Q:Q,"plays")</f>
        <v>1</v>
      </c>
      <c r="D11">
        <f>COUNTIFS(Kickstarter!D:D,"&gt;=40000", Kickstarter!D:D,"&lt;=44999",Kickstarter!F:F,"canceled",Kickstarter!Q:Q,"plays")</f>
        <v>0</v>
      </c>
      <c r="E11">
        <f t="shared" si="0"/>
        <v>3</v>
      </c>
      <c r="F11" s="24">
        <f t="shared" si="1"/>
        <v>0.66666666666666663</v>
      </c>
      <c r="G11" s="24">
        <f t="shared" si="2"/>
        <v>0.33333333333333331</v>
      </c>
      <c r="H11" s="24">
        <f t="shared" si="3"/>
        <v>0</v>
      </c>
    </row>
    <row r="12" spans="1:8" x14ac:dyDescent="0.2">
      <c r="A12" t="s">
        <v>8376</v>
      </c>
      <c r="B12">
        <f>COUNTIFS(Kickstarter!D:D,"&gt;=45000", Kickstarter!D:D,"&lt;=49999",Kickstarter!F:F,"successful",Kickstarter!Q:Q,"plays")</f>
        <v>0</v>
      </c>
      <c r="C12">
        <f>COUNTIFS(Kickstarter!D:D,"&gt;=45000", Kickstarter!D:D,"&lt;=49999",Kickstarter!F:F,"failed",Kickstarter!Q:Q,"plays")</f>
        <v>1</v>
      </c>
      <c r="D12">
        <f>COUNTIFS(Kickstarter!D:D,"&gt;=45000", Kickstarter!D:D,"&lt;=49999",Kickstarter!F:F,"canceled",Kickstarter!Q:Q,"plays")</f>
        <v>0</v>
      </c>
      <c r="E12">
        <f t="shared" si="0"/>
        <v>1</v>
      </c>
      <c r="F12" s="24">
        <f t="shared" si="1"/>
        <v>0</v>
      </c>
      <c r="G12" s="24">
        <f t="shared" si="2"/>
        <v>1</v>
      </c>
      <c r="H12" s="24">
        <f t="shared" si="3"/>
        <v>0</v>
      </c>
    </row>
    <row r="13" spans="1:8" x14ac:dyDescent="0.2">
      <c r="A13" t="s">
        <v>8377</v>
      </c>
      <c r="B13" s="23">
        <f>COUNTIFS(Kickstarter!D:D,"&gt;=50000",Kickstarter!F:F,"successful",Kickstarter!Q:Q,"plays")</f>
        <v>2</v>
      </c>
      <c r="C13" s="23">
        <f>COUNTIFS(Kickstarter!D:D,"&gt;=50000",Kickstarter!F:F,"failed",Kickstarter!Q:Q,"plays")</f>
        <v>14</v>
      </c>
      <c r="D13">
        <f>COUNTIFS(Kickstarter!D:D,"&gt;=50000",Kickstarter!F:F,"canceled",Kickstarter!Q:Q,"plays")</f>
        <v>0</v>
      </c>
      <c r="E13">
        <f t="shared" si="0"/>
        <v>16</v>
      </c>
      <c r="F13" s="24">
        <f t="shared" si="1"/>
        <v>0.125</v>
      </c>
      <c r="G13" s="24">
        <f t="shared" si="2"/>
        <v>0.875</v>
      </c>
      <c r="H13" s="24">
        <f t="shared" si="3"/>
        <v>0</v>
      </c>
    </row>
    <row r="14" spans="1:8" x14ac:dyDescent="0.2">
      <c r="G14" s="24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8CE69-C24A-9B41-8CC4-B4E9F9CC9C78}">
  <sheetPr codeName="Sheet8"/>
  <dimension ref="A1:G16"/>
  <sheetViews>
    <sheetView workbookViewId="0">
      <selection activeCell="F14" sqref="F14"/>
    </sheetView>
  </sheetViews>
  <sheetFormatPr baseColWidth="10" defaultRowHeight="15" x14ac:dyDescent="0.2"/>
  <cols>
    <col min="1" max="1" width="24.1640625" bestFit="1" customWidth="1"/>
    <col min="2" max="2" width="20" bestFit="1" customWidth="1"/>
    <col min="3" max="3" width="21.83203125" bestFit="1" customWidth="1"/>
    <col min="5" max="5" width="18" bestFit="1" customWidth="1"/>
    <col min="6" max="7" width="25.1640625" bestFit="1" customWidth="1"/>
  </cols>
  <sheetData>
    <row r="1" spans="1:7" x14ac:dyDescent="0.2">
      <c r="B1" t="s">
        <v>8347</v>
      </c>
      <c r="C1" t="s">
        <v>8348</v>
      </c>
      <c r="F1" t="s">
        <v>8347</v>
      </c>
      <c r="G1" t="s">
        <v>8348</v>
      </c>
    </row>
    <row r="2" spans="1:7" ht="21" x14ac:dyDescent="0.25">
      <c r="A2" t="s">
        <v>8344</v>
      </c>
      <c r="B2" s="20" t="e">
        <f>AVERAGE(#REF!)</f>
        <v>#REF!</v>
      </c>
      <c r="C2" s="20" t="e">
        <f>AVERAGE(#REF!)</f>
        <v>#REF!</v>
      </c>
      <c r="E2" t="s">
        <v>8349</v>
      </c>
      <c r="F2" s="22" t="e">
        <f>AVERAGE(#REF!)</f>
        <v>#REF!</v>
      </c>
      <c r="G2" s="22" t="e">
        <f>AVERAGE(#REF!)</f>
        <v>#REF!</v>
      </c>
    </row>
    <row r="3" spans="1:7" ht="21" x14ac:dyDescent="0.25">
      <c r="A3" t="s">
        <v>8343</v>
      </c>
      <c r="B3" s="20" t="e">
        <f>MEDIAN(#REF!)</f>
        <v>#REF!</v>
      </c>
      <c r="C3" s="20" t="e">
        <f>MEDIAN(#REF!)</f>
        <v>#REF!</v>
      </c>
      <c r="E3" t="s">
        <v>8350</v>
      </c>
      <c r="F3" s="22" t="e">
        <f>MEDIAN(#REF!)</f>
        <v>#REF!</v>
      </c>
      <c r="G3" s="22" t="e">
        <f>MEDIAN(#REF!)</f>
        <v>#REF!</v>
      </c>
    </row>
    <row r="4" spans="1:7" ht="21" x14ac:dyDescent="0.25">
      <c r="A4" t="s">
        <v>8351</v>
      </c>
      <c r="B4" s="20" t="e">
        <f>_xlfn.STDEV.P(#REF!)</f>
        <v>#REF!</v>
      </c>
      <c r="C4" s="20" t="e">
        <f>_xlfn.STDEV.P(#REF!)</f>
        <v>#REF!</v>
      </c>
      <c r="F4" s="22"/>
      <c r="G4" s="22"/>
    </row>
    <row r="5" spans="1:7" ht="21" x14ac:dyDescent="0.25">
      <c r="A5" t="s">
        <v>8352</v>
      </c>
      <c r="B5" s="20" t="e">
        <f>_xlfn.QUARTILE.EXC(#REF!, 3)</f>
        <v>#REF!</v>
      </c>
      <c r="C5" s="20" t="e">
        <f>_xlfn.QUARTILE.EXC(#REF!, 3)</f>
        <v>#REF!</v>
      </c>
      <c r="F5" s="22"/>
      <c r="G5" s="22"/>
    </row>
    <row r="6" spans="1:7" ht="21" x14ac:dyDescent="0.25">
      <c r="A6" t="s">
        <v>8353</v>
      </c>
      <c r="B6" s="20" t="e">
        <f>_xlfn.QUARTILE.EXC(#REF!, 1)</f>
        <v>#REF!</v>
      </c>
      <c r="C6" s="20" t="e">
        <f>_xlfn.QUARTILE.EXC(#REF!, 1)</f>
        <v>#REF!</v>
      </c>
      <c r="F6" s="21"/>
      <c r="G6" s="21"/>
    </row>
    <row r="7" spans="1:7" ht="21" x14ac:dyDescent="0.25">
      <c r="A7" t="s">
        <v>8354</v>
      </c>
      <c r="B7" s="20" t="e">
        <f>B5-B6</f>
        <v>#REF!</v>
      </c>
      <c r="C7" s="20" t="e">
        <f>C5-C6</f>
        <v>#REF!</v>
      </c>
      <c r="F7" s="21"/>
      <c r="G7" s="21"/>
    </row>
    <row r="8" spans="1:7" x14ac:dyDescent="0.2">
      <c r="B8" s="21"/>
      <c r="C8" s="21"/>
      <c r="F8" s="21"/>
      <c r="G8" s="21"/>
    </row>
    <row r="9" spans="1:7" x14ac:dyDescent="0.2">
      <c r="B9" s="21"/>
      <c r="C9" s="21"/>
      <c r="F9" s="21"/>
      <c r="G9" s="21"/>
    </row>
    <row r="10" spans="1:7" x14ac:dyDescent="0.2">
      <c r="B10" s="21"/>
      <c r="C10" s="21"/>
      <c r="F10" s="21"/>
      <c r="G10" s="21"/>
    </row>
    <row r="11" spans="1:7" ht="21" x14ac:dyDescent="0.25">
      <c r="A11" t="s">
        <v>8345</v>
      </c>
      <c r="B11" s="20" t="e">
        <f>AVERAGE(#REF!)</f>
        <v>#REF!</v>
      </c>
      <c r="C11" s="20" t="e">
        <f>AVERAGE(#REF!)</f>
        <v>#REF!</v>
      </c>
      <c r="F11" s="20"/>
      <c r="G11" s="20"/>
    </row>
    <row r="12" spans="1:7" ht="21" x14ac:dyDescent="0.25">
      <c r="A12" t="s">
        <v>8346</v>
      </c>
      <c r="B12" s="20" t="e">
        <f>MEDIAN(#REF!)</f>
        <v>#REF!</v>
      </c>
      <c r="C12" s="20" t="e">
        <f>MEDIAN(#REF!)</f>
        <v>#REF!</v>
      </c>
      <c r="F12" s="20"/>
      <c r="G12" s="20"/>
    </row>
    <row r="13" spans="1:7" ht="21" x14ac:dyDescent="0.25">
      <c r="A13" t="s">
        <v>8355</v>
      </c>
      <c r="B13" s="20" t="e">
        <f>_xlfn.STDEV.P(#REF!)</f>
        <v>#REF!</v>
      </c>
      <c r="C13" s="20" t="e">
        <f>_xlfn.STDEV.P(#REF!)</f>
        <v>#REF!</v>
      </c>
    </row>
    <row r="14" spans="1:7" ht="21" x14ac:dyDescent="0.25">
      <c r="A14" t="s">
        <v>8356</v>
      </c>
      <c r="B14" s="20" t="e">
        <f>_xlfn.QUARTILE.EXC(#REF!, 3)</f>
        <v>#REF!</v>
      </c>
      <c r="C14" s="20" t="e">
        <f>_xlfn.QUARTILE.EXC(#REF!, 3)</f>
        <v>#REF!</v>
      </c>
    </row>
    <row r="15" spans="1:7" ht="21" x14ac:dyDescent="0.25">
      <c r="A15" t="s">
        <v>8357</v>
      </c>
      <c r="B15" s="20" t="e">
        <f>_xlfn.QUARTILE.EXC(#REF!, 1)</f>
        <v>#REF!</v>
      </c>
      <c r="C15" s="20" t="e">
        <f>_xlfn.QUARTILE.EXC(#REF!, 1)</f>
        <v>#REF!</v>
      </c>
    </row>
    <row r="16" spans="1:7" ht="21" x14ac:dyDescent="0.25">
      <c r="A16" t="s">
        <v>8358</v>
      </c>
      <c r="B16" s="20" t="e">
        <f>B14-B15</f>
        <v>#REF!</v>
      </c>
      <c r="C16" s="20" t="e">
        <f>C14-C15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E83DF-DF14-F542-BDCB-00B17CF188EE}">
  <sheetPr codeName="Sheet11"/>
  <dimension ref="A1:F6"/>
  <sheetViews>
    <sheetView tabSelected="1" zoomScale="75" workbookViewId="0">
      <selection activeCell="B21" sqref="B21"/>
    </sheetView>
  </sheetViews>
  <sheetFormatPr baseColWidth="10" defaultRowHeight="15" x14ac:dyDescent="0.2"/>
  <cols>
    <col min="1" max="1" width="56.5" bestFit="1" customWidth="1"/>
    <col min="2" max="2" width="109" bestFit="1" customWidth="1"/>
    <col min="3" max="3" width="5.5" bestFit="1" customWidth="1"/>
    <col min="4" max="4" width="8.1640625" bestFit="1" customWidth="1"/>
    <col min="5" max="5" width="14.6640625" bestFit="1" customWidth="1"/>
    <col min="6" max="6" width="15.1640625" bestFit="1" customWidth="1"/>
  </cols>
  <sheetData>
    <row r="1" spans="1:6" x14ac:dyDescent="0.2">
      <c r="A1" t="s">
        <v>8338</v>
      </c>
      <c r="B1" t="s">
        <v>8339</v>
      </c>
      <c r="C1" t="s">
        <v>8340</v>
      </c>
      <c r="D1" t="s">
        <v>8341</v>
      </c>
      <c r="E1" t="s">
        <v>8265</v>
      </c>
      <c r="F1" t="s">
        <v>8342</v>
      </c>
    </row>
    <row r="2" spans="1:6" ht="25" x14ac:dyDescent="0.25">
      <c r="A2" s="19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t="b">
        <f>VLOOKUP(A2, Kickstarter!B:E, 3, FALSE)
=VLOOKUP(A2, Kickstarter!B:E, 3, FALSE)
=VLOOKUP(A2, Kickstarter!B:E, 3, FALSE)
=VLOOKUP(A2, Kickstarter!B:E, 3, FALSE)</f>
        <v>0</v>
      </c>
      <c r="D2" s="10">
        <f>VLOOKUP(A2, Kickstarter!B:E, 4, FALSE)</f>
        <v>2020</v>
      </c>
      <c r="E2">
        <f>VLOOKUP(A2, Kickstarter!B:O, 14, FALSE)</f>
        <v>51.79</v>
      </c>
      <c r="F2">
        <f>VLOOKUP(A2, Kickstarter!B:L, 11, FALSE)</f>
        <v>39</v>
      </c>
    </row>
    <row r="3" spans="1:6" ht="25" x14ac:dyDescent="0.25">
      <c r="A3" s="19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t="b">
        <f>VLOOKUP(A3, Kickstarter!B:E, 3, FALSE)
=VLOOKUP(A3, Kickstarter!B:E, 3, FALSE)
=VLOOKUP(A3, Kickstarter!B:E, 3, FALSE)
=VLOOKUP(A3, Kickstarter!B:E, 3, FALSE)</f>
        <v>0</v>
      </c>
      <c r="D3" s="10">
        <f>VLOOKUP(A3, Kickstarter!B:E, 4, FALSE)</f>
        <v>2020</v>
      </c>
      <c r="E3">
        <f>VLOOKUP(A3, Kickstarter!B:O, 14, FALSE)</f>
        <v>36.07</v>
      </c>
      <c r="F3">
        <f>VLOOKUP(A3, Kickstarter!B:L, 11, FALSE)</f>
        <v>56</v>
      </c>
    </row>
    <row r="4" spans="1:6" ht="25" x14ac:dyDescent="0.25">
      <c r="A4" s="19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t="b">
        <f>VLOOKUP(A4, Kickstarter!B:E, 3, FALSE)
=VLOOKUP(A4, Kickstarter!B:E, 3, FALSE)
=VLOOKUP(A4, Kickstarter!B:E, 3, FALSE)
=VLOOKUP(A4, Kickstarter!B:E, 3, FALSE)</f>
        <v>0</v>
      </c>
      <c r="D4" s="10">
        <f>VLOOKUP(A4, Kickstarter!B:E, 4, FALSE)</f>
        <v>2576</v>
      </c>
      <c r="E4">
        <f>VLOOKUP(A4, Kickstarter!B:O, 14, FALSE)</f>
        <v>33.03</v>
      </c>
      <c r="F4">
        <f>VLOOKUP(A4, Kickstarter!B:L, 11, FALSE)</f>
        <v>78</v>
      </c>
    </row>
    <row r="5" spans="1:6" ht="25" x14ac:dyDescent="0.25">
      <c r="A5" s="19" t="s">
        <v>3329</v>
      </c>
      <c r="B5" t="str">
        <f>VLOOKUP(A5, Kickstarter!B:C, 2, FALSE)</f>
        <v>Jestia and Raedon is a brand new romantic comedy play going to the Edinburgh Fringe Festival this summer.</v>
      </c>
      <c r="C5" t="b">
        <f>VLOOKUP(A5, Kickstarter!B:E, 3, FALSE)
=VLOOKUP(A5, Kickstarter!B:E, 3, FALSE)
=VLOOKUP(A5, Kickstarter!B:E, 3, FALSE)
=VLOOKUP(A5, Kickstarter!B:E, 3, FALSE)</f>
        <v>0</v>
      </c>
      <c r="D5" s="10">
        <f>VLOOKUP(A5, Kickstarter!B:E, 4, FALSE)</f>
        <v>1168</v>
      </c>
      <c r="E5">
        <f>VLOOKUP(A5, Kickstarter!B:O, 14, FALSE)</f>
        <v>44.92</v>
      </c>
      <c r="F5">
        <f>VLOOKUP(A5, Kickstarter!B:L, 11, FALSE)</f>
        <v>26</v>
      </c>
    </row>
    <row r="6" spans="1:6" ht="25" x14ac:dyDescent="0.25">
      <c r="A6" s="19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t="b">
        <f>VLOOKUP(A6, Kickstarter!B:E, 3, FALSE)
=VLOOKUP(A6, Kickstarter!B:E, 3, FALSE)
=VLOOKUP(A6, Kickstarter!B:E, 3, FALSE)
=VLOOKUP(A6, Kickstarter!B:E, 3, FALSE)</f>
        <v>0</v>
      </c>
      <c r="D6" s="10">
        <f>VLOOKUP(A6, Kickstarter!B:E, 4, FALSE)</f>
        <v>4137</v>
      </c>
      <c r="E6">
        <f>VLOOKUP(A6, Kickstarter!B:O, 14,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Subcategory Statistics</vt:lpstr>
      <vt:lpstr>Theater Outcomes by Launch Date</vt:lpstr>
      <vt:lpstr>Kickstarter</vt:lpstr>
      <vt:lpstr>Outcomes Based on Goals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 Squires</cp:lastModifiedBy>
  <dcterms:created xsi:type="dcterms:W3CDTF">2017-04-20T15:17:24Z</dcterms:created>
  <dcterms:modified xsi:type="dcterms:W3CDTF">2021-08-13T09:11:21Z</dcterms:modified>
</cp:coreProperties>
</file>