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TEMPORAL-STALYN\IOT\HomeAssistance\CODIGO\Generacion_de_configuraciones_Ismart\plantilla\"/>
    </mc:Choice>
  </mc:AlternateContent>
  <xr:revisionPtr revIDLastSave="0" documentId="13_ncr:1_{27234BA7-F24E-40D2-A70E-CD90BBB94BE0}" xr6:coauthVersionLast="47" xr6:coauthVersionMax="47" xr10:uidLastSave="{00000000-0000-0000-0000-000000000000}"/>
  <bookViews>
    <workbookView xWindow="20370" yWindow="-120" windowWidth="20730" windowHeight="11160" activeTab="1" xr2:uid="{00000000-000D-0000-FFFF-FFFF00000000}"/>
  </bookViews>
  <sheets>
    <sheet name="Configuracion" sheetId="21" r:id="rId1"/>
    <sheet name="Entidades" sheetId="12" r:id="rId2"/>
    <sheet name="AreasSK" sheetId="9" r:id="rId3"/>
    <sheet name="Ubicacion" sheetId="15" r:id="rId4"/>
    <sheet name="Personas" sheetId="14" r:id="rId5"/>
    <sheet name="Cards_order_in_view" sheetId="20" r:id="rId6"/>
    <sheet name="Zona" sheetId="3" r:id="rId7"/>
    <sheet name="Domain" sheetId="5" r:id="rId8"/>
    <sheet name="Type" sheetId="6" r:id="rId9"/>
    <sheet name="LocationDevice" sheetId="7" r:id="rId10"/>
    <sheet name="Technology" sheetId="8" r:id="rId11"/>
    <sheet name="Importance" sheetId="13" r:id="rId12"/>
    <sheet name="Nombre_Entidades" sheetId="18" r:id="rId13"/>
    <sheet name="Datos ComboBox" sheetId="17" r:id="rId14"/>
    <sheet name="Scenes_config" sheetId="19" r:id="rId15"/>
    <sheet name="Leyenda" sheetId="2" r:id="rId16"/>
  </sheets>
  <definedNames>
    <definedName name="_xlnm._FilterDatabase" localSheetId="1" hidden="1">Entidades!$B$1:$W$6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3" i="12" l="1"/>
  <c r="P4" i="12"/>
  <c r="P5" i="12"/>
  <c r="P2" i="12"/>
  <c r="U5" i="12"/>
  <c r="V5" i="12" s="1"/>
  <c r="T5" i="12"/>
  <c r="S5" i="12"/>
  <c r="R5" i="12"/>
  <c r="Q5" i="12"/>
  <c r="O5" i="12"/>
  <c r="U4" i="12"/>
  <c r="V4" i="12" s="1"/>
  <c r="T4" i="12"/>
  <c r="S4" i="12"/>
  <c r="R4" i="12"/>
  <c r="Q4" i="12"/>
  <c r="O4" i="12"/>
  <c r="F13" i="20"/>
  <c r="F12" i="20"/>
  <c r="U3" i="12"/>
  <c r="V3" i="12" s="1"/>
  <c r="T3" i="12"/>
  <c r="S3" i="12"/>
  <c r="R3" i="12"/>
  <c r="Q3" i="12"/>
  <c r="O3" i="12"/>
  <c r="F11" i="20"/>
  <c r="F10" i="20"/>
  <c r="F9" i="20"/>
  <c r="F8" i="20"/>
  <c r="F7" i="20"/>
  <c r="F6" i="20"/>
  <c r="F4" i="20"/>
  <c r="F3" i="20"/>
  <c r="F5" i="20"/>
  <c r="F2" i="20"/>
  <c r="O2" i="12"/>
  <c r="U2" i="12"/>
  <c r="V2" i="12" s="1"/>
  <c r="T2" i="12"/>
  <c r="S2" i="12"/>
  <c r="R2" i="12"/>
  <c r="Q2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P1" authorId="0" shapeId="0" xr:uid="{A3A46CE8-FE8D-46B4-8EA8-824A19B865D7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Este nombre es el que se debe configurar en el addons Zigbee2MQTT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F92E71E5-9701-4D5C-A5F9-1B7DA1EBF30B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Colocar si, en el caso que se requiera agregar el IR A la vista, el la view princiapl.Por ejemplo Ir a Plano.
SOLO SE DEBE ELEGIR 5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D5691E78-2708-4A99-BEA5-ECA199B21851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Solo se deben colocar las areas, que se marcacon con SI en la pestaña AREAS_SK, para que se muetre que la vista correspondiente.
Si se deja Vacio, se mostrar en todas las vistas marcadas en AREAS_SK 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A1" authorId="0" shapeId="0" xr:uid="{5A6D3C65-5107-4A4A-8F03-04DAE773BC9F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Datos ligados a NameEntitiesIsmartEnum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Stalyn Ricardo Quishpe Solis</author>
  </authors>
  <commentList>
    <comment ref="E1" authorId="0" shapeId="0" xr:uid="{5E9E872D-9BAE-4994-8248-AAF50F14D551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Campo asociado a NamesPositionCardsISmartEnum</t>
        </r>
      </text>
    </comment>
    <comment ref="G1" authorId="0" shapeId="0" xr:uid="{C2A74B9C-E5BB-4505-BA57-FC3A50D4C536}">
      <text>
        <r>
          <rPr>
            <b/>
            <sz val="9"/>
            <color indexed="81"/>
            <rFont val="Tahoma"/>
            <family val="2"/>
          </rPr>
          <t>Stalyn Ricardo Quishpe Solis:</t>
        </r>
        <r>
          <rPr>
            <sz val="9"/>
            <color indexed="81"/>
            <rFont val="Tahoma"/>
            <family val="2"/>
          </rPr>
          <t xml:space="preserve">
Campo asiciado a NamesCardsISmartEnum</t>
        </r>
      </text>
    </comment>
  </commentList>
</comments>
</file>

<file path=xl/sharedStrings.xml><?xml version="1.0" encoding="utf-8"?>
<sst xmlns="http://schemas.openxmlformats.org/spreadsheetml/2006/main" count="375" uniqueCount="199">
  <si>
    <t>domain</t>
  </si>
  <si>
    <t>final_id</t>
  </si>
  <si>
    <t>type</t>
  </si>
  <si>
    <t>number</t>
  </si>
  <si>
    <t>technology</t>
  </si>
  <si>
    <t>importance</t>
  </si>
  <si>
    <t>article</t>
  </si>
  <si>
    <t>separator</t>
  </si>
  <si>
    <t>00</t>
  </si>
  <si>
    <t>del</t>
  </si>
  <si>
    <t>_</t>
  </si>
  <si>
    <t>Tipo</t>
  </si>
  <si>
    <t>Descripción</t>
  </si>
  <si>
    <t>Número del dispositivo dentro de un conjunto de dispositivos</t>
  </si>
  <si>
    <r>
      <rPr>
        <b/>
        <sz val="11"/>
        <color theme="1"/>
        <rFont val="Verdana"/>
        <family val="2"/>
      </rPr>
      <t xml:space="preserve">Importancia del dispositivo
</t>
    </r>
    <r>
      <rPr>
        <sz val="11"/>
        <color theme="1"/>
        <rFont val="Verdana"/>
        <family val="2"/>
      </rPr>
      <t>00 &gt; Sin asignar
01 &gt; No incluir en automatizaciones
02 &gt; Encender al llegar a casa</t>
    </r>
  </si>
  <si>
    <t>Zona</t>
  </si>
  <si>
    <t>location</t>
  </si>
  <si>
    <t>-</t>
  </si>
  <si>
    <t>actual_id</t>
  </si>
  <si>
    <t>nombre_actual</t>
  </si>
  <si>
    <t>Importance</t>
  </si>
  <si>
    <t>00 &gt; Sin asignar</t>
  </si>
  <si>
    <t>01 &gt; No incluir en automatizaciones</t>
  </si>
  <si>
    <t>02 &gt; Encender al llegar a casa</t>
  </si>
  <si>
    <t>Interior</t>
  </si>
  <si>
    <t>Exterior</t>
  </si>
  <si>
    <t>Patio</t>
  </si>
  <si>
    <t>Estudio</t>
  </si>
  <si>
    <t>Techo</t>
  </si>
  <si>
    <t>Piso</t>
  </si>
  <si>
    <t>Sensor</t>
  </si>
  <si>
    <t>Control</t>
  </si>
  <si>
    <t>Extractor</t>
  </si>
  <si>
    <t>Grupo</t>
  </si>
  <si>
    <t>Luz</t>
  </si>
  <si>
    <t>Sala</t>
  </si>
  <si>
    <t>Cocina</t>
  </si>
  <si>
    <t>Garage</t>
  </si>
  <si>
    <t>Lavanderia</t>
  </si>
  <si>
    <t>Terraza</t>
  </si>
  <si>
    <t>Pared</t>
  </si>
  <si>
    <t>Interruptor-simple</t>
  </si>
  <si>
    <t>Interruptor-doble</t>
  </si>
  <si>
    <t>Enchufe-simple</t>
  </si>
  <si>
    <t>Enchufe-doble</t>
  </si>
  <si>
    <t>Casa</t>
  </si>
  <si>
    <t>Ubicación</t>
  </si>
  <si>
    <t>Planta-baja</t>
  </si>
  <si>
    <t>Segunda-planta</t>
  </si>
  <si>
    <t>Primera-planta</t>
  </si>
  <si>
    <t>alarm_control_panel</t>
  </si>
  <si>
    <t>binary_sensor</t>
  </si>
  <si>
    <t>cover</t>
  </si>
  <si>
    <t>device_tracker</t>
  </si>
  <si>
    <t>fan</t>
  </si>
  <si>
    <t>humidifier</t>
  </si>
  <si>
    <t>light</t>
  </si>
  <si>
    <t>lock</t>
  </si>
  <si>
    <t>media_player</t>
  </si>
  <si>
    <t>person</t>
  </si>
  <si>
    <t>plant</t>
  </si>
  <si>
    <t>remote</t>
  </si>
  <si>
    <t>switch</t>
  </si>
  <si>
    <t>vacuum</t>
  </si>
  <si>
    <t>water_heater</t>
  </si>
  <si>
    <t>plug</t>
  </si>
  <si>
    <t>sensor</t>
  </si>
  <si>
    <t>Banio</t>
  </si>
  <si>
    <t>Cuarto-squishpe</t>
  </si>
  <si>
    <t>Tercera-planta</t>
  </si>
  <si>
    <t>Gradas-segunda-planta-a-planta-baja</t>
  </si>
  <si>
    <t>Gradas-tercera-planta-a-segunda-planta</t>
  </si>
  <si>
    <t>Gradas-planta-baja-a-segunda-planta</t>
  </si>
  <si>
    <t>Gradas-segunda-planta-a-tercera-planta</t>
  </si>
  <si>
    <t>wifi</t>
  </si>
  <si>
    <t>zigbee</t>
  </si>
  <si>
    <t>lora</t>
  </si>
  <si>
    <t>zwave</t>
  </si>
  <si>
    <t>mix</t>
  </si>
  <si>
    <t>03 &gt; Apagar al llegar a casa</t>
  </si>
  <si>
    <t>Recibidor</t>
  </si>
  <si>
    <t>raiz</t>
  </si>
  <si>
    <t>zonas</t>
  </si>
  <si>
    <t>areas</t>
  </si>
  <si>
    <t>ubicacion</t>
  </si>
  <si>
    <t>nombre_domain</t>
  </si>
  <si>
    <t>tasmota_name</t>
  </si>
  <si>
    <t>friendly_name</t>
  </si>
  <si>
    <t>topic_mqtt</t>
  </si>
  <si>
    <t>nombre_imagen_plano</t>
  </si>
  <si>
    <t>path_imagen</t>
  </si>
  <si>
    <t>CB_SI_NO</t>
  </si>
  <si>
    <t>SI</t>
  </si>
  <si>
    <t>NO</t>
  </si>
  <si>
    <t>ORDEN_DASHBOARD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</si>
  <si>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</si>
  <si>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</si>
  <si>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</si>
  <si>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</si>
  <si>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</si>
  <si>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</si>
  <si>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</si>
  <si>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</si>
  <si>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</si>
  <si>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</si>
  <si>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</si>
  <si>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</si>
  <si>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</si>
  <si>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</si>
  <si>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</si>
  <si>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</si>
  <si>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</si>
  <si>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location device</t>
  </si>
  <si>
    <t>mdi:sofa</t>
  </si>
  <si>
    <t>NO_APLICA</t>
  </si>
  <si>
    <t>Sub_Zona</t>
  </si>
  <si>
    <t>Colocar_en_el_Card_Naveación</t>
  </si>
  <si>
    <t>Colocar_Area_en_Dashboard_Views</t>
  </si>
  <si>
    <t>Orden_en_DashBoard_Views</t>
  </si>
  <si>
    <t>Icono_en_el_Dashboard_Views</t>
  </si>
  <si>
    <t>Nombres</t>
  </si>
  <si>
    <t>Luces</t>
  </si>
  <si>
    <t>name_entity</t>
  </si>
  <si>
    <t>Nota: Si se agrega una ubicación se debe agregar en config/configuration.yaml en las sección de packages</t>
  </si>
  <si>
    <t>Children1Demos</t>
  </si>
  <si>
    <t>Demo</t>
  </si>
  <si>
    <t>Man1Demo</t>
  </si>
  <si>
    <t>Woman1Demo</t>
  </si>
  <si>
    <t>Icon</t>
  </si>
  <si>
    <t>mdi:face-woman</t>
  </si>
  <si>
    <t>CB_TRUE_FALSE</t>
  </si>
  <si>
    <t>true</t>
  </si>
  <si>
    <t>false</t>
  </si>
  <si>
    <t>MostrarImagen</t>
  </si>
  <si>
    <t>Persona</t>
  </si>
  <si>
    <t>Ausente</t>
  </si>
  <si>
    <t>automatizaciones</t>
  </si>
  <si>
    <t>scenes</t>
  </si>
  <si>
    <t>Zzzz..</t>
  </si>
  <si>
    <t>En casa</t>
  </si>
  <si>
    <t>on</t>
  </si>
  <si>
    <t>off</t>
  </si>
  <si>
    <t>mdi:weather-sunny</t>
  </si>
  <si>
    <t>mdi:moon-waning-crescent</t>
  </si>
  <si>
    <t>mdi:lightbulb-off</t>
  </si>
  <si>
    <t>mdi:home-export-outline</t>
  </si>
  <si>
    <t>mdi:home-heart</t>
  </si>
  <si>
    <t>Buen Dia</t>
  </si>
  <si>
    <t>Luces Apagadas</t>
  </si>
  <si>
    <t>icon_scenes</t>
  </si>
  <si>
    <t>SWITCH_VALUES</t>
  </si>
  <si>
    <t>orden_view</t>
  </si>
  <si>
    <t>POSICION_EN_VIEW</t>
  </si>
  <si>
    <t>LEFT</t>
  </si>
  <si>
    <t>RIGHT</t>
  </si>
  <si>
    <t>CENTER</t>
  </si>
  <si>
    <t>create_card_clock</t>
  </si>
  <si>
    <t>name_cards_i_smart</t>
  </si>
  <si>
    <t>order</t>
  </si>
  <si>
    <t>position</t>
  </si>
  <si>
    <t>hidden</t>
  </si>
  <si>
    <t>area_sk</t>
  </si>
  <si>
    <t>create_card_scenes_welcome</t>
  </si>
  <si>
    <t>key</t>
  </si>
  <si>
    <t>card_group_switch_entities</t>
  </si>
  <si>
    <t>create_card_title_welcome_smart</t>
  </si>
  <si>
    <t>mdi:fridge</t>
  </si>
  <si>
    <t>mdi:book-open-variant</t>
  </si>
  <si>
    <t>mdi:crown</t>
  </si>
  <si>
    <t>mdi:toilet</t>
  </si>
  <si>
    <t>create_card_list_of_notes</t>
  </si>
  <si>
    <t>Temperatura</t>
  </si>
  <si>
    <t>Humedad</t>
  </si>
  <si>
    <t>Bateria_Sensor_TH</t>
  </si>
  <si>
    <t>create_card_temperature_and_humedity_sensor</t>
  </si>
  <si>
    <t>Luz directa</t>
  </si>
  <si>
    <t>Motor-Cortina</t>
  </si>
  <si>
    <t>M_Cortina</t>
  </si>
  <si>
    <t>mdi:washing-machine</t>
  </si>
  <si>
    <t>NombreCasa</t>
  </si>
  <si>
    <t>Configuracion</t>
  </si>
  <si>
    <t>Valor</t>
  </si>
  <si>
    <t>Latitud</t>
  </si>
  <si>
    <t>Longitud</t>
  </si>
  <si>
    <t>TimeZone</t>
  </si>
  <si>
    <t>ServerPort</t>
  </si>
  <si>
    <t>Descripcion</t>
  </si>
  <si>
    <t>America/Guayaquil</t>
  </si>
  <si>
    <t>Nombre de la casa</t>
  </si>
  <si>
    <t>Puerto en donde se va desplegar smart home por defecto 8123</t>
  </si>
  <si>
    <t>DNS</t>
  </si>
  <si>
    <t>DUCKDNS</t>
  </si>
  <si>
    <t>GODADDY</t>
  </si>
  <si>
    <t xml:space="preserve">El DNS que se va a utilizar para el despliegue </t>
  </si>
  <si>
    <t>Ubicación Casa, colocar el valor entre comillas simples</t>
  </si>
  <si>
    <t>STALYN QUISHPE</t>
  </si>
  <si>
    <t>-0.3263547</t>
  </si>
  <si>
    <t>-78.5358156</t>
  </si>
  <si>
    <t>name_for_config_zigbee_to_mqtt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</si>
</sst>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Arial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sz val="11"/>
      <color theme="1"/>
      <name val="Arial"/>
      <family val="2"/>
    </font>
    <font>
      <sz val="11"/>
      <color theme="1"/>
      <name val="Verdana"/>
      <family val="2"/>
    </font>
    <font>
      <b/>
      <sz val="11"/>
      <color theme="1"/>
      <name val="Arial"/>
      <family val="2"/>
    </font>
    <font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1" fillId="3" borderId="0" xfId="0" applyFont="1" applyFill="1"/>
    <xf numFmtId="49" fontId="1" fillId="2" borderId="0" xfId="0" applyNumberFormat="1" applyFont="1" applyFill="1"/>
    <xf numFmtId="0" fontId="1" fillId="4" borderId="0" xfId="0" applyFont="1" applyFill="1"/>
    <xf numFmtId="49" fontId="1" fillId="4" borderId="0" xfId="0" applyNumberFormat="1" applyFont="1" applyFill="1"/>
    <xf numFmtId="0" fontId="1" fillId="5" borderId="0" xfId="0" applyFont="1" applyFill="1"/>
    <xf numFmtId="0" fontId="1" fillId="0" borderId="0" xfId="0" applyFont="1"/>
    <xf numFmtId="0" fontId="2" fillId="0" borderId="0" xfId="0" applyFont="1"/>
    <xf numFmtId="0" fontId="3" fillId="4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0" fontId="6" fillId="4" borderId="0" xfId="0" applyFont="1" applyFill="1"/>
    <xf numFmtId="0" fontId="6" fillId="2" borderId="0" xfId="0" applyFont="1" applyFill="1"/>
    <xf numFmtId="49" fontId="6" fillId="4" borderId="0" xfId="0" applyNumberFormat="1" applyFont="1" applyFill="1"/>
    <xf numFmtId="0" fontId="6" fillId="3" borderId="0" xfId="0" applyFont="1" applyFill="1"/>
    <xf numFmtId="0" fontId="7" fillId="0" borderId="0" xfId="0" applyFont="1"/>
    <xf numFmtId="0" fontId="7" fillId="0" borderId="1" xfId="0" applyFont="1" applyBorder="1"/>
    <xf numFmtId="0" fontId="5" fillId="0" borderId="1" xfId="0" applyFont="1" applyBorder="1"/>
    <xf numFmtId="0" fontId="7" fillId="0" borderId="0" xfId="0" applyFont="1" applyAlignment="1">
      <alignment horizontal="center"/>
    </xf>
    <xf numFmtId="49" fontId="5" fillId="0" borderId="0" xfId="0" applyNumberFormat="1" applyFont="1"/>
    <xf numFmtId="0" fontId="11" fillId="0" borderId="0" xfId="0" applyFont="1"/>
    <xf numFmtId="49" fontId="6" fillId="2" borderId="0" xfId="0" applyNumberFormat="1" applyFont="1" applyFill="1"/>
    <xf numFmtId="0" fontId="0" fillId="0" borderId="1" xfId="0" applyBorder="1"/>
    <xf numFmtId="49" fontId="5" fillId="0" borderId="1" xfId="0" quotePrefix="1" applyNumberFormat="1" applyFont="1" applyBorder="1"/>
    <xf numFmtId="0" fontId="0" fillId="6" borderId="0" xfId="0" applyFill="1" applyAlignment="1">
      <alignment horizontal="center" vertical="center" wrapText="1"/>
    </xf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1A2F40"/>
      </a:dk1>
      <a:lt1>
        <a:srgbClr val="FFFFFF"/>
      </a:lt1>
      <a:dk2>
        <a:srgbClr val="1A2F40"/>
      </a:dk2>
      <a:lt2>
        <a:srgbClr val="FFFFFF"/>
      </a:lt2>
      <a:accent1>
        <a:srgbClr val="C93232"/>
      </a:accent1>
      <a:accent2>
        <a:srgbClr val="E27228"/>
      </a:accent2>
      <a:accent3>
        <a:srgbClr val="0D398C"/>
      </a:accent3>
      <a:accent4>
        <a:srgbClr val="FC4479"/>
      </a:accent4>
      <a:accent5>
        <a:srgbClr val="DCDC12"/>
      </a:accent5>
      <a:accent6>
        <a:srgbClr val="1F95D1"/>
      </a:accent6>
      <a:hlink>
        <a:srgbClr val="1F95D1"/>
      </a:hlink>
      <a:folHlink>
        <a:srgbClr val="1F95D1"/>
      </a:folHlink>
    </a:clrScheme>
    <a:fontScheme name="Sheets">
      <a:majorFont>
        <a:latin typeface="Verdana"/>
        <a:ea typeface="Verdana"/>
        <a:cs typeface="Verdana"/>
      </a:majorFont>
      <a:minorFont>
        <a:latin typeface="Verdana"/>
        <a:ea typeface="Verdana"/>
        <a:cs typeface="Verdan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61DC1-81C9-4CED-B9DF-1C6D0A62A6FF}">
  <sheetPr>
    <tabColor rgb="FFFF0000"/>
  </sheetPr>
  <dimension ref="A1:C7"/>
  <sheetViews>
    <sheetView workbookViewId="0">
      <selection activeCell="B7" sqref="B7"/>
    </sheetView>
  </sheetViews>
  <sheetFormatPr baseColWidth="10" defaultRowHeight="14.25"/>
  <cols>
    <col min="1" max="2" width="23.75" customWidth="1"/>
    <col min="3" max="3" width="63.75" customWidth="1"/>
  </cols>
  <sheetData>
    <row r="1" spans="1:3">
      <c r="A1" s="23" t="s">
        <v>180</v>
      </c>
      <c r="B1" s="23" t="s">
        <v>181</v>
      </c>
      <c r="C1" s="23" t="s">
        <v>186</v>
      </c>
    </row>
    <row r="2" spans="1:3">
      <c r="A2" s="23" t="s">
        <v>179</v>
      </c>
      <c r="B2" s="23" t="s">
        <v>195</v>
      </c>
      <c r="C2" s="23" t="s">
        <v>188</v>
      </c>
    </row>
    <row r="3" spans="1:3">
      <c r="A3" s="23" t="s">
        <v>182</v>
      </c>
      <c r="B3" s="29" t="s">
        <v>196</v>
      </c>
      <c r="C3" s="23" t="s">
        <v>194</v>
      </c>
    </row>
    <row r="4" spans="1:3">
      <c r="A4" s="23" t="s">
        <v>183</v>
      </c>
      <c r="B4" s="29" t="s">
        <v>197</v>
      </c>
      <c r="C4" s="23" t="s">
        <v>194</v>
      </c>
    </row>
    <row r="5" spans="1:3">
      <c r="A5" s="23" t="s">
        <v>184</v>
      </c>
      <c r="B5" s="23" t="s">
        <v>187</v>
      </c>
      <c r="C5" s="28"/>
    </row>
    <row r="6" spans="1:3">
      <c r="A6" s="23" t="s">
        <v>185</v>
      </c>
      <c r="B6" s="23">
        <v>8123</v>
      </c>
      <c r="C6" s="23" t="s">
        <v>189</v>
      </c>
    </row>
    <row r="7" spans="1:3">
      <c r="A7" s="23" t="s">
        <v>190</v>
      </c>
      <c r="B7" s="23" t="s">
        <v>191</v>
      </c>
      <c r="C7" s="23" t="s">
        <v>193</v>
      </c>
    </row>
  </sheetData>
  <conditionalFormatting sqref="B2:B7">
    <cfRule type="containsBlanks" dxfId="5" priority="1">
      <formula>LEN(TRIM(B2))=0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8494DEE-E081-4C02-8009-5B3BA07C0092}">
          <x14:formula1>
            <xm:f>'Datos ComboBox'!$H$2:$H$3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10734-1E37-4291-B997-CF32DE7E84C6}">
  <sheetPr>
    <tabColor rgb="FFFF0000"/>
  </sheetPr>
  <dimension ref="A1:W14"/>
  <sheetViews>
    <sheetView tabSelected="1" topLeftCell="P1" zoomScale="85" zoomScaleNormal="85" workbookViewId="0">
      <selection activeCell="P1" sqref="P1"/>
    </sheetView>
  </sheetViews>
  <sheetFormatPr baseColWidth="10" defaultRowHeight="14.25"/>
  <cols>
    <col min="3" max="3" width="15.875" bestFit="1" customWidth="1"/>
    <col min="4" max="4" width="40.875" bestFit="1" customWidth="1"/>
    <col min="5" max="5" width="14.625" customWidth="1"/>
    <col min="6" max="6" width="20.625" bestFit="1" customWidth="1"/>
    <col min="7" max="7" width="18.125" bestFit="1" customWidth="1"/>
    <col min="9" max="9" width="31.625" customWidth="1"/>
    <col min="10" max="10" width="13.5" bestFit="1" customWidth="1"/>
    <col min="11" max="11" width="52.875" customWidth="1"/>
    <col min="12" max="12" width="23.5" bestFit="1" customWidth="1"/>
    <col min="13" max="13" width="17.75" bestFit="1" customWidth="1"/>
    <col min="15" max="15" width="92.75" bestFit="1" customWidth="1"/>
    <col min="16" max="16" width="62.25" customWidth="1"/>
    <col min="17" max="17" width="72.5" customWidth="1"/>
    <col min="18" max="18" width="66.125" bestFit="1" customWidth="1"/>
    <col min="19" max="19" width="59.625" bestFit="1" customWidth="1"/>
    <col min="20" max="21" width="96.5" customWidth="1"/>
    <col min="22" max="22" width="154.375" bestFit="1" customWidth="1"/>
  </cols>
  <sheetData>
    <row r="1" spans="1:23">
      <c r="A1" s="18" t="s">
        <v>81</v>
      </c>
      <c r="B1" s="18" t="s">
        <v>82</v>
      </c>
      <c r="C1" s="18" t="s">
        <v>84</v>
      </c>
      <c r="D1" s="18" t="s">
        <v>83</v>
      </c>
      <c r="E1" s="1" t="s">
        <v>16</v>
      </c>
      <c r="F1" s="18" t="s">
        <v>0</v>
      </c>
      <c r="G1" s="1" t="s">
        <v>2</v>
      </c>
      <c r="H1" s="3" t="s">
        <v>3</v>
      </c>
      <c r="I1" s="27" t="s">
        <v>122</v>
      </c>
      <c r="J1" s="3" t="s">
        <v>4</v>
      </c>
      <c r="K1" s="27" t="s">
        <v>136</v>
      </c>
      <c r="L1" s="18" t="s">
        <v>18</v>
      </c>
      <c r="M1" s="18" t="s">
        <v>19</v>
      </c>
      <c r="N1" s="3" t="s">
        <v>6</v>
      </c>
      <c r="O1" s="20" t="s">
        <v>1</v>
      </c>
      <c r="P1" s="2" t="s">
        <v>198</v>
      </c>
      <c r="Q1" s="2" t="s">
        <v>85</v>
      </c>
      <c r="R1" s="2" t="s">
        <v>86</v>
      </c>
      <c r="S1" s="2" t="s">
        <v>87</v>
      </c>
      <c r="T1" s="20" t="s">
        <v>88</v>
      </c>
      <c r="U1" s="20" t="s">
        <v>89</v>
      </c>
      <c r="V1" s="20" t="s">
        <v>90</v>
      </c>
      <c r="W1" s="1" t="s">
        <v>7</v>
      </c>
    </row>
    <row r="2" spans="1:23">
      <c r="A2" s="16" t="s">
        <v>45</v>
      </c>
      <c r="B2" s="4" t="s">
        <v>24</v>
      </c>
      <c r="C2" s="4" t="s">
        <v>48</v>
      </c>
      <c r="D2" s="4" t="s">
        <v>27</v>
      </c>
      <c r="E2" s="4" t="s">
        <v>28</v>
      </c>
      <c r="F2" s="6" t="s">
        <v>62</v>
      </c>
      <c r="G2" s="6" t="s">
        <v>41</v>
      </c>
      <c r="H2" s="5" t="s">
        <v>8</v>
      </c>
      <c r="I2" s="19" t="s">
        <v>34</v>
      </c>
      <c r="J2" s="5" t="s">
        <v>75</v>
      </c>
      <c r="K2" s="5" t="s">
        <v>22</v>
      </c>
      <c r="L2" s="17" t="s">
        <v>17</v>
      </c>
      <c r="M2" s="17" t="s">
        <v>17</v>
      </c>
      <c r="N2" s="19" t="s">
        <v>9</v>
      </c>
      <c r="O2" t="str">
        <f>LOWER(SUBSTITUTE(CONCATENATE(F2,".",G2,W2,E2,W2,I2,W2,H2,W2,J2,W2,LEFT(K2,2),W2,B2,W2,D2),"-","_"))</f>
        <v>switch.interruptor_simple_techo_luz_00_zigbee_01_interior_estudio</v>
      </c>
      <c r="P2" t="str">
        <f>LOWER(SUBSTITUTE(CONCATENATE(G2,W2,E2,W2,I2,W2,H2,W2,J2,W2,LEFT(K2,2),W2,B2,W2,D2),"-","_"))</f>
        <v>interruptor_simple_techo_luz_00_zigbee_01_interior_estudio</v>
      </c>
      <c r="Q2" t="str">
        <f>SUBSTITUTE(CONCATENATE(G2,W2,I2,W2,H2,W2,J2,W2,LEFT(K2,2),W2,D2,W2,B2),"-","_")</f>
        <v>Interruptor_simple_Luz_00_zigbee_01_Estudio_Interior</v>
      </c>
      <c r="R2" t="str">
        <f>SUBSTITUTE(CONCATENATE((D2),W2,(B2),W2,(G2),W2,H2, W2, I2),"-","_")</f>
        <v>Estudio_Interior_Interruptor_simple_00_Luz</v>
      </c>
      <c r="S2" t="str">
        <f>SUBSTITUTE(CONCATENATE(IF(H2="00",,CONCATENATE(H2," "))," ",I2," ",N2," ",D2),"-", " ")</f>
        <v xml:space="preserve"> Luz del Estudio</v>
      </c>
      <c r="T2" t="str">
        <f>_xlfn.CONCAT(A2,"/",B2,"/",C2,"/",D2,"/",F2,"/",G2,"/",H2,"/",I2,"/")</f>
        <v>Casa/Interior/Segunda-planta/Estudio/switch/Interruptor-simple/00/Luz/</v>
      </c>
      <c r="U2" t="str">
        <f>CONCATENATE(G2,W2,IF(H2="00",,CONCATENATE(H2,W2)),I2,W2,SUBSTITUTE(N2," ","_"),W2,D2)</f>
        <v>Interruptor-simple_Luz_del_Estudio</v>
      </c>
      <c r="V2" t="str">
        <f>_xlfn.CONCAT("/local/ismart/planos/Zonas/",B2,"/Ubicacion","/",C2,"/Areas","/",D2,"/",U2,".svg")</f>
        <v>/local/ismart/planos/Zonas/Interior/Ubicacion/Segunda-planta/Areas/Estudio/Interruptor-simple_Luz_del_Estudio.svg</v>
      </c>
      <c r="W2" s="4" t="s">
        <v>10</v>
      </c>
    </row>
    <row r="3" spans="1:23">
      <c r="A3" s="16" t="s">
        <v>45</v>
      </c>
      <c r="B3" s="4" t="s">
        <v>24</v>
      </c>
      <c r="C3" s="4" t="s">
        <v>48</v>
      </c>
      <c r="D3" s="4" t="s">
        <v>27</v>
      </c>
      <c r="E3" s="4" t="s">
        <v>40</v>
      </c>
      <c r="F3" s="6" t="s">
        <v>52</v>
      </c>
      <c r="G3" s="6" t="s">
        <v>176</v>
      </c>
      <c r="H3" s="19" t="s">
        <v>8</v>
      </c>
      <c r="I3" s="19" t="s">
        <v>177</v>
      </c>
      <c r="J3" s="5" t="s">
        <v>75</v>
      </c>
      <c r="K3" s="5" t="s">
        <v>22</v>
      </c>
      <c r="L3" s="17" t="s">
        <v>17</v>
      </c>
      <c r="M3" s="17" t="s">
        <v>17</v>
      </c>
      <c r="N3" s="19" t="s">
        <v>9</v>
      </c>
      <c r="O3" t="str">
        <f>LOWER(SUBSTITUTE(CONCATENATE(F3,".",G3,W3,E3,W3,I3,W3,H3,W3,J3,W3,LEFT(K3,2),W3,B3,W3,D3),"-","_"))</f>
        <v>cover.motor_cortina_pared_m_cortina_00_zigbee_01_interior_estudio</v>
      </c>
      <c r="P3" t="str">
        <f t="shared" ref="P3:P5" si="0">LOWER(SUBSTITUTE(CONCATENATE(G3,W3,E3,W3,I3,W3,H3,W3,J3,W3,LEFT(K3,2),W3,B3,W3,D3),"-","_"))</f>
        <v>motor_cortina_pared_m_cortina_00_zigbee_01_interior_estudio</v>
      </c>
      <c r="Q3" t="str">
        <f>SUBSTITUTE(CONCATENATE(G3,W3,I3,W3,H3,W3,J3,W3,LEFT(K3,2),W3,D3,W3,B3),"-","_")</f>
        <v>Motor_Cortina_M_Cortina_00_zigbee_01_Estudio_Interior</v>
      </c>
      <c r="R3" t="str">
        <f>SUBSTITUTE(CONCATENATE((D3),W3,(B3),W3,(G3),W3,H3, W3, I3),"-","_")</f>
        <v>Estudio_Interior_Motor_Cortina_00_M_Cortina</v>
      </c>
      <c r="S3" t="str">
        <f>SUBSTITUTE(CONCATENATE(IF(H3="00",,CONCATENATE(H3," "))," ",I3," ",N3," ",D3),"-", " ")</f>
        <v xml:space="preserve"> M_Cortina del Estudio</v>
      </c>
      <c r="T3" t="str">
        <f>_xlfn.CONCAT(A3,"/",B3,"/",C3,"/",D3,"/",F3,"/",G3,"/",H3,"/",I3,"/")</f>
        <v>Casa/Interior/Segunda-planta/Estudio/cover/Motor-Cortina/00/M_Cortina/</v>
      </c>
      <c r="U3" t="str">
        <f>CONCATENATE(G3,W3,IF(H3="00",,CONCATENATE(H3,W3)),I3,W3,SUBSTITUTE(N3," ","_"),W3,D3)</f>
        <v>Motor-Cortina_M_Cortina_del_Estudio</v>
      </c>
      <c r="V3" t="str">
        <f>_xlfn.CONCAT("/local/ismart/planos/Zonas/",B3,"/Ubicacion","/",C3,"/Areas","/",D3,"/",U3,".svg")</f>
        <v>/local/ismart/planos/Zonas/Interior/Ubicacion/Segunda-planta/Areas/Estudio/Motor-Cortina_M_Cortina_del_Estudio.svg</v>
      </c>
      <c r="W3" s="4" t="s">
        <v>10</v>
      </c>
    </row>
    <row r="4" spans="1:23">
      <c r="A4" s="16" t="s">
        <v>45</v>
      </c>
      <c r="B4" s="4" t="s">
        <v>24</v>
      </c>
      <c r="C4" s="4" t="s">
        <v>48</v>
      </c>
      <c r="D4" s="4" t="s">
        <v>35</v>
      </c>
      <c r="E4" s="4" t="s">
        <v>40</v>
      </c>
      <c r="F4" s="6" t="s">
        <v>66</v>
      </c>
      <c r="G4" s="6" t="s">
        <v>30</v>
      </c>
      <c r="H4" s="19" t="s">
        <v>8</v>
      </c>
      <c r="I4" s="19" t="s">
        <v>171</v>
      </c>
      <c r="J4" s="5" t="s">
        <v>75</v>
      </c>
      <c r="K4" s="5" t="s">
        <v>22</v>
      </c>
      <c r="L4" s="17" t="s">
        <v>17</v>
      </c>
      <c r="M4" s="17" t="s">
        <v>17</v>
      </c>
      <c r="N4" s="19" t="s">
        <v>9</v>
      </c>
      <c r="O4" t="str">
        <f>LOWER(SUBSTITUTE(CONCATENATE(F4,".",G4,W4,E4,W4,I4,W4,H4,W4,J4,W4,LEFT(K4,2),W4,B4,W4,D4),"-","_"))</f>
        <v>sensor.sensor_pared_temperatura_00_zigbee_01_interior_sala</v>
      </c>
      <c r="P4" t="str">
        <f t="shared" si="0"/>
        <v>sensor_pared_temperatura_00_zigbee_01_interior_sala</v>
      </c>
      <c r="Q4" t="str">
        <f>SUBSTITUTE(CONCATENATE(G4,W4,I4,W4,H4,W4,J4,W4,LEFT(K4,2),W4,D4,W4,B4),"-","_")</f>
        <v>Sensor_Temperatura_00_zigbee_01_Sala_Interior</v>
      </c>
      <c r="R4" t="str">
        <f>SUBSTITUTE(CONCATENATE((D4),W4,(B4),W4,(G4),W4,H4, W4, I4),"-","_")</f>
        <v>Sala_Interior_Sensor_00_Temperatura</v>
      </c>
      <c r="S4" t="str">
        <f>SUBSTITUTE(CONCATENATE(IF(H4="00",,CONCATENATE(H4," "))," ",I4," ",N4," ",D4),"-", " ")</f>
        <v xml:space="preserve"> Temperatura del Sala</v>
      </c>
      <c r="T4" t="str">
        <f>_xlfn.CONCAT(A4,"/",B4,"/",C4,"/",D4,"/",F4,"/",G4,"/",H4,"/",I4,"/")</f>
        <v>Casa/Interior/Segunda-planta/Sala/sensor/Sensor/00/Temperatura/</v>
      </c>
      <c r="U4" t="str">
        <f>CONCATENATE(G4,W4,IF(H4="00",,CONCATENATE(H4,W4)),I4,W4,SUBSTITUTE(N4," ","_"),W4,D4)</f>
        <v>Sensor_Temperatura_del_Sala</v>
      </c>
      <c r="V4" t="str">
        <f>_xlfn.CONCAT("/local/ismart/planos/Zonas/",B4,"/Ubicacion","/",C4,"/Areas","/",D4,"/",U4,".svg")</f>
        <v>/local/ismart/planos/Zonas/Interior/Ubicacion/Segunda-planta/Areas/Sala/Sensor_Temperatura_del_Sala.svg</v>
      </c>
      <c r="W4" s="4" t="s">
        <v>10</v>
      </c>
    </row>
    <row r="5" spans="1:23">
      <c r="A5" s="16" t="s">
        <v>45</v>
      </c>
      <c r="B5" s="4" t="s">
        <v>24</v>
      </c>
      <c r="C5" s="4" t="s">
        <v>48</v>
      </c>
      <c r="D5" s="4" t="s">
        <v>35</v>
      </c>
      <c r="E5" s="4" t="s">
        <v>40</v>
      </c>
      <c r="F5" s="6" t="s">
        <v>66</v>
      </c>
      <c r="G5" s="6" t="s">
        <v>30</v>
      </c>
      <c r="H5" s="19" t="s">
        <v>8</v>
      </c>
      <c r="I5" s="19" t="s">
        <v>172</v>
      </c>
      <c r="J5" s="5" t="s">
        <v>75</v>
      </c>
      <c r="K5" s="5" t="s">
        <v>22</v>
      </c>
      <c r="L5" s="17" t="s">
        <v>17</v>
      </c>
      <c r="M5" s="17" t="s">
        <v>17</v>
      </c>
      <c r="N5" s="19" t="s">
        <v>9</v>
      </c>
      <c r="O5" t="str">
        <f>LOWER(SUBSTITUTE(CONCATENATE(F5,".",G5,W5,E5,W5,I5,W5,H5,W5,J5,W5,LEFT(K5,2),W5,B5,W5,D5),"-","_"))</f>
        <v>sensor.sensor_pared_humedad_00_zigbee_01_interior_sala</v>
      </c>
      <c r="P5" t="str">
        <f t="shared" si="0"/>
        <v>sensor_pared_humedad_00_zigbee_01_interior_sala</v>
      </c>
      <c r="Q5" t="str">
        <f>SUBSTITUTE(CONCATENATE(G5,W5,I5,W5,H5,W5,J5,W5,LEFT(K5,2),W5,D5,W5,B5),"-","_")</f>
        <v>Sensor_Humedad_00_zigbee_01_Sala_Interior</v>
      </c>
      <c r="R5" t="str">
        <f>SUBSTITUTE(CONCATENATE((D5),W5,(B5),W5,(G5),W5,H5, W5, I5),"-","_")</f>
        <v>Sala_Interior_Sensor_00_Humedad</v>
      </c>
      <c r="S5" t="str">
        <f>SUBSTITUTE(CONCATENATE(IF(H5="00",,CONCATENATE(H5," "))," ",I5," ",N5," ",D5),"-", " ")</f>
        <v xml:space="preserve"> Humedad del Sala</v>
      </c>
      <c r="T5" t="str">
        <f>_xlfn.CONCAT(A5,"/",B5,"/",C5,"/",D5,"/",F5,"/",G5,"/",H5,"/",I5,"/")</f>
        <v>Casa/Interior/Segunda-planta/Sala/sensor/Sensor/00/Humedad/</v>
      </c>
      <c r="U5" t="str">
        <f>CONCATENATE(G5,W5,IF(H5="00",,CONCATENATE(H5,W5)),I5,W5,SUBSTITUTE(N5," ","_"),W5,D5)</f>
        <v>Sensor_Humedad_del_Sala</v>
      </c>
      <c r="V5" t="str">
        <f>_xlfn.CONCAT("/local/ismart/planos/Zonas/",B5,"/Ubicacion","/",C5,"/Areas","/",D5,"/",U5,".svg")</f>
        <v>/local/ismart/planos/Zonas/Interior/Ubicacion/Segunda-planta/Areas/Sala/Sensor_Humedad_del_Sala.svg</v>
      </c>
      <c r="W5" s="4" t="s">
        <v>10</v>
      </c>
    </row>
    <row r="6" spans="1:23">
      <c r="A6" s="16"/>
      <c r="B6" s="4"/>
      <c r="C6" s="4"/>
      <c r="D6" s="4"/>
      <c r="E6" s="4"/>
      <c r="F6" s="6"/>
      <c r="G6" s="6"/>
      <c r="H6" s="19"/>
      <c r="I6" s="19"/>
      <c r="J6" s="5"/>
      <c r="K6" s="5"/>
      <c r="L6" s="17"/>
      <c r="M6" s="17"/>
      <c r="N6" s="19"/>
      <c r="W6" s="4"/>
    </row>
    <row r="7" spans="1:23">
      <c r="A7" s="16"/>
      <c r="B7" s="4"/>
      <c r="C7" s="4"/>
      <c r="D7" s="4"/>
      <c r="E7" s="4"/>
      <c r="F7" s="6"/>
      <c r="G7" s="6"/>
      <c r="H7" s="19"/>
      <c r="I7" s="19"/>
      <c r="J7" s="5"/>
      <c r="K7" s="5"/>
      <c r="L7" s="17"/>
      <c r="M7" s="17"/>
      <c r="N7" s="19"/>
      <c r="W7" s="4"/>
    </row>
    <row r="8" spans="1:23">
      <c r="A8" s="16"/>
      <c r="B8" s="4"/>
      <c r="C8" s="4"/>
      <c r="D8" s="4"/>
      <c r="E8" s="4"/>
      <c r="F8" s="6"/>
      <c r="G8" s="6"/>
      <c r="H8" s="19"/>
      <c r="I8" s="19"/>
      <c r="J8" s="5"/>
      <c r="K8" s="5"/>
      <c r="L8" s="17"/>
      <c r="M8" s="17"/>
      <c r="N8" s="19"/>
      <c r="W8" s="4"/>
    </row>
    <row r="9" spans="1:23">
      <c r="A9" s="16"/>
      <c r="B9" s="4"/>
      <c r="C9" s="4"/>
      <c r="D9" s="4"/>
      <c r="E9" s="4"/>
      <c r="F9" s="6"/>
      <c r="G9" s="6"/>
      <c r="H9" s="19"/>
      <c r="I9" s="19"/>
      <c r="J9" s="5"/>
      <c r="K9" s="5"/>
      <c r="L9" s="17"/>
      <c r="M9" s="17"/>
      <c r="N9" s="19"/>
      <c r="W9" s="4"/>
    </row>
    <row r="14" spans="1:23">
      <c r="K14" s="26"/>
    </row>
  </sheetData>
  <sortState xmlns:xlrd2="http://schemas.microsoft.com/office/spreadsheetml/2017/richdata2" ref="A2:W7">
    <sortCondition ref="B2:B7"/>
  </sortState>
  <conditionalFormatting sqref="O11:P1048576 O1:P9">
    <cfRule type="duplicateValues" dxfId="4" priority="5"/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disablePrompts="1" count="10">
        <x14:dataValidation type="list" allowBlank="1" showInputMessage="1" showErrorMessage="1" xr:uid="{820B1DE8-0DFF-43CE-87BC-815AA122B86A}">
          <x14:formula1>
            <xm:f>AreasSK!$A$2:$A$15</xm:f>
          </x14:formula1>
          <xm:sqref>D2:D5</xm:sqref>
        </x14:dataValidation>
        <x14:dataValidation type="list" allowBlank="1" showInputMessage="1" showErrorMessage="1" xr:uid="{39826518-181E-4705-8E10-895592D5D3B6}">
          <x14:formula1>
            <xm:f>AreasSK!$A$2:$A$32</xm:f>
          </x14:formula1>
          <xm:sqref>D2:D9</xm:sqref>
        </x14:dataValidation>
        <x14:dataValidation type="list" allowBlank="1" showInputMessage="1" showErrorMessage="1" xr:uid="{E9886CA0-ABF7-4DEF-981A-938147170D13}">
          <x14:formula1>
            <xm:f>Zona!$A$2:$A$3</xm:f>
          </x14:formula1>
          <xm:sqref>B2:B9</xm:sqref>
        </x14:dataValidation>
        <x14:dataValidation type="list" allowBlank="1" showInputMessage="1" showErrorMessage="1" xr:uid="{3D7E912A-9EEA-4A7E-BA71-EB1AE0E4ADA5}">
          <x14:formula1>
            <xm:f>Type!$A$2:$A$11</xm:f>
          </x14:formula1>
          <xm:sqref>G2:G9</xm:sqref>
        </x14:dataValidation>
        <x14:dataValidation type="list" allowBlank="1" showInputMessage="1" showErrorMessage="1" xr:uid="{9CBB5A09-5E5C-407E-BA26-A7699A10D719}">
          <x14:formula1>
            <xm:f>LocationDevice!$A$2:$A$13</xm:f>
          </x14:formula1>
          <xm:sqref>E2:E9</xm:sqref>
        </x14:dataValidation>
        <x14:dataValidation type="list" allowBlank="1" showInputMessage="1" showErrorMessage="1" xr:uid="{46FF9668-8E5B-4F69-99AC-869AA36609B8}">
          <x14:formula1>
            <xm:f>Ubicacion!$A$2:$A$18</xm:f>
          </x14:formula1>
          <xm:sqref>C2:C9</xm:sqref>
        </x14:dataValidation>
        <x14:dataValidation type="list" allowBlank="1" showInputMessage="1" showErrorMessage="1" xr:uid="{E02A4412-B018-4DF2-8E88-469CB105D9E7}">
          <x14:formula1>
            <xm:f>Technology!$A$2:$A$13</xm:f>
          </x14:formula1>
          <xm:sqref>J2:J9</xm:sqref>
        </x14:dataValidation>
        <x14:dataValidation type="list" allowBlank="1" showInputMessage="1" showErrorMessage="1" xr:uid="{00765230-EFF7-4A9F-8655-D4A0D5B527BE}">
          <x14:formula1>
            <xm:f>Importance!$A$2:$A$9</xm:f>
          </x14:formula1>
          <xm:sqref>K2:K9</xm:sqref>
        </x14:dataValidation>
        <x14:dataValidation type="list" allowBlank="1" showInputMessage="1" showErrorMessage="1" xr:uid="{60A29141-6D71-45D0-B030-450CD38D68A6}">
          <x14:formula1>
            <xm:f>Nombre_Entidades!$A$2:$A$8</xm:f>
          </x14:formula1>
          <xm:sqref>I2:I9</xm:sqref>
        </x14:dataValidation>
        <x14:dataValidation type="list" allowBlank="1" showInputMessage="1" showErrorMessage="1" xr:uid="{DE8FA183-60B6-45C4-9BE0-181207916F32}">
          <x14:formula1>
            <xm:f>Domain!$A$2:$A$28</xm:f>
          </x14:formula1>
          <xm:sqref>F2:F9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AC1D-8502-4A3A-A231-380A86551402}">
  <sheetPr>
    <tabColor rgb="FFFF0000"/>
  </sheetPr>
  <dimension ref="A1:E16"/>
  <sheetViews>
    <sheetView workbookViewId="0">
      <selection activeCell="D13" sqref="D13"/>
    </sheetView>
  </sheetViews>
  <sheetFormatPr baseColWidth="10" defaultRowHeight="14.25"/>
  <cols>
    <col min="1" max="1" width="34.5" bestFit="1" customWidth="1"/>
    <col min="2" max="2" width="35.625" customWidth="1"/>
    <col min="3" max="3" width="31.5" customWidth="1"/>
    <col min="4" max="4" width="36.375" customWidth="1"/>
    <col min="5" max="5" width="34.5" customWidth="1"/>
  </cols>
  <sheetData>
    <row r="1" spans="1:5" ht="15">
      <c r="A1" s="24" t="s">
        <v>115</v>
      </c>
      <c r="B1" s="21" t="s">
        <v>117</v>
      </c>
      <c r="C1" s="21" t="s">
        <v>118</v>
      </c>
      <c r="D1" s="21" t="s">
        <v>119</v>
      </c>
      <c r="E1" s="21" t="s">
        <v>116</v>
      </c>
    </row>
    <row r="2" spans="1:5">
      <c r="A2" t="s">
        <v>67</v>
      </c>
      <c r="B2" s="16" t="s">
        <v>92</v>
      </c>
      <c r="C2" t="s">
        <v>98</v>
      </c>
      <c r="D2" s="16" t="s">
        <v>169</v>
      </c>
      <c r="E2" t="s">
        <v>92</v>
      </c>
    </row>
    <row r="3" spans="1:5">
      <c r="A3" t="s">
        <v>36</v>
      </c>
      <c r="B3" s="16" t="s">
        <v>92</v>
      </c>
      <c r="C3" t="s">
        <v>97</v>
      </c>
      <c r="D3" s="16" t="s">
        <v>166</v>
      </c>
      <c r="E3" t="s">
        <v>92</v>
      </c>
    </row>
    <row r="4" spans="1:5">
      <c r="A4" t="s">
        <v>68</v>
      </c>
      <c r="B4" s="16" t="s">
        <v>92</v>
      </c>
      <c r="C4" t="s">
        <v>103</v>
      </c>
      <c r="D4" s="16" t="s">
        <v>168</v>
      </c>
      <c r="E4" t="s">
        <v>93</v>
      </c>
    </row>
    <row r="5" spans="1:5">
      <c r="A5" t="s">
        <v>27</v>
      </c>
      <c r="B5" s="16" t="s">
        <v>92</v>
      </c>
      <c r="C5" t="s">
        <v>96</v>
      </c>
      <c r="D5" s="16" t="s">
        <v>167</v>
      </c>
      <c r="E5" t="s">
        <v>92</v>
      </c>
    </row>
    <row r="6" spans="1:5">
      <c r="A6" t="s">
        <v>37</v>
      </c>
      <c r="B6" s="16" t="s">
        <v>93</v>
      </c>
      <c r="C6" t="s">
        <v>114</v>
      </c>
      <c r="D6" s="16" t="s">
        <v>114</v>
      </c>
      <c r="E6" t="s">
        <v>93</v>
      </c>
    </row>
    <row r="7" spans="1:5">
      <c r="A7" t="s">
        <v>72</v>
      </c>
      <c r="B7" s="16" t="s">
        <v>93</v>
      </c>
      <c r="C7" t="s">
        <v>114</v>
      </c>
      <c r="D7" s="16" t="s">
        <v>114</v>
      </c>
      <c r="E7" t="s">
        <v>93</v>
      </c>
    </row>
    <row r="8" spans="1:5">
      <c r="A8" t="s">
        <v>70</v>
      </c>
      <c r="B8" s="16" t="s">
        <v>93</v>
      </c>
      <c r="C8" t="s">
        <v>114</v>
      </c>
      <c r="D8" s="16" t="s">
        <v>114</v>
      </c>
      <c r="E8" t="s">
        <v>93</v>
      </c>
    </row>
    <row r="9" spans="1:5">
      <c r="A9" t="s">
        <v>73</v>
      </c>
      <c r="B9" s="16" t="s">
        <v>93</v>
      </c>
      <c r="C9" t="s">
        <v>114</v>
      </c>
      <c r="D9" s="16" t="s">
        <v>114</v>
      </c>
      <c r="E9" t="s">
        <v>93</v>
      </c>
    </row>
    <row r="10" spans="1:5">
      <c r="A10" t="s">
        <v>71</v>
      </c>
      <c r="B10" s="16" t="s">
        <v>93</v>
      </c>
      <c r="C10" t="s">
        <v>114</v>
      </c>
      <c r="D10" s="16" t="s">
        <v>114</v>
      </c>
      <c r="E10" t="s">
        <v>93</v>
      </c>
    </row>
    <row r="11" spans="1:5">
      <c r="A11" t="s">
        <v>38</v>
      </c>
      <c r="B11" s="16" t="s">
        <v>92</v>
      </c>
      <c r="C11" t="s">
        <v>104</v>
      </c>
      <c r="D11" s="16" t="s">
        <v>178</v>
      </c>
      <c r="E11" t="s">
        <v>93</v>
      </c>
    </row>
    <row r="12" spans="1:5">
      <c r="A12" t="s">
        <v>26</v>
      </c>
      <c r="B12" s="16" t="s">
        <v>93</v>
      </c>
      <c r="C12" t="s">
        <v>114</v>
      </c>
      <c r="D12" s="16" t="s">
        <v>114</v>
      </c>
      <c r="E12" t="s">
        <v>93</v>
      </c>
    </row>
    <row r="13" spans="1:5">
      <c r="A13" s="16" t="s">
        <v>80</v>
      </c>
      <c r="B13" s="16" t="s">
        <v>93</v>
      </c>
      <c r="C13" t="s">
        <v>114</v>
      </c>
      <c r="D13" s="16" t="s">
        <v>114</v>
      </c>
      <c r="E13" t="s">
        <v>93</v>
      </c>
    </row>
    <row r="14" spans="1:5">
      <c r="A14" t="s">
        <v>35</v>
      </c>
      <c r="B14" s="16" t="s">
        <v>92</v>
      </c>
      <c r="C14" t="s">
        <v>95</v>
      </c>
      <c r="D14" s="16" t="s">
        <v>113</v>
      </c>
      <c r="E14" t="s">
        <v>93</v>
      </c>
    </row>
    <row r="15" spans="1:5">
      <c r="A15" t="s">
        <v>39</v>
      </c>
      <c r="B15" s="16" t="s">
        <v>93</v>
      </c>
      <c r="C15" t="s">
        <v>108</v>
      </c>
      <c r="D15" s="16" t="s">
        <v>113</v>
      </c>
      <c r="E15" t="s">
        <v>93</v>
      </c>
    </row>
    <row r="16" spans="1:5">
      <c r="A16" s="16"/>
      <c r="B16" s="16"/>
    </row>
  </sheetData>
  <sortState xmlns:xlrd2="http://schemas.microsoft.com/office/spreadsheetml/2017/richdata2" ref="A3:A15">
    <sortCondition ref="A3:A15"/>
  </sortState>
  <phoneticPr fontId="8" type="noConversion"/>
  <conditionalFormatting sqref="B2:B16">
    <cfRule type="containsText" dxfId="3" priority="1" operator="containsText" text="SI">
      <formula>NOT(ISERROR(SEARCH("SI",B2)))</formula>
    </cfRule>
    <cfRule type="containsText" dxfId="2" priority="2" operator="containsText" text="SI">
      <formula>NOT(ISERROR(SEARCH("SI",B2)))</formula>
    </cfRule>
  </conditionalFormatting>
  <conditionalFormatting sqref="C2:C15">
    <cfRule type="duplicateValues" dxfId="1" priority="3"/>
  </conditionalFormatting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C4AC12F-D48F-4F58-806C-929424BD5A94}">
          <x14:formula1>
            <xm:f>'Datos ComboBox'!$A$2:$A$3</xm:f>
          </x14:formula1>
          <xm:sqref>B2:B16 E2:E15</xm:sqref>
        </x14:dataValidation>
        <x14:dataValidation type="list" allowBlank="1" showInputMessage="1" showErrorMessage="1" xr:uid="{D72935EE-C368-4255-924C-361BC56DDEE9}">
          <x14:formula1>
            <xm:f>'Datos ComboBox'!$B$2:$B$19</xm:f>
          </x14:formula1>
          <xm:sqref>C2:C15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EE0C9-51BA-4BA9-BFE6-6D8BD90E455C}">
  <sheetPr>
    <tabColor rgb="FFFF0000"/>
  </sheetPr>
  <dimension ref="A1:J5"/>
  <sheetViews>
    <sheetView workbookViewId="0">
      <selection activeCell="A4" sqref="A4"/>
    </sheetView>
  </sheetViews>
  <sheetFormatPr baseColWidth="10" defaultRowHeight="14.25"/>
  <cols>
    <col min="1" max="1" width="13.625" bestFit="1" customWidth="1"/>
  </cols>
  <sheetData>
    <row r="1" spans="1:10">
      <c r="A1" s="16" t="s">
        <v>46</v>
      </c>
      <c r="C1" s="30" t="s">
        <v>123</v>
      </c>
      <c r="D1" s="30"/>
      <c r="E1" s="30"/>
      <c r="F1" s="30"/>
      <c r="G1" s="30"/>
      <c r="H1" s="30"/>
      <c r="I1" s="30"/>
      <c r="J1" s="30"/>
    </row>
    <row r="2" spans="1:10">
      <c r="A2" s="16" t="s">
        <v>47</v>
      </c>
      <c r="C2" s="30"/>
      <c r="D2" s="30"/>
      <c r="E2" s="30"/>
      <c r="F2" s="30"/>
      <c r="G2" s="30"/>
      <c r="H2" s="30"/>
      <c r="I2" s="30"/>
      <c r="J2" s="30"/>
    </row>
    <row r="3" spans="1:10">
      <c r="A3" s="16" t="s">
        <v>49</v>
      </c>
      <c r="C3" s="30"/>
      <c r="D3" s="30"/>
      <c r="E3" s="30"/>
      <c r="F3" s="30"/>
      <c r="G3" s="30"/>
      <c r="H3" s="30"/>
      <c r="I3" s="30"/>
      <c r="J3" s="30"/>
    </row>
    <row r="4" spans="1:10">
      <c r="A4" s="16" t="s">
        <v>48</v>
      </c>
    </row>
    <row r="5" spans="1:10">
      <c r="A5" s="16" t="s">
        <v>69</v>
      </c>
    </row>
  </sheetData>
  <sortState xmlns:xlrd2="http://schemas.microsoft.com/office/spreadsheetml/2017/richdata2" ref="A2:A4">
    <sortCondition ref="A2:A4"/>
  </sortState>
  <mergeCells count="1">
    <mergeCell ref="C1:J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E456F-FEC8-47D5-883F-384FCD112B93}">
  <sheetPr>
    <tabColor rgb="FFFF0000"/>
  </sheetPr>
  <dimension ref="A1:D4"/>
  <sheetViews>
    <sheetView workbookViewId="0">
      <selection activeCell="A2" sqref="A2"/>
    </sheetView>
  </sheetViews>
  <sheetFormatPr baseColWidth="10" defaultRowHeight="14.25"/>
  <cols>
    <col min="1" max="3" width="23.75" customWidth="1"/>
  </cols>
  <sheetData>
    <row r="1" spans="1:4">
      <c r="A1" s="16" t="s">
        <v>134</v>
      </c>
      <c r="B1" s="16" t="s">
        <v>128</v>
      </c>
      <c r="C1" s="16" t="s">
        <v>133</v>
      </c>
      <c r="D1" s="16" t="s">
        <v>125</v>
      </c>
    </row>
    <row r="2" spans="1:4">
      <c r="A2" s="16" t="s">
        <v>124</v>
      </c>
      <c r="B2" s="16" t="s">
        <v>129</v>
      </c>
      <c r="C2" s="16" t="s">
        <v>131</v>
      </c>
      <c r="D2" t="s">
        <v>92</v>
      </c>
    </row>
    <row r="3" spans="1:4">
      <c r="A3" s="16" t="s">
        <v>126</v>
      </c>
      <c r="B3" s="16" t="s">
        <v>129</v>
      </c>
      <c r="C3" s="16" t="s">
        <v>131</v>
      </c>
      <c r="D3" t="s">
        <v>92</v>
      </c>
    </row>
    <row r="4" spans="1:4">
      <c r="A4" s="16" t="s">
        <v>127</v>
      </c>
      <c r="B4" s="16" t="s">
        <v>129</v>
      </c>
      <c r="C4" s="16" t="s">
        <v>131</v>
      </c>
      <c r="D4" t="s">
        <v>92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0CA8106-8EEB-4339-AA7B-9AD5B84D0B20}">
          <x14:formula1>
            <xm:f>'Datos ComboBox'!$A$2:$A$3</xm:f>
          </x14:formula1>
          <xm:sqref>D2:D4</xm:sqref>
        </x14:dataValidation>
        <x14:dataValidation type="list" allowBlank="1" showInputMessage="1" showErrorMessage="1" xr:uid="{6B4A07CC-DF33-44A0-A59C-61A88654B923}">
          <x14:formula1>
            <xm:f>'Datos ComboBox'!$C$2:$C$3</xm:f>
          </x14:formula1>
          <xm:sqref>C2:C4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5E477-E50A-4F6B-8EE3-C9E8A7CDD930}">
  <sheetPr>
    <tabColor rgb="FFFF0000"/>
  </sheetPr>
  <dimension ref="A1:F14"/>
  <sheetViews>
    <sheetView workbookViewId="0">
      <selection activeCell="A11" sqref="A11"/>
    </sheetView>
  </sheetViews>
  <sheetFormatPr baseColWidth="10" defaultRowHeight="14.25"/>
  <cols>
    <col min="1" max="1" width="41" customWidth="1"/>
    <col min="2" max="2" width="12.875" customWidth="1"/>
    <col min="5" max="5" width="21.5" customWidth="1"/>
    <col min="6" max="6" width="44.5" customWidth="1"/>
  </cols>
  <sheetData>
    <row r="1" spans="1:6" ht="15">
      <c r="A1" s="21" t="s">
        <v>157</v>
      </c>
      <c r="B1" s="21" t="s">
        <v>158</v>
      </c>
      <c r="C1" s="21" t="s">
        <v>159</v>
      </c>
      <c r="D1" s="21" t="s">
        <v>160</v>
      </c>
      <c r="E1" s="21" t="s">
        <v>161</v>
      </c>
      <c r="F1" s="21" t="s">
        <v>163</v>
      </c>
    </row>
    <row r="2" spans="1:6">
      <c r="A2" s="16" t="s">
        <v>165</v>
      </c>
      <c r="B2">
        <v>1</v>
      </c>
      <c r="C2" s="16" t="s">
        <v>153</v>
      </c>
      <c r="D2" t="s">
        <v>132</v>
      </c>
      <c r="E2" t="s">
        <v>36</v>
      </c>
      <c r="F2" t="str">
        <f t="shared" ref="F2:F11" si="0">_xlfn.CONCAT(A2,"~",E2)</f>
        <v>create_card_title_welcome_smart~Cocina</v>
      </c>
    </row>
    <row r="3" spans="1:6">
      <c r="A3" s="16" t="s">
        <v>162</v>
      </c>
      <c r="B3">
        <v>2</v>
      </c>
      <c r="C3" s="16" t="s">
        <v>153</v>
      </c>
      <c r="D3" t="s">
        <v>132</v>
      </c>
      <c r="E3" t="s">
        <v>36</v>
      </c>
      <c r="F3" t="str">
        <f t="shared" si="0"/>
        <v>create_card_scenes_welcome~Cocina</v>
      </c>
    </row>
    <row r="4" spans="1:6">
      <c r="A4" s="26" t="s">
        <v>164</v>
      </c>
      <c r="B4">
        <v>3</v>
      </c>
      <c r="C4" s="16" t="s">
        <v>153</v>
      </c>
      <c r="D4" t="s">
        <v>132</v>
      </c>
      <c r="E4" t="s">
        <v>36</v>
      </c>
      <c r="F4" t="str">
        <f t="shared" si="0"/>
        <v>card_group_switch_entities~Cocina</v>
      </c>
    </row>
    <row r="5" spans="1:6">
      <c r="A5" t="s">
        <v>156</v>
      </c>
      <c r="B5">
        <v>1</v>
      </c>
      <c r="C5" s="16" t="s">
        <v>155</v>
      </c>
      <c r="D5" t="s">
        <v>132</v>
      </c>
      <c r="E5" t="s">
        <v>36</v>
      </c>
      <c r="F5" t="str">
        <f t="shared" si="0"/>
        <v>create_card_clock~Cocina</v>
      </c>
    </row>
    <row r="6" spans="1:6">
      <c r="A6" t="s">
        <v>170</v>
      </c>
      <c r="B6">
        <v>1</v>
      </c>
      <c r="C6" s="16" t="s">
        <v>155</v>
      </c>
      <c r="D6" t="s">
        <v>132</v>
      </c>
      <c r="E6" t="s">
        <v>36</v>
      </c>
      <c r="F6" t="str">
        <f t="shared" si="0"/>
        <v>create_card_list_of_notes~Cocina</v>
      </c>
    </row>
    <row r="7" spans="1:6">
      <c r="A7" t="s">
        <v>165</v>
      </c>
      <c r="B7">
        <v>1</v>
      </c>
      <c r="C7" s="16" t="s">
        <v>153</v>
      </c>
      <c r="D7" t="s">
        <v>132</v>
      </c>
      <c r="E7" t="s">
        <v>35</v>
      </c>
      <c r="F7" t="str">
        <f t="shared" si="0"/>
        <v>create_card_title_welcome_smart~Sala</v>
      </c>
    </row>
    <row r="8" spans="1:6">
      <c r="A8" t="s">
        <v>174</v>
      </c>
      <c r="B8">
        <v>2</v>
      </c>
      <c r="C8" s="16" t="s">
        <v>153</v>
      </c>
      <c r="D8" t="s">
        <v>132</v>
      </c>
      <c r="E8" t="s">
        <v>35</v>
      </c>
      <c r="F8" t="str">
        <f t="shared" si="0"/>
        <v>create_card_temperature_and_humedity_sensor~Sala</v>
      </c>
    </row>
    <row r="9" spans="1:6">
      <c r="A9" t="s">
        <v>156</v>
      </c>
      <c r="B9">
        <v>1</v>
      </c>
      <c r="C9" s="16" t="s">
        <v>154</v>
      </c>
      <c r="D9" t="s">
        <v>132</v>
      </c>
      <c r="E9" t="s">
        <v>35</v>
      </c>
      <c r="F9" t="str">
        <f t="shared" si="0"/>
        <v>create_card_clock~Sala</v>
      </c>
    </row>
    <row r="10" spans="1:6">
      <c r="A10" t="s">
        <v>162</v>
      </c>
      <c r="B10">
        <v>2</v>
      </c>
      <c r="C10" s="16" t="s">
        <v>154</v>
      </c>
      <c r="D10" t="s">
        <v>132</v>
      </c>
      <c r="E10" t="s">
        <v>35</v>
      </c>
      <c r="F10" t="str">
        <f t="shared" si="0"/>
        <v>create_card_scenes_welcome~Sala</v>
      </c>
    </row>
    <row r="11" spans="1:6">
      <c r="A11" t="s">
        <v>164</v>
      </c>
      <c r="B11">
        <v>3</v>
      </c>
      <c r="C11" s="16" t="s">
        <v>154</v>
      </c>
      <c r="D11" t="s">
        <v>132</v>
      </c>
      <c r="E11" t="s">
        <v>35</v>
      </c>
      <c r="F11" t="str">
        <f t="shared" si="0"/>
        <v>card_group_switch_entities~Sala</v>
      </c>
    </row>
    <row r="12" spans="1:6">
      <c r="A12" t="s">
        <v>162</v>
      </c>
      <c r="B12">
        <v>1</v>
      </c>
      <c r="C12" s="16" t="s">
        <v>155</v>
      </c>
      <c r="D12" t="s">
        <v>132</v>
      </c>
      <c r="E12" t="s">
        <v>27</v>
      </c>
      <c r="F12" t="str">
        <f>_xlfn.CONCAT(A12,"~",E12)</f>
        <v>create_card_scenes_welcome~Estudio</v>
      </c>
    </row>
    <row r="13" spans="1:6">
      <c r="A13" t="s">
        <v>164</v>
      </c>
      <c r="B13">
        <v>1</v>
      </c>
      <c r="C13" s="16" t="s">
        <v>155</v>
      </c>
      <c r="D13" t="s">
        <v>132</v>
      </c>
      <c r="E13" t="s">
        <v>27</v>
      </c>
      <c r="F13" t="str">
        <f>_xlfn.CONCAT(A13,"~",E13)</f>
        <v>card_group_switch_entities~Estudio</v>
      </c>
    </row>
    <row r="14" spans="1:6">
      <c r="C14" s="16"/>
    </row>
  </sheetData>
  <conditionalFormatting sqref="F1:F1048576">
    <cfRule type="duplicateValues" dxfId="0" priority="6"/>
  </conditionalFormatting>
  <dataValidations count="1">
    <dataValidation allowBlank="1" showInputMessage="1" showErrorMessage="1" errorTitle="Registro repedito" error="Hay registros repetidos_x000a_en las columnas_x000a_name_cards_i_ismar y order" sqref="B2:B14" xr:uid="{37AE49D2-9CED-4E6E-9EBC-C46311551CD2}"/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errorTitle="Registro repedito" error="Hay registros repetidos_x000a_en las columnas_x000a_name_cards_i_ismar y order" xr:uid="{F02249E7-15AC-41DC-8A5E-CC9ECC2BC7BD}">
          <x14:formula1>
            <xm:f>'Datos ComboBox'!$C$2:$C$3</xm:f>
          </x14:formula1>
          <xm:sqref>D2:D14</xm:sqref>
        </x14:dataValidation>
        <x14:dataValidation type="list" allowBlank="1" showInputMessage="1" showErrorMessage="1" errorTitle="Registro repedito" error="Hay registros repetidos_x000a_en las columnas_x000a_name_cards_i_ismar y order" xr:uid="{E5F6FFA7-9561-46C7-8026-03E748D14487}">
          <x14:formula1>
            <xm:f>AreasSK!$A$2:$A$15</xm:f>
          </x14:formula1>
          <xm:sqref>E2:E14</xm:sqref>
        </x14:dataValidation>
        <x14:dataValidation type="list" allowBlank="1" showInputMessage="1" showErrorMessage="1" errorTitle="Registro repedito" error="Hay registros repetidos_x000a_en las columnas_x000a_name_cards_i_ismar y order" xr:uid="{C5473ADE-DC07-49B2-A82F-62EEC8FC8C54}">
          <x14:formula1>
            <xm:f>'Datos ComboBox'!$E$2:$E$4</xm:f>
          </x14:formula1>
          <xm:sqref>C2:C14</xm:sqref>
        </x14:dataValidation>
        <x14:dataValidation type="list" allowBlank="1" showInputMessage="1" showErrorMessage="1" errorTitle="Registro repedito" error="Hay registros repetidos_x000a_en las columnas_x000a_name_cards_i_ismar y order" xr:uid="{7986FA5B-1C52-49BD-98F6-A9B7A99D71BA}">
          <x14:formula1>
            <xm:f>'Datos ComboBox'!$G$2:$G$7</xm:f>
          </x14:formula1>
          <xm:sqref>A2:A14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24E0-4C8C-47D1-B095-A060BEC62B67}">
  <dimension ref="A1:A3"/>
  <sheetViews>
    <sheetView workbookViewId="0">
      <selection activeCell="A3" sqref="A3"/>
    </sheetView>
  </sheetViews>
  <sheetFormatPr baseColWidth="10" defaultRowHeight="14.25"/>
  <sheetData>
    <row r="1" spans="1:1">
      <c r="A1" s="12" t="s">
        <v>15</v>
      </c>
    </row>
    <row r="2" spans="1:1">
      <c r="A2" t="s">
        <v>24</v>
      </c>
    </row>
    <row r="3" spans="1:1">
      <c r="A3" t="s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10A63-CCAA-4FA1-A317-5EAEA4E3DC5B}">
  <dimension ref="A1:A18"/>
  <sheetViews>
    <sheetView workbookViewId="0">
      <selection activeCell="A16" sqref="A16"/>
    </sheetView>
  </sheetViews>
  <sheetFormatPr baseColWidth="10" defaultRowHeight="14.25"/>
  <cols>
    <col min="1" max="1" width="26.25" bestFit="1" customWidth="1"/>
  </cols>
  <sheetData>
    <row r="1" spans="1:1">
      <c r="A1" s="12" t="s">
        <v>0</v>
      </c>
    </row>
    <row r="2" spans="1:1">
      <c r="A2" s="15" t="s">
        <v>50</v>
      </c>
    </row>
    <row r="3" spans="1:1">
      <c r="A3" s="16" t="s">
        <v>51</v>
      </c>
    </row>
    <row r="4" spans="1:1">
      <c r="A4" s="16" t="s">
        <v>52</v>
      </c>
    </row>
    <row r="5" spans="1:1">
      <c r="A5" s="16" t="s">
        <v>53</v>
      </c>
    </row>
    <row r="6" spans="1:1">
      <c r="A6" s="16" t="s">
        <v>54</v>
      </c>
    </row>
    <row r="7" spans="1:1">
      <c r="A7" s="16" t="s">
        <v>55</v>
      </c>
    </row>
    <row r="8" spans="1:1">
      <c r="A8" s="16" t="s">
        <v>56</v>
      </c>
    </row>
    <row r="9" spans="1:1">
      <c r="A9" s="16" t="s">
        <v>57</v>
      </c>
    </row>
    <row r="10" spans="1:1">
      <c r="A10" s="16" t="s">
        <v>58</v>
      </c>
    </row>
    <row r="11" spans="1:1">
      <c r="A11" s="16" t="s">
        <v>59</v>
      </c>
    </row>
    <row r="12" spans="1:1">
      <c r="A12" s="16" t="s">
        <v>60</v>
      </c>
    </row>
    <row r="13" spans="1:1">
      <c r="A13" s="16" t="s">
        <v>65</v>
      </c>
    </row>
    <row r="14" spans="1:1">
      <c r="A14" s="16" t="s">
        <v>61</v>
      </c>
    </row>
    <row r="15" spans="1:1">
      <c r="A15" s="16" t="s">
        <v>66</v>
      </c>
    </row>
    <row r="16" spans="1:1">
      <c r="A16" s="16" t="s">
        <v>62</v>
      </c>
    </row>
    <row r="17" spans="1:1">
      <c r="A17" s="16" t="s">
        <v>63</v>
      </c>
    </row>
    <row r="18" spans="1:1">
      <c r="A18" s="16" t="s">
        <v>64</v>
      </c>
    </row>
  </sheetData>
  <sortState xmlns:xlrd2="http://schemas.microsoft.com/office/spreadsheetml/2017/richdata2" ref="A3:A18">
    <sortCondition ref="A2:A1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95BE-9AFD-4F24-9038-2BC0697FD49C}">
  <dimension ref="A1:A11"/>
  <sheetViews>
    <sheetView topLeftCell="A2" workbookViewId="0">
      <selection activeCell="A11" sqref="A11"/>
    </sheetView>
  </sheetViews>
  <sheetFormatPr baseColWidth="10" defaultRowHeight="14.25"/>
  <cols>
    <col min="1" max="1" width="32.75" customWidth="1"/>
  </cols>
  <sheetData>
    <row r="1" spans="1:1">
      <c r="A1" t="s">
        <v>2</v>
      </c>
    </row>
    <row r="2" spans="1:1">
      <c r="A2" s="14" t="s">
        <v>30</v>
      </c>
    </row>
    <row r="3" spans="1:1">
      <c r="A3" t="s">
        <v>31</v>
      </c>
    </row>
    <row r="4" spans="1:1">
      <c r="A4" t="s">
        <v>44</v>
      </c>
    </row>
    <row r="5" spans="1:1">
      <c r="A5" t="s">
        <v>43</v>
      </c>
    </row>
    <row r="6" spans="1:1">
      <c r="A6" t="s">
        <v>32</v>
      </c>
    </row>
    <row r="7" spans="1:1">
      <c r="A7" t="s">
        <v>33</v>
      </c>
    </row>
    <row r="8" spans="1:1">
      <c r="A8" t="s">
        <v>42</v>
      </c>
    </row>
    <row r="9" spans="1:1">
      <c r="A9" t="s">
        <v>41</v>
      </c>
    </row>
    <row r="10" spans="1:1">
      <c r="A10" t="s">
        <v>34</v>
      </c>
    </row>
    <row r="11" spans="1:1">
      <c r="A11" s="16" t="s">
        <v>176</v>
      </c>
    </row>
  </sheetData>
  <sortState xmlns:xlrd2="http://schemas.microsoft.com/office/spreadsheetml/2017/richdata2" ref="A3:A10">
    <sortCondition ref="A2:A10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E2E24-C651-4BC6-99A4-AC86854674C1}">
  <dimension ref="A1:A4"/>
  <sheetViews>
    <sheetView workbookViewId="0">
      <selection activeCell="D1" sqref="D1"/>
    </sheetView>
  </sheetViews>
  <sheetFormatPr baseColWidth="10" defaultRowHeight="14.25"/>
  <cols>
    <col min="1" max="1" width="20.625" customWidth="1"/>
  </cols>
  <sheetData>
    <row r="1" spans="1:1" ht="15">
      <c r="A1" s="24" t="s">
        <v>112</v>
      </c>
    </row>
    <row r="2" spans="1:1">
      <c r="A2" t="s">
        <v>40</v>
      </c>
    </row>
    <row r="3" spans="1:1">
      <c r="A3" t="s">
        <v>29</v>
      </c>
    </row>
    <row r="4" spans="1:1">
      <c r="A4" t="s">
        <v>28</v>
      </c>
    </row>
  </sheetData>
  <sortState xmlns:xlrd2="http://schemas.microsoft.com/office/spreadsheetml/2017/richdata2" ref="A2:A4">
    <sortCondition ref="A2:A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5E1D1-AEFB-4BA2-85DE-EA1F172FA954}">
  <dimension ref="A1:D6"/>
  <sheetViews>
    <sheetView workbookViewId="0">
      <selection activeCell="C5" sqref="C5"/>
    </sheetView>
  </sheetViews>
  <sheetFormatPr baseColWidth="10" defaultRowHeight="14.25"/>
  <sheetData>
    <row r="1" spans="1:4" ht="15">
      <c r="A1" s="21" t="s">
        <v>4</v>
      </c>
      <c r="D1">
        <v>0</v>
      </c>
    </row>
    <row r="2" spans="1:4">
      <c r="A2" s="14" t="s">
        <v>74</v>
      </c>
    </row>
    <row r="3" spans="1:4">
      <c r="A3" t="s">
        <v>75</v>
      </c>
    </row>
    <row r="4" spans="1:4">
      <c r="A4" t="s">
        <v>76</v>
      </c>
    </row>
    <row r="5" spans="1:4">
      <c r="A5" t="s">
        <v>77</v>
      </c>
    </row>
    <row r="6" spans="1:4">
      <c r="A6" t="s">
        <v>78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641D4-885E-4CBC-B3B6-61C30772A54B}">
  <dimension ref="A1:A5"/>
  <sheetViews>
    <sheetView workbookViewId="0">
      <selection activeCell="A8" sqref="A8"/>
    </sheetView>
  </sheetViews>
  <sheetFormatPr baseColWidth="10" defaultRowHeight="14.25"/>
  <cols>
    <col min="1" max="1" width="30.25" bestFit="1" customWidth="1"/>
  </cols>
  <sheetData>
    <row r="1" spans="1:1">
      <c r="A1" t="s">
        <v>20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s="16" t="s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21F66-7339-4766-87AE-20EB5EAC51B7}">
  <dimension ref="A1:C8"/>
  <sheetViews>
    <sheetView workbookViewId="0">
      <selection activeCell="A8" sqref="A8"/>
    </sheetView>
  </sheetViews>
  <sheetFormatPr baseColWidth="10" defaultRowHeight="14.25"/>
  <cols>
    <col min="1" max="1" width="20" bestFit="1" customWidth="1"/>
  </cols>
  <sheetData>
    <row r="1" spans="1:3">
      <c r="A1" s="16" t="s">
        <v>120</v>
      </c>
    </row>
    <row r="2" spans="1:3">
      <c r="A2" s="16" t="s">
        <v>34</v>
      </c>
    </row>
    <row r="3" spans="1:3">
      <c r="A3" s="16" t="s">
        <v>121</v>
      </c>
    </row>
    <row r="4" spans="1:3">
      <c r="A4" s="16" t="s">
        <v>171</v>
      </c>
    </row>
    <row r="5" spans="1:3">
      <c r="A5" s="16" t="s">
        <v>175</v>
      </c>
    </row>
    <row r="6" spans="1:3">
      <c r="A6" s="16" t="s">
        <v>172</v>
      </c>
    </row>
    <row r="7" spans="1:3">
      <c r="A7" s="16" t="s">
        <v>173</v>
      </c>
      <c r="C7" s="26"/>
    </row>
    <row r="8" spans="1:3">
      <c r="A8" s="16" t="s">
        <v>177</v>
      </c>
    </row>
  </sheetData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9E091-0E04-40BB-909D-8136BCC61440}">
  <dimension ref="A1:H19"/>
  <sheetViews>
    <sheetView topLeftCell="B1" workbookViewId="0">
      <selection activeCell="H4" sqref="H4"/>
    </sheetView>
  </sheetViews>
  <sheetFormatPr baseColWidth="10" defaultRowHeight="14.25"/>
  <cols>
    <col min="2" max="2" width="20.375" bestFit="1" customWidth="1"/>
    <col min="3" max="3" width="23.5" customWidth="1"/>
    <col min="4" max="4" width="22.25" customWidth="1"/>
    <col min="5" max="5" width="23.375" bestFit="1" customWidth="1"/>
    <col min="7" max="7" width="52.25" customWidth="1"/>
  </cols>
  <sheetData>
    <row r="1" spans="1:8" ht="15">
      <c r="A1" s="22" t="s">
        <v>91</v>
      </c>
      <c r="B1" s="21" t="s">
        <v>94</v>
      </c>
      <c r="C1" s="21" t="s">
        <v>130</v>
      </c>
      <c r="D1" s="21" t="s">
        <v>150</v>
      </c>
      <c r="E1" s="21" t="s">
        <v>152</v>
      </c>
      <c r="G1" s="21" t="s">
        <v>157</v>
      </c>
      <c r="H1" s="21" t="s">
        <v>190</v>
      </c>
    </row>
    <row r="2" spans="1:8">
      <c r="A2" s="23" t="s">
        <v>92</v>
      </c>
      <c r="B2" s="25" t="s">
        <v>95</v>
      </c>
      <c r="C2" t="s">
        <v>131</v>
      </c>
      <c r="D2" s="16" t="s">
        <v>140</v>
      </c>
      <c r="E2" s="16" t="s">
        <v>153</v>
      </c>
      <c r="G2" t="s">
        <v>156</v>
      </c>
      <c r="H2" s="16" t="s">
        <v>191</v>
      </c>
    </row>
    <row r="3" spans="1:8">
      <c r="A3" s="23" t="s">
        <v>93</v>
      </c>
      <c r="B3" s="25" t="s">
        <v>96</v>
      </c>
      <c r="C3" t="s">
        <v>132</v>
      </c>
      <c r="D3" s="16" t="s">
        <v>141</v>
      </c>
      <c r="E3" s="16" t="s">
        <v>154</v>
      </c>
      <c r="G3" s="16" t="s">
        <v>162</v>
      </c>
      <c r="H3" s="16" t="s">
        <v>192</v>
      </c>
    </row>
    <row r="4" spans="1:8">
      <c r="B4" s="25" t="s">
        <v>97</v>
      </c>
      <c r="C4" s="26"/>
      <c r="D4" s="16"/>
      <c r="E4" t="s">
        <v>155</v>
      </c>
      <c r="G4" s="16" t="s">
        <v>164</v>
      </c>
    </row>
    <row r="5" spans="1:8">
      <c r="B5" s="25" t="s">
        <v>98</v>
      </c>
      <c r="D5" s="16"/>
      <c r="G5" t="s">
        <v>165</v>
      </c>
    </row>
    <row r="6" spans="1:8">
      <c r="B6" s="25" t="s">
        <v>99</v>
      </c>
      <c r="D6" s="16"/>
      <c r="G6" s="16" t="s">
        <v>170</v>
      </c>
    </row>
    <row r="7" spans="1:8">
      <c r="B7" s="25" t="s">
        <v>100</v>
      </c>
      <c r="G7" s="16" t="s">
        <v>174</v>
      </c>
    </row>
    <row r="8" spans="1:8">
      <c r="B8" s="25" t="s">
        <v>101</v>
      </c>
      <c r="G8" s="16"/>
    </row>
    <row r="9" spans="1:8">
      <c r="B9" s="25" t="s">
        <v>102</v>
      </c>
    </row>
    <row r="10" spans="1:8">
      <c r="B10" s="25" t="s">
        <v>103</v>
      </c>
    </row>
    <row r="11" spans="1:8">
      <c r="B11" s="25" t="s">
        <v>104</v>
      </c>
    </row>
    <row r="12" spans="1:8">
      <c r="B12" s="25" t="s">
        <v>105</v>
      </c>
    </row>
    <row r="13" spans="1:8">
      <c r="B13" s="25" t="s">
        <v>106</v>
      </c>
    </row>
    <row r="14" spans="1:8">
      <c r="B14" s="25" t="s">
        <v>107</v>
      </c>
    </row>
    <row r="15" spans="1:8">
      <c r="B15" s="25" t="s">
        <v>108</v>
      </c>
    </row>
    <row r="16" spans="1:8">
      <c r="B16" s="25" t="s">
        <v>109</v>
      </c>
    </row>
    <row r="17" spans="2:2">
      <c r="B17" s="25" t="s">
        <v>110</v>
      </c>
    </row>
    <row r="18" spans="2:2">
      <c r="B18" s="25" t="s">
        <v>111</v>
      </c>
    </row>
    <row r="19" spans="2:2">
      <c r="B19" s="25" t="s">
        <v>114</v>
      </c>
    </row>
  </sheetData>
  <phoneticPr fontId="8" type="noConversion"/>
  <dataValidations count="1">
    <dataValidation allowBlank="1" showInputMessage="1" showErrorMessage="1" errorTitle="Registro repedito" error="Hay registros repetidos_x000a_en las columnas_x000a_name_cards_i_ismar y order" sqref="G2" xr:uid="{68475AB6-6090-4CA7-AF87-A5D4EC6E7D68}"/>
  </dataValidations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77E1-37B3-4FBB-9A26-0E96A61E0B94}">
  <dimension ref="A1:D6"/>
  <sheetViews>
    <sheetView workbookViewId="0">
      <selection activeCell="C8" sqref="C8"/>
    </sheetView>
  </sheetViews>
  <sheetFormatPr baseColWidth="10" defaultRowHeight="14.25"/>
  <cols>
    <col min="1" max="1" width="15" bestFit="1" customWidth="1"/>
    <col min="2" max="2" width="15" customWidth="1"/>
    <col min="3" max="3" width="23.375" bestFit="1" customWidth="1"/>
    <col min="4" max="4" width="25.5" customWidth="1"/>
  </cols>
  <sheetData>
    <row r="1" spans="1:4" ht="15">
      <c r="A1" s="21" t="s">
        <v>137</v>
      </c>
      <c r="B1" s="21" t="s">
        <v>151</v>
      </c>
      <c r="C1" s="21" t="s">
        <v>149</v>
      </c>
      <c r="D1" s="21" t="s">
        <v>62</v>
      </c>
    </row>
    <row r="2" spans="1:4">
      <c r="A2" s="16" t="s">
        <v>147</v>
      </c>
      <c r="B2" s="16">
        <v>1</v>
      </c>
      <c r="C2" s="16" t="s">
        <v>142</v>
      </c>
      <c r="D2" t="s">
        <v>140</v>
      </c>
    </row>
    <row r="3" spans="1:4">
      <c r="A3" s="16" t="s">
        <v>138</v>
      </c>
      <c r="B3" s="16">
        <v>2</v>
      </c>
      <c r="C3" s="16" t="s">
        <v>143</v>
      </c>
      <c r="D3" s="16" t="s">
        <v>141</v>
      </c>
    </row>
    <row r="4" spans="1:4">
      <c r="A4" s="16" t="s">
        <v>148</v>
      </c>
      <c r="B4" s="16">
        <v>3</v>
      </c>
      <c r="C4" s="16" t="s">
        <v>144</v>
      </c>
      <c r="D4" s="16" t="s">
        <v>141</v>
      </c>
    </row>
    <row r="5" spans="1:4">
      <c r="A5" s="16" t="s">
        <v>135</v>
      </c>
      <c r="B5" s="16">
        <v>4</v>
      </c>
      <c r="C5" s="16" t="s">
        <v>145</v>
      </c>
      <c r="D5" s="16" t="s">
        <v>141</v>
      </c>
    </row>
    <row r="6" spans="1:4">
      <c r="A6" s="16" t="s">
        <v>139</v>
      </c>
      <c r="B6" s="16">
        <v>5</v>
      </c>
      <c r="C6" s="16" t="s">
        <v>146</v>
      </c>
      <c r="D6" t="s">
        <v>140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BB63B2D-9C7D-4DFB-8642-3E6935599FB4}">
          <x14:formula1>
            <xm:f>'Datos ComboBox'!$D$2:$D$3</xm:f>
          </x14:formula1>
          <xm:sqref>D2:D6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P19"/>
  <sheetViews>
    <sheetView workbookViewId="0">
      <selection sqref="A1:XFD1"/>
    </sheetView>
  </sheetViews>
  <sheetFormatPr baseColWidth="10" defaultColWidth="12.625" defaultRowHeight="15" customHeight="1"/>
  <cols>
    <col min="2" max="2" width="62.625" customWidth="1"/>
    <col min="13" max="13" width="26.75" customWidth="1"/>
  </cols>
  <sheetData>
    <row r="1" spans="1:2" ht="14.25">
      <c r="A1" s="7" t="s">
        <v>11</v>
      </c>
      <c r="B1" s="7" t="s">
        <v>12</v>
      </c>
    </row>
    <row r="2" spans="1:2" ht="14.25">
      <c r="A2" s="7" t="s">
        <v>3</v>
      </c>
      <c r="B2" s="8" t="s">
        <v>13</v>
      </c>
    </row>
    <row r="3" spans="1:2" ht="57">
      <c r="A3" s="7" t="s">
        <v>5</v>
      </c>
      <c r="B3" s="11" t="s">
        <v>14</v>
      </c>
    </row>
    <row r="4" spans="1:2" ht="102.75" customHeight="1">
      <c r="A4" s="7"/>
      <c r="B4" s="11"/>
    </row>
    <row r="5" spans="1:2" ht="14.25">
      <c r="A5" s="7"/>
      <c r="B5" s="13"/>
    </row>
    <row r="19" spans="14:16" ht="15" customHeight="1">
      <c r="N19" s="9"/>
      <c r="O19" s="9"/>
      <c r="P19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Configuracion</vt:lpstr>
      <vt:lpstr>Entidades</vt:lpstr>
      <vt:lpstr>AreasSK</vt:lpstr>
      <vt:lpstr>Ubicacion</vt:lpstr>
      <vt:lpstr>Personas</vt:lpstr>
      <vt:lpstr>Cards_order_in_view</vt:lpstr>
      <vt:lpstr>Zona</vt:lpstr>
      <vt:lpstr>Domain</vt:lpstr>
      <vt:lpstr>Type</vt:lpstr>
      <vt:lpstr>LocationDevice</vt:lpstr>
      <vt:lpstr>Technology</vt:lpstr>
      <vt:lpstr>Importance</vt:lpstr>
      <vt:lpstr>Nombre_Entidades</vt:lpstr>
      <vt:lpstr>Datos ComboBox</vt:lpstr>
      <vt:lpstr>Scenes_config</vt:lpstr>
      <vt:lpstr>Leyenda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Stalyn Ricardo Quishpe Solis</dc:creator>
  <cp:lastModifiedBy>Stalyn Ricardo Quishpe Solis</cp:lastModifiedBy>
  <dcterms:created xsi:type="dcterms:W3CDTF">2023-07-01T03:21:47Z</dcterms:created>
  <dcterms:modified xsi:type="dcterms:W3CDTF">2023-08-18T16:34:02Z</dcterms:modified>
</cp:coreProperties>
</file>