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TEMPORAL-STALYN\IOT\Clientes\1722439120_Stalyn_Quishpe\"/>
    </mc:Choice>
  </mc:AlternateContent>
  <xr:revisionPtr revIDLastSave="0" documentId="13_ncr:1_{2F32C153-1BA1-4EE9-A595-CC3C68B7B3D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idades" sheetId="12" r:id="rId1"/>
    <sheet name="AreasSK" sheetId="9" r:id="rId2"/>
    <sheet name="Ubicacion" sheetId="15" r:id="rId3"/>
    <sheet name="Personas" sheetId="14" r:id="rId4"/>
    <sheet name="Cards_order_in_view" sheetId="20" r:id="rId5"/>
    <sheet name="Zona" sheetId="3" r:id="rId6"/>
    <sheet name="Domain" sheetId="5" r:id="rId7"/>
    <sheet name="Type" sheetId="6" r:id="rId8"/>
    <sheet name="LocationDevice" sheetId="7" r:id="rId9"/>
    <sheet name="Technology" sheetId="8" r:id="rId10"/>
    <sheet name="Importance" sheetId="13" r:id="rId11"/>
    <sheet name="Nombre_Entidades" sheetId="18" r:id="rId12"/>
    <sheet name="Datos ComboBox" sheetId="17" r:id="rId13"/>
    <sheet name="Scenes_config" sheetId="19" r:id="rId14"/>
    <sheet name="Leyenda" sheetId="2" r:id="rId15"/>
  </sheets>
  <definedNames>
    <definedName name="_xlnm._FilterDatabase" localSheetId="0" hidden="1">Entidades!$B$1:$V$14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7" i="12" l="1"/>
  <c r="U17" i="12" s="1"/>
  <c r="S17" i="12"/>
  <c r="R17" i="12"/>
  <c r="Q17" i="12"/>
  <c r="P17" i="12"/>
  <c r="O17" i="12"/>
  <c r="T16" i="12"/>
  <c r="U16" i="12" s="1"/>
  <c r="S16" i="12"/>
  <c r="R16" i="12"/>
  <c r="Q16" i="12"/>
  <c r="P16" i="12"/>
  <c r="O16" i="12"/>
  <c r="F6" i="20"/>
  <c r="F5" i="20"/>
  <c r="F4" i="20"/>
  <c r="F3" i="20"/>
  <c r="F2" i="20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2" i="12"/>
  <c r="T10" i="12"/>
  <c r="U10" i="12" s="1"/>
  <c r="S10" i="12"/>
  <c r="R10" i="12"/>
  <c r="Q10" i="12"/>
  <c r="P10" i="12"/>
  <c r="R3" i="12"/>
  <c r="R4" i="12"/>
  <c r="R5" i="12"/>
  <c r="R6" i="12"/>
  <c r="R7" i="12"/>
  <c r="R8" i="12"/>
  <c r="R9" i="12"/>
  <c r="R11" i="12"/>
  <c r="R12" i="12"/>
  <c r="R13" i="12"/>
  <c r="R14" i="12"/>
  <c r="R15" i="12"/>
  <c r="R2" i="12"/>
  <c r="T2" i="12"/>
  <c r="U2" i="12" s="1"/>
  <c r="T15" i="12"/>
  <c r="U15" i="12" s="1"/>
  <c r="S15" i="12"/>
  <c r="Q15" i="12"/>
  <c r="P15" i="12"/>
  <c r="T3" i="12"/>
  <c r="U3" i="12" s="1"/>
  <c r="T7" i="12"/>
  <c r="U6" i="12" s="1"/>
  <c r="T8" i="12"/>
  <c r="U8" i="12" s="1"/>
  <c r="T9" i="12"/>
  <c r="U9" i="12" s="1"/>
  <c r="T11" i="12"/>
  <c r="U11" i="12" s="1"/>
  <c r="T4" i="12"/>
  <c r="U4" i="12" s="1"/>
  <c r="T5" i="12"/>
  <c r="U5" i="12" s="1"/>
  <c r="T12" i="12"/>
  <c r="U12" i="12" s="1"/>
  <c r="T13" i="12"/>
  <c r="U13" i="12" s="1"/>
  <c r="T14" i="12"/>
  <c r="U14" i="12" s="1"/>
  <c r="T6" i="12"/>
  <c r="Q12" i="12"/>
  <c r="Q13" i="12"/>
  <c r="Q14" i="12"/>
  <c r="Q3" i="12"/>
  <c r="Q7" i="12"/>
  <c r="Q8" i="12"/>
  <c r="Q9" i="12"/>
  <c r="Q5" i="12"/>
  <c r="Q11" i="12"/>
  <c r="Q4" i="12"/>
  <c r="Q6" i="12"/>
  <c r="Q2" i="12"/>
  <c r="S14" i="12"/>
  <c r="P14" i="12"/>
  <c r="S12" i="12"/>
  <c r="S13" i="12"/>
  <c r="S3" i="12"/>
  <c r="S7" i="12"/>
  <c r="S8" i="12"/>
  <c r="S9" i="12"/>
  <c r="S5" i="12"/>
  <c r="S11" i="12"/>
  <c r="S4" i="12"/>
  <c r="S6" i="12"/>
  <c r="P12" i="12"/>
  <c r="P13" i="12"/>
  <c r="P3" i="12"/>
  <c r="P7" i="12"/>
  <c r="P8" i="12"/>
  <c r="P9" i="12"/>
  <c r="P5" i="12"/>
  <c r="P11" i="12"/>
  <c r="P4" i="12"/>
  <c r="P6" i="12"/>
  <c r="P2" i="12"/>
  <c r="S2" i="12"/>
  <c r="U7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Stalyn Ricardo Quishpe Solis</author>
  </authors>
  <commentList>
    <comment ref="E1" authorId="0" shapeId="0" xr:uid="{F92E71E5-9701-4D5C-A5F9-1B7DA1EBF30B}">
      <text>
        <r>
          <rPr>
            <b/>
            <sz val="9"/>
            <color indexed="81"/>
            <rFont val="Tahoma"/>
            <family val="2"/>
          </rPr>
          <t>Stalyn Ricardo Quishpe Solis:</t>
        </r>
        <r>
          <rPr>
            <sz val="9"/>
            <color indexed="81"/>
            <rFont val="Tahoma"/>
            <family val="2"/>
          </rPr>
          <t xml:space="preserve">
Colocar si, en el caso que se requiera agregar el IR A la vista, el la view princiapl.Por ejemplo Ir a Plano.
SOLO SE DEBE ELEGIR 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Stalyn Ricardo Quishpe Solis</author>
  </authors>
  <commentList>
    <comment ref="E1" authorId="0" shapeId="0" xr:uid="{D5691E78-2708-4A99-BEA5-ECA199B21851}">
      <text>
        <r>
          <rPr>
            <b/>
            <sz val="9"/>
            <color indexed="81"/>
            <rFont val="Tahoma"/>
            <family val="2"/>
          </rPr>
          <t>Stalyn Ricardo Quishpe Solis:</t>
        </r>
        <r>
          <rPr>
            <sz val="9"/>
            <color indexed="81"/>
            <rFont val="Tahoma"/>
            <family val="2"/>
          </rPr>
          <t xml:space="preserve">
Solo se deben colocar las areas, que se marcacon con SI en la pestaña AREAS_SK, para que se muetre que la vista correspondiente.
Si se deja Vacio, se mostrar en todas las vistas marcadas en AREAS_SK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Stalyn Ricardo Quishpe Solis</author>
  </authors>
  <commentList>
    <comment ref="A1" authorId="0" shapeId="0" xr:uid="{5A6D3C65-5107-4A4A-8F03-04DAE773BC9F}">
      <text>
        <r>
          <rPr>
            <b/>
            <sz val="9"/>
            <color indexed="81"/>
            <rFont val="Tahoma"/>
            <family val="2"/>
          </rPr>
          <t>Stalyn Ricardo Quishpe Solis:</t>
        </r>
        <r>
          <rPr>
            <sz val="9"/>
            <color indexed="81"/>
            <rFont val="Tahoma"/>
            <family val="2"/>
          </rPr>
          <t xml:space="preserve">
Datos ligados a NameEntitiesIsmartEnum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Stalyn Ricardo Quishpe Solis</author>
  </authors>
  <commentList>
    <comment ref="E1" authorId="0" shapeId="0" xr:uid="{5E9E872D-9BAE-4994-8248-AAF50F14D551}">
      <text>
        <r>
          <rPr>
            <b/>
            <sz val="9"/>
            <color indexed="81"/>
            <rFont val="Tahoma"/>
            <family val="2"/>
          </rPr>
          <t>Stalyn Ricardo Quishpe Solis:</t>
        </r>
        <r>
          <rPr>
            <sz val="9"/>
            <color indexed="81"/>
            <rFont val="Tahoma"/>
            <family val="2"/>
          </rPr>
          <t xml:space="preserve">
Campo asociado a NamesPositionCardsISmartEnum</t>
        </r>
      </text>
    </comment>
    <comment ref="G1" authorId="0" shapeId="0" xr:uid="{C2A74B9C-E5BB-4505-BA57-FC3A50D4C536}">
      <text>
        <r>
          <rPr>
            <b/>
            <sz val="9"/>
            <color indexed="81"/>
            <rFont val="Tahoma"/>
            <family val="2"/>
          </rPr>
          <t>Stalyn Ricardo Quishpe Solis:</t>
        </r>
        <r>
          <rPr>
            <sz val="9"/>
            <color indexed="81"/>
            <rFont val="Tahoma"/>
            <family val="2"/>
          </rPr>
          <t xml:space="preserve">
Campo asiciado a NamesCardsISmartEnum</t>
        </r>
      </text>
    </comment>
  </commentList>
</comments>
</file>

<file path=xl/sharedStrings.xml><?xml version="1.0" encoding="utf-8"?>
<sst xmlns="http://schemas.openxmlformats.org/spreadsheetml/2006/main" count="506" uniqueCount="178">
  <si>
    <t>domain</t>
  </si>
  <si>
    <t>final_id</t>
  </si>
  <si>
    <t>type</t>
  </si>
  <si>
    <t>number</t>
  </si>
  <si>
    <t>technology</t>
  </si>
  <si>
    <t>importance</t>
  </si>
  <si>
    <t>article</t>
  </si>
  <si>
    <t>separator</t>
  </si>
  <si>
    <t>00</t>
  </si>
  <si>
    <t>del</t>
  </si>
  <si>
    <t>_</t>
  </si>
  <si>
    <t>Tipo</t>
  </si>
  <si>
    <t>Descripción</t>
  </si>
  <si>
    <t>Número del dispositivo dentro de un conjunto de dispositivos</t>
  </si>
  <si>
    <r>
      <rPr>
        <b/>
        <sz val="11"/>
        <color theme="1"/>
        <rFont val="Verdana"/>
      </rPr>
      <t xml:space="preserve">Importancia del dispositivo
</t>
    </r>
    <r>
      <rPr>
        <sz val="11"/>
        <color theme="1"/>
        <rFont val="Verdana"/>
      </rPr>
      <t>00 &gt; Sin asignar
01 &gt; No incluir en automatizaciones
02 &gt; Encender al llegar a casa</t>
    </r>
  </si>
  <si>
    <t>Zona</t>
  </si>
  <si>
    <t>location</t>
  </si>
  <si>
    <t>-</t>
  </si>
  <si>
    <t>actual_id</t>
  </si>
  <si>
    <t>nombre_actual</t>
  </si>
  <si>
    <t>Importance</t>
  </si>
  <si>
    <t>00 &gt; Sin asignar</t>
  </si>
  <si>
    <t>01 &gt; No incluir en automatizaciones</t>
  </si>
  <si>
    <t>02 &gt; Encender al llegar a casa</t>
  </si>
  <si>
    <t>01</t>
  </si>
  <si>
    <t>Interior</t>
  </si>
  <si>
    <t>Exterior</t>
  </si>
  <si>
    <t>Patio</t>
  </si>
  <si>
    <t>Estudio</t>
  </si>
  <si>
    <t>Techo</t>
  </si>
  <si>
    <t>Piso</t>
  </si>
  <si>
    <t>Sensor</t>
  </si>
  <si>
    <t>Control</t>
  </si>
  <si>
    <t>Extractor</t>
  </si>
  <si>
    <t>Grupo</t>
  </si>
  <si>
    <t>Luz</t>
  </si>
  <si>
    <t>Sala</t>
  </si>
  <si>
    <t>Cocina</t>
  </si>
  <si>
    <t>Garage</t>
  </si>
  <si>
    <t>Lavanderia</t>
  </si>
  <si>
    <t>de la</t>
  </si>
  <si>
    <t>Terraza</t>
  </si>
  <si>
    <t>Pared</t>
  </si>
  <si>
    <t>Interruptor-simple</t>
  </si>
  <si>
    <t>Interruptor-doble</t>
  </si>
  <si>
    <t>Enchufe-simple</t>
  </si>
  <si>
    <t>Enchufe-doble</t>
  </si>
  <si>
    <t>Casa</t>
  </si>
  <si>
    <t>Ubicación</t>
  </si>
  <si>
    <t>Planta-baja</t>
  </si>
  <si>
    <t>Segunda-planta</t>
  </si>
  <si>
    <t>Primera-planta</t>
  </si>
  <si>
    <t>alarm_control_panel</t>
  </si>
  <si>
    <t>binary_sensor</t>
  </si>
  <si>
    <t>cover</t>
  </si>
  <si>
    <t>device_tracker</t>
  </si>
  <si>
    <t>fan</t>
  </si>
  <si>
    <t>humidifier</t>
  </si>
  <si>
    <t>light</t>
  </si>
  <si>
    <t>lock</t>
  </si>
  <si>
    <t>media_player</t>
  </si>
  <si>
    <t>person</t>
  </si>
  <si>
    <t>plant</t>
  </si>
  <si>
    <t>remote</t>
  </si>
  <si>
    <t>switch</t>
  </si>
  <si>
    <t>vacuum</t>
  </si>
  <si>
    <t>water_heater</t>
  </si>
  <si>
    <t>plug</t>
  </si>
  <si>
    <t>sensor</t>
  </si>
  <si>
    <t>Banio</t>
  </si>
  <si>
    <t>Cuarto-squishpe</t>
  </si>
  <si>
    <t>Tercera-planta</t>
  </si>
  <si>
    <t>Gradas-segunda-planta-a-planta-baja</t>
  </si>
  <si>
    <t>Gradas-tercera-planta-a-segunda-planta</t>
  </si>
  <si>
    <t>Gradas-planta-baja-a-segunda-planta</t>
  </si>
  <si>
    <t>Gradas-segunda-planta-a-tercera-planta</t>
  </si>
  <si>
    <t>wifi</t>
  </si>
  <si>
    <t>zigbee</t>
  </si>
  <si>
    <t>lora</t>
  </si>
  <si>
    <t>zwave</t>
  </si>
  <si>
    <t>mix</t>
  </si>
  <si>
    <t>03 &gt; Apagar al llegar a casa</t>
  </si>
  <si>
    <t>Recibidor</t>
  </si>
  <si>
    <t>desde</t>
  </si>
  <si>
    <t>raiz</t>
  </si>
  <si>
    <t>zonas</t>
  </si>
  <si>
    <t>areas</t>
  </si>
  <si>
    <t>ubicacion</t>
  </si>
  <si>
    <t>nombre_domain</t>
  </si>
  <si>
    <t>tasmota_name</t>
  </si>
  <si>
    <t>friendly_name</t>
  </si>
  <si>
    <t>topic_mqtt</t>
  </si>
  <si>
    <t>nombre_imagen_plano</t>
  </si>
  <si>
    <t>path_imagen</t>
  </si>
  <si>
    <t>CB_SI_NO</t>
  </si>
  <si>
    <t>SI</t>
  </si>
  <si>
    <t>NO</t>
  </si>
  <si>
    <t>ORDEN_DASHBOARD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</si>
  <si>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</si>
  <si>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</si>
  <si>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</si>
  <si>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</si>
  <si>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</si>
  <si>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</si>
  <si>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</si>
  <si>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</si>
  <si>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</si>
  <si>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</si>
  <si>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</si>
  <si>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</si>
  <si>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</si>
  <si>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</si>
  <si>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</si>
  <si>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</si>
  <si>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</si>
  <si>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location device</t>
  </si>
  <si>
    <t>mdi:sofa</t>
  </si>
  <si>
    <t>NO_APLICA</t>
  </si>
  <si>
    <t>Sub_Zona</t>
  </si>
  <si>
    <t>Colocar_en_el_Card_Naveación</t>
  </si>
  <si>
    <t>Colocar_Area_en_Dashboard_Views</t>
  </si>
  <si>
    <t>Orden_en_DashBoard_Views</t>
  </si>
  <si>
    <t>Icono_en_el_Dashboard_Views</t>
  </si>
  <si>
    <t>Nombres</t>
  </si>
  <si>
    <t>Luces</t>
  </si>
  <si>
    <t>name_entity</t>
  </si>
  <si>
    <t>Nota: Si se agrega una ubicación se debe agregar en config/configuration.yaml en las sección de packages</t>
  </si>
  <si>
    <t>Children1Demos</t>
  </si>
  <si>
    <t>Demo</t>
  </si>
  <si>
    <t>Man1Demo</t>
  </si>
  <si>
    <t>Woman1Demo</t>
  </si>
  <si>
    <t>Icon</t>
  </si>
  <si>
    <t>mdi:face-woman</t>
  </si>
  <si>
    <t>CB_TRUE_FALSE</t>
  </si>
  <si>
    <t>true</t>
  </si>
  <si>
    <t>false</t>
  </si>
  <si>
    <t>MostrarImagen</t>
  </si>
  <si>
    <t>Persona</t>
  </si>
  <si>
    <t>Ausente</t>
  </si>
  <si>
    <t>automatizaciones</t>
  </si>
  <si>
    <t>scenes</t>
  </si>
  <si>
    <t>Zzzz..</t>
  </si>
  <si>
    <t>En casa</t>
  </si>
  <si>
    <t>on</t>
  </si>
  <si>
    <t>off</t>
  </si>
  <si>
    <t>mdi:weather-sunny</t>
  </si>
  <si>
    <t>mdi:moon-waning-crescent</t>
  </si>
  <si>
    <t>mdi:lightbulb-off</t>
  </si>
  <si>
    <t>mdi:home-export-outline</t>
  </si>
  <si>
    <t>mdi:home-heart</t>
  </si>
  <si>
    <t>Buen Dia</t>
  </si>
  <si>
    <t>Luces Apagadas</t>
  </si>
  <si>
    <t>icon_scenes</t>
  </si>
  <si>
    <t>SWITCH_VALUES</t>
  </si>
  <si>
    <t>orden_view</t>
  </si>
  <si>
    <t>Luz_directa</t>
  </si>
  <si>
    <t>POSICION_EN_VIEW</t>
  </si>
  <si>
    <t>LEFT</t>
  </si>
  <si>
    <t>RIGHT</t>
  </si>
  <si>
    <t>CENTER</t>
  </si>
  <si>
    <t>create_card_clock</t>
  </si>
  <si>
    <t>name_cards_i_smart</t>
  </si>
  <si>
    <t>order</t>
  </si>
  <si>
    <t>position</t>
  </si>
  <si>
    <t>hidden</t>
  </si>
  <si>
    <t>area_sk</t>
  </si>
  <si>
    <t>create_card_scenes_welcome</t>
  </si>
  <si>
    <t>key</t>
  </si>
  <si>
    <t>card_group_switch_entities</t>
  </si>
  <si>
    <t>create_card_title_welcome_smart</t>
  </si>
  <si>
    <t>mdi:fridge</t>
  </si>
  <si>
    <t>mdi:book-open-variant</t>
  </si>
  <si>
    <t>mdi:crown</t>
  </si>
  <si>
    <t>mdi:toilet</t>
  </si>
  <si>
    <t>create_card_list_of_notes</t>
  </si>
  <si>
    <t>Temperatura</t>
  </si>
  <si>
    <t>Humedad</t>
  </si>
  <si>
    <t>Bateria_Sensor_TH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</si>
</sst>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rial"/>
    </font>
    <font>
      <sz val="11"/>
      <color theme="1"/>
      <name val="Verdana"/>
    </font>
    <font>
      <b/>
      <sz val="11"/>
      <color theme="1"/>
      <name val="Verdana"/>
    </font>
    <font>
      <sz val="11"/>
      <color rgb="FF000000"/>
      <name val="Calibri"/>
    </font>
    <font>
      <sz val="11"/>
      <color rgb="FF000000"/>
      <name val="Docs-Calibri"/>
    </font>
    <font>
      <sz val="11"/>
      <color theme="1"/>
      <name val="Arial"/>
      <family val="2"/>
    </font>
    <font>
      <sz val="11"/>
      <color theme="1"/>
      <name val="Verdana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0" fontId="1" fillId="4" borderId="0" xfId="0" applyFont="1" applyFill="1"/>
    <xf numFmtId="49" fontId="1" fillId="4" borderId="0" xfId="0" applyNumberFormat="1" applyFont="1" applyFill="1"/>
    <xf numFmtId="0" fontId="1" fillId="5" borderId="0" xfId="0" applyFont="1" applyFill="1"/>
    <xf numFmtId="0" fontId="1" fillId="0" borderId="0" xfId="0" applyFont="1"/>
    <xf numFmtId="0" fontId="2" fillId="0" borderId="0" xfId="0" applyFont="1"/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6" fillId="4" borderId="0" xfId="0" applyFont="1" applyFill="1"/>
    <xf numFmtId="0" fontId="6" fillId="2" borderId="0" xfId="0" applyFont="1" applyFill="1"/>
    <xf numFmtId="49" fontId="6" fillId="4" borderId="0" xfId="0" applyNumberFormat="1" applyFont="1" applyFill="1"/>
    <xf numFmtId="0" fontId="6" fillId="3" borderId="0" xfId="0" applyFont="1" applyFill="1"/>
    <xf numFmtId="0" fontId="7" fillId="0" borderId="0" xfId="0" applyFont="1"/>
    <xf numFmtId="0" fontId="7" fillId="0" borderId="1" xfId="0" applyFont="1" applyBorder="1"/>
    <xf numFmtId="0" fontId="5" fillId="0" borderId="1" xfId="0" applyFont="1" applyBorder="1"/>
    <xf numFmtId="0" fontId="7" fillId="0" borderId="0" xfId="0" applyFont="1" applyAlignment="1">
      <alignment horizontal="center"/>
    </xf>
    <xf numFmtId="49" fontId="5" fillId="0" borderId="0" xfId="0" applyNumberFormat="1" applyFont="1"/>
    <xf numFmtId="0" fontId="11" fillId="0" borderId="0" xfId="0" applyFont="1"/>
    <xf numFmtId="0" fontId="6" fillId="5" borderId="0" xfId="0" applyFont="1" applyFill="1"/>
    <xf numFmtId="49" fontId="6" fillId="2" borderId="0" xfId="0" applyNumberFormat="1" applyFont="1" applyFill="1"/>
    <xf numFmtId="0" fontId="0" fillId="6" borderId="0" xfId="0" applyFill="1" applyAlignment="1">
      <alignment horizontal="center" vertical="center" wrapText="1"/>
    </xf>
    <xf numFmtId="0" fontId="7" fillId="0" borderId="0" xfId="0" applyFont="1" applyFill="1" applyBorder="1"/>
    <xf numFmtId="0" fontId="5" fillId="0" borderId="0" xfId="0" applyFont="1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10734-1E37-4291-B997-CF32DE7E84C6}">
  <sheetPr>
    <tabColor rgb="FFFF0000"/>
  </sheetPr>
  <dimension ref="A1:V22"/>
  <sheetViews>
    <sheetView tabSelected="1" zoomScale="85" zoomScaleNormal="85" workbookViewId="0">
      <selection activeCell="I17" sqref="I17"/>
    </sheetView>
  </sheetViews>
  <sheetFormatPr baseColWidth="10" defaultRowHeight="14.25"/>
  <cols>
    <col min="3" max="3" width="15.875" bestFit="1" customWidth="1"/>
    <col min="4" max="4" width="40.875" bestFit="1" customWidth="1"/>
    <col min="5" max="5" width="14.625" customWidth="1"/>
    <col min="6" max="6" width="20.625" bestFit="1" customWidth="1"/>
    <col min="7" max="7" width="18.125" bestFit="1" customWidth="1"/>
    <col min="9" max="9" width="31.625" customWidth="1"/>
    <col min="10" max="10" width="13.5" bestFit="1" customWidth="1"/>
    <col min="11" max="11" width="52.875" customWidth="1"/>
    <col min="12" max="12" width="23.5" bestFit="1" customWidth="1"/>
    <col min="13" max="13" width="17.75" bestFit="1" customWidth="1"/>
    <col min="15" max="15" width="92.75" bestFit="1" customWidth="1"/>
    <col min="16" max="16" width="72.5" customWidth="1"/>
    <col min="17" max="17" width="66.125" bestFit="1" customWidth="1"/>
    <col min="18" max="18" width="59.625" bestFit="1" customWidth="1"/>
    <col min="19" max="20" width="96.5" customWidth="1"/>
    <col min="21" max="21" width="154.375" bestFit="1" customWidth="1"/>
  </cols>
  <sheetData>
    <row r="1" spans="1:22">
      <c r="A1" s="18" t="s">
        <v>84</v>
      </c>
      <c r="B1" s="18" t="s">
        <v>85</v>
      </c>
      <c r="C1" s="18" t="s">
        <v>87</v>
      </c>
      <c r="D1" s="18" t="s">
        <v>86</v>
      </c>
      <c r="E1" s="1" t="s">
        <v>16</v>
      </c>
      <c r="F1" s="18" t="s">
        <v>0</v>
      </c>
      <c r="G1" s="1" t="s">
        <v>2</v>
      </c>
      <c r="H1" s="3" t="s">
        <v>3</v>
      </c>
      <c r="I1" s="28" t="s">
        <v>125</v>
      </c>
      <c r="J1" s="3" t="s">
        <v>4</v>
      </c>
      <c r="K1" s="28" t="s">
        <v>139</v>
      </c>
      <c r="L1" s="18" t="s">
        <v>18</v>
      </c>
      <c r="M1" s="18" t="s">
        <v>19</v>
      </c>
      <c r="N1" s="3" t="s">
        <v>6</v>
      </c>
      <c r="O1" s="20" t="s">
        <v>1</v>
      </c>
      <c r="P1" s="2" t="s">
        <v>88</v>
      </c>
      <c r="Q1" s="2" t="s">
        <v>89</v>
      </c>
      <c r="R1" s="2" t="s">
        <v>90</v>
      </c>
      <c r="S1" s="20" t="s">
        <v>91</v>
      </c>
      <c r="T1" s="20" t="s">
        <v>92</v>
      </c>
      <c r="U1" s="20" t="s">
        <v>93</v>
      </c>
      <c r="V1" s="1" t="s">
        <v>7</v>
      </c>
    </row>
    <row r="2" spans="1:22">
      <c r="A2" s="16" t="s">
        <v>47</v>
      </c>
      <c r="B2" s="17" t="s">
        <v>26</v>
      </c>
      <c r="C2" s="17" t="s">
        <v>49</v>
      </c>
      <c r="D2" s="4" t="s">
        <v>74</v>
      </c>
      <c r="E2" s="4" t="s">
        <v>42</v>
      </c>
      <c r="F2" s="27" t="s">
        <v>64</v>
      </c>
      <c r="G2" s="6" t="s">
        <v>44</v>
      </c>
      <c r="H2" s="5" t="s">
        <v>8</v>
      </c>
      <c r="I2" s="19" t="s">
        <v>35</v>
      </c>
      <c r="J2" s="5" t="s">
        <v>76</v>
      </c>
      <c r="K2" s="5" t="s">
        <v>22</v>
      </c>
      <c r="L2" s="17"/>
      <c r="M2" s="17" t="s">
        <v>17</v>
      </c>
      <c r="N2" s="5" t="s">
        <v>9</v>
      </c>
      <c r="O2" t="str">
        <f>LOWER(SUBSTITUTE(CONCATENATE(F2,".",G2,V2,E2,V2,I2,V2,H2,V2,J2,V2,LEFT(K2,2),V2,B2,V2,D2),"-","_"))</f>
        <v>switch.interruptor_doble_pared_luz_00_wifi_01_exterior_gradas_planta_baja_a_segunda_planta</v>
      </c>
      <c r="P2" t="str">
        <f>SUBSTITUTE(CONCATENATE(G2,V2,I2,V2,H2,V2,J2,V2,LEFT(K2,2),V2,D2,V2,B2),"-","_")</f>
        <v>Interruptor_doble_Luz_00_wifi_01_Gradas_planta_baja_a_segunda_planta_Exterior</v>
      </c>
      <c r="Q2" t="str">
        <f>SUBSTITUTE(CONCATENATE((D2),V2,(B2),V2,(G2),V2,H2, V2, I2),"-","_")</f>
        <v>Gradas_planta_baja_a_segunda_planta_Exterior_Interruptor_doble_00_Luz</v>
      </c>
      <c r="R2" t="str">
        <f>SUBSTITUTE(CONCATENATE(IF(H2="00",,CONCATENATE(H2," "))," ",I2," ",N2," ",D2),"-", " ")</f>
        <v xml:space="preserve"> Luz del Gradas planta baja a segunda planta</v>
      </c>
      <c r="S2" t="str">
        <f>_xlfn.CONCAT(A2,"/",B2,"/",C2,"/",D2,"/",F2,"/",G2,"/",H2,"/",I2,"/")</f>
        <v>Casa/Exterior/Planta-baja/Gradas-planta-baja-a-segunda-planta/switch/Interruptor-doble/00/Luz/</v>
      </c>
      <c r="T2" t="str">
        <f>CONCATENATE(G2,V2,IF(H2="00",CONCATENATE(H2,V2)),I2,V2,SUBSTITUTE(N2," ","_"),V2,D2)</f>
        <v>Interruptor-doble_00_Luz_del_Gradas-planta-baja-a-segunda-planta</v>
      </c>
      <c r="U2" t="str">
        <f>_xlfn.CONCAT("/local/ismart/planos/Zonas/",B2,"/Ubicacion","/",C2,"/Areas","/",D2,"/",T2,".svg")</f>
        <v>/local/ismart/planos/Zonas/Exterior/Ubicacion/Planta-baja/Areas/Gradas-planta-baja-a-segunda-planta/Interruptor-doble_00_Luz_del_Gradas-planta-baja-a-segunda-planta.svg</v>
      </c>
      <c r="V2" s="4" t="s">
        <v>10</v>
      </c>
    </row>
    <row r="3" spans="1:22">
      <c r="A3" s="16" t="s">
        <v>47</v>
      </c>
      <c r="B3" s="4" t="s">
        <v>26</v>
      </c>
      <c r="C3" s="4" t="s">
        <v>49</v>
      </c>
      <c r="D3" s="4" t="s">
        <v>39</v>
      </c>
      <c r="E3" s="4" t="s">
        <v>42</v>
      </c>
      <c r="F3" s="6" t="s">
        <v>64</v>
      </c>
      <c r="G3" s="6" t="s">
        <v>44</v>
      </c>
      <c r="H3" s="5" t="s">
        <v>8</v>
      </c>
      <c r="I3" s="19" t="s">
        <v>35</v>
      </c>
      <c r="J3" s="5" t="s">
        <v>77</v>
      </c>
      <c r="K3" s="5" t="s">
        <v>22</v>
      </c>
      <c r="L3" s="17" t="s">
        <v>17</v>
      </c>
      <c r="M3" s="17" t="s">
        <v>17</v>
      </c>
      <c r="N3" s="19" t="s">
        <v>40</v>
      </c>
      <c r="O3" t="str">
        <f>LOWER(SUBSTITUTE(CONCATENATE(F3,".",G3,V3,E3,V3,I3,V3,H3,V3,J3,V3,LEFT(K3,2),V3,B3,V3,D3),"-","_"))</f>
        <v>switch.interruptor_doble_pared_luz_00_zigbee_01_exterior_lavanderia</v>
      </c>
      <c r="P3" t="str">
        <f>SUBSTITUTE(CONCATENATE(G3,V3,I3,V3,H3,V3,J3,V3,LEFT(K3,2),V3,D3,V3,B3),"-","_")</f>
        <v>Interruptor_doble_Luz_00_zigbee_01_Lavanderia_Exterior</v>
      </c>
      <c r="Q3" t="str">
        <f>SUBSTITUTE(CONCATENATE((D3),V3,(B3),V3,(G3),V3,H3, V3, I3),"-","_")</f>
        <v>Lavanderia_Exterior_Interruptor_doble_00_Luz</v>
      </c>
      <c r="R3" t="str">
        <f>SUBSTITUTE(CONCATENATE(IF(H3="00",,CONCATENATE(H3," "))," ",I3," ",N3," ",D3),"-", " ")</f>
        <v xml:space="preserve"> Luz de la Lavanderia</v>
      </c>
      <c r="S3" t="str">
        <f>_xlfn.CONCAT(A3,"/",B3,"/",C3,"/",D3,"/",F3,"/",G3,"/",H3,"/",I3,"/")</f>
        <v>Casa/Exterior/Planta-baja/Lavanderia/switch/Interruptor-doble/00/Luz/</v>
      </c>
      <c r="T3" t="str">
        <f>CONCATENATE(G3,V3,IF(H3="00",,CONCATENATE(H3,V3)),I3,V3,SUBSTITUTE(N3," ","_"),V3,D3)</f>
        <v>Interruptor-doble_Luz_de_la_Lavanderia</v>
      </c>
      <c r="U3" t="str">
        <f>_xlfn.CONCAT("/local/ismart/planos/Zonas/",B3,"/Ubicacion","/",C3,"/Areas","/",D3,"/",T3,".svg")</f>
        <v>/local/ismart/planos/Zonas/Exterior/Ubicacion/Planta-baja/Areas/Lavanderia/Interruptor-doble_Luz_de_la_Lavanderia.svg</v>
      </c>
      <c r="V3" s="4" t="s">
        <v>10</v>
      </c>
    </row>
    <row r="4" spans="1:22">
      <c r="A4" s="16" t="s">
        <v>47</v>
      </c>
      <c r="B4" s="4" t="s">
        <v>26</v>
      </c>
      <c r="C4" s="4" t="s">
        <v>50</v>
      </c>
      <c r="D4" s="4" t="s">
        <v>72</v>
      </c>
      <c r="E4" s="4" t="s">
        <v>42</v>
      </c>
      <c r="F4" s="6" t="s">
        <v>64</v>
      </c>
      <c r="G4" s="6" t="s">
        <v>44</v>
      </c>
      <c r="H4" s="5" t="s">
        <v>8</v>
      </c>
      <c r="I4" s="19" t="s">
        <v>35</v>
      </c>
      <c r="J4" s="5" t="s">
        <v>77</v>
      </c>
      <c r="K4" s="5" t="s">
        <v>22</v>
      </c>
      <c r="L4" s="17" t="s">
        <v>17</v>
      </c>
      <c r="M4" s="17" t="s">
        <v>17</v>
      </c>
      <c r="N4" s="19" t="s">
        <v>83</v>
      </c>
      <c r="O4" t="str">
        <f>LOWER(SUBSTITUTE(CONCATENATE(F4,".",G4,V4,E4,V4,I4,V4,H4,V4,J4,V4,LEFT(K4,2),V4,B4,V4,D4),"-","_"))</f>
        <v>switch.interruptor_doble_pared_luz_00_zigbee_01_exterior_gradas_segunda_planta_a_planta_baja</v>
      </c>
      <c r="P4" t="str">
        <f>SUBSTITUTE(CONCATENATE(G4,V4,I4,V4,H4,V4,J4,V4,LEFT(K4,2),V4,D4,V4,B4),"-","_")</f>
        <v>Interruptor_doble_Luz_00_zigbee_01_Gradas_segunda_planta_a_planta_baja_Exterior</v>
      </c>
      <c r="Q4" t="str">
        <f>SUBSTITUTE(CONCATENATE((D4),V4,(B4),V4,(G4),V4,H4, V4, I4),"-","_")</f>
        <v>Gradas_segunda_planta_a_planta_baja_Exterior_Interruptor_doble_00_Luz</v>
      </c>
      <c r="R4" t="str">
        <f>SUBSTITUTE(CONCATENATE(IF(H4="00",,CONCATENATE(H4," "))," ",I4," ",N4," ",D4),"-", " ")</f>
        <v xml:space="preserve"> Luz desde Gradas segunda planta a planta baja</v>
      </c>
      <c r="S4" t="str">
        <f>_xlfn.CONCAT(A4,"/",B4,"/",C4,"/",D4,"/",F4,"/",G4,"/",H4,"/",I4,"/")</f>
        <v>Casa/Exterior/Segunda-planta/Gradas-segunda-planta-a-planta-baja/switch/Interruptor-doble/00/Luz/</v>
      </c>
      <c r="T4" t="str">
        <f>CONCATENATE(G4,V4,IF(H4="00",,CONCATENATE(H4,V4)),I4,V4,SUBSTITUTE(N4," ","_"),V4,D4)</f>
        <v>Interruptor-doble_Luz_desde_Gradas-segunda-planta-a-planta-baja</v>
      </c>
      <c r="U4" t="str">
        <f>_xlfn.CONCAT("/local/ismart/planos/Zonas/",B4,"/Ubicacion","/",C4,"/Areas","/",D4,"/",T4,".svg")</f>
        <v>/local/ismart/planos/Zonas/Exterior/Ubicacion/Segunda-planta/Areas/Gradas-segunda-planta-a-planta-baja/Interruptor-doble_Luz_desde_Gradas-segunda-planta-a-planta-baja.svg</v>
      </c>
      <c r="V4" s="4" t="s">
        <v>10</v>
      </c>
    </row>
    <row r="5" spans="1:22">
      <c r="A5" s="16" t="s">
        <v>47</v>
      </c>
      <c r="B5" s="4" t="s">
        <v>26</v>
      </c>
      <c r="C5" s="17" t="s">
        <v>50</v>
      </c>
      <c r="D5" s="4" t="s">
        <v>75</v>
      </c>
      <c r="E5" s="4" t="s">
        <v>42</v>
      </c>
      <c r="F5" s="6" t="s">
        <v>64</v>
      </c>
      <c r="G5" s="6" t="s">
        <v>44</v>
      </c>
      <c r="H5" s="19" t="s">
        <v>8</v>
      </c>
      <c r="I5" s="19" t="s">
        <v>35</v>
      </c>
      <c r="J5" s="5" t="s">
        <v>77</v>
      </c>
      <c r="K5" s="5" t="s">
        <v>22</v>
      </c>
      <c r="L5" s="17" t="s">
        <v>17</v>
      </c>
      <c r="M5" s="17" t="s">
        <v>17</v>
      </c>
      <c r="N5" s="5" t="s">
        <v>40</v>
      </c>
      <c r="O5" t="str">
        <f>LOWER(SUBSTITUTE(CONCATENATE(F5,".",G5,V5,E5,V5,I5,V5,H5,V5,J5,V5,LEFT(K5,2),V5,B5,V5,D5),"-","_"))</f>
        <v>switch.interruptor_doble_pared_luz_00_zigbee_01_exterior_gradas_segunda_planta_a_tercera_planta</v>
      </c>
      <c r="P5" t="str">
        <f>SUBSTITUTE(CONCATENATE(G5,V5,I5,V5,H5,V5,J5,V5,LEFT(K5,2),V5,D5,V5,B5),"-","_")</f>
        <v>Interruptor_doble_Luz_00_zigbee_01_Gradas_segunda_planta_a_tercera_planta_Exterior</v>
      </c>
      <c r="Q5" t="str">
        <f>SUBSTITUTE(CONCATENATE((D5),V5,(B5),V5,(G5),V5,H5, V5, I5),"-","_")</f>
        <v>Gradas_segunda_planta_a_tercera_planta_Exterior_Interruptor_doble_00_Luz</v>
      </c>
      <c r="R5" t="str">
        <f>SUBSTITUTE(CONCATENATE(IF(H5="00",,CONCATENATE(H5," "))," ",I5," ",N5," ",D5),"-", " ")</f>
        <v xml:space="preserve"> Luz de la Gradas segunda planta a tercera planta</v>
      </c>
      <c r="S5" t="str">
        <f>_xlfn.CONCAT(A5,"/",B5,"/",C5,"/",D5,"/",F5,"/",G5,"/",H5,"/",I5,"/")</f>
        <v>Casa/Exterior/Segunda-planta/Gradas-segunda-planta-a-tercera-planta/switch/Interruptor-doble/00/Luz/</v>
      </c>
      <c r="T5" t="str">
        <f>CONCATENATE(G5,V5,IF(H5="00",,CONCATENATE(H5,V5)),I5,V5,SUBSTITUTE(N5," ","_"),V5,D5)</f>
        <v>Interruptor-doble_Luz_de_la_Gradas-segunda-planta-a-tercera-planta</v>
      </c>
      <c r="U5" t="str">
        <f>_xlfn.CONCAT("/local/ismart/planos/Zonas/",B5,"/Ubicacion","/",C5,"/Areas","/",D5,"/",T5,".svg")</f>
        <v>/local/ismart/planos/Zonas/Exterior/Ubicacion/Segunda-planta/Areas/Gradas-segunda-planta-a-tercera-planta/Interruptor-doble_Luz_de_la_Gradas-segunda-planta-a-tercera-planta.svg</v>
      </c>
      <c r="V5" s="4" t="s">
        <v>10</v>
      </c>
    </row>
    <row r="6" spans="1:22">
      <c r="A6" s="16" t="s">
        <v>47</v>
      </c>
      <c r="B6" s="4" t="s">
        <v>26</v>
      </c>
      <c r="C6" s="17" t="s">
        <v>71</v>
      </c>
      <c r="D6" s="4" t="s">
        <v>41</v>
      </c>
      <c r="E6" s="4" t="s">
        <v>42</v>
      </c>
      <c r="F6" s="6" t="s">
        <v>64</v>
      </c>
      <c r="G6" s="6" t="s">
        <v>44</v>
      </c>
      <c r="H6" s="5" t="s">
        <v>8</v>
      </c>
      <c r="I6" s="19" t="s">
        <v>124</v>
      </c>
      <c r="J6" s="5" t="s">
        <v>77</v>
      </c>
      <c r="K6" s="5" t="s">
        <v>22</v>
      </c>
      <c r="L6" s="17" t="s">
        <v>17</v>
      </c>
      <c r="M6" s="17" t="s">
        <v>17</v>
      </c>
      <c r="N6" s="5" t="s">
        <v>40</v>
      </c>
      <c r="O6" t="str">
        <f>LOWER(SUBSTITUTE(CONCATENATE(F6,".",G6,V6,E6,V6,I6,V6,H6,V6,J6,V6,LEFT(K6,2),V6,B6,V6,D6),"-","_"))</f>
        <v>switch.interruptor_doble_pared_luces_00_zigbee_01_exterior_terraza</v>
      </c>
      <c r="P6" t="str">
        <f>SUBSTITUTE(CONCATENATE(G6,V6,I6,V6,H6,V6,J6,V6,LEFT(K6,2),V6,D6,V6,B6),"-","_")</f>
        <v>Interruptor_doble_Luces_00_zigbee_01_Terraza_Exterior</v>
      </c>
      <c r="Q6" t="str">
        <f>SUBSTITUTE(CONCATENATE((D6),V6,(B6),V6,(G6),V6,H6, V6, I6),"-","_")</f>
        <v>Terraza_Exterior_Interruptor_doble_00_Luces</v>
      </c>
      <c r="R6" t="str">
        <f>SUBSTITUTE(CONCATENATE(IF(H6="00",,CONCATENATE(H6," "))," ",I6," ",N6," ",D6),"-", " ")</f>
        <v xml:space="preserve"> Luces de la Terraza</v>
      </c>
      <c r="S6" t="str">
        <f>_xlfn.CONCAT(A6,"/",B6,"/",C6,"/",D6,"/",F6,"/",G6,"/",H6,"/",I6,"/")</f>
        <v>Casa/Exterior/Tercera-planta/Terraza/switch/Interruptor-doble/00/Luces/</v>
      </c>
      <c r="T6" t="str">
        <f>CONCATENATE(G6,V6,IF(H6="00",,CONCATENATE(H6,V6)),I6,V6,SUBSTITUTE(N6," ","_"),V6,D6)</f>
        <v>Interruptor-doble_Luces_de_la_Terraza</v>
      </c>
      <c r="U6" t="str">
        <f>_xlfn.CONCAT("/local/ismart/planos/Zonas/",B6,"/Ubicacion","/",C6,"/Areas","/",D6,"/",T7,".svg")</f>
        <v>/local/ismart/planos/Zonas/Exterior/Ubicacion/Tercera-planta/Areas/Terraza/Interruptor-doble_Luces_del_Banio.svg</v>
      </c>
      <c r="V6" s="4" t="s">
        <v>10</v>
      </c>
    </row>
    <row r="7" spans="1:22">
      <c r="A7" s="16" t="s">
        <v>47</v>
      </c>
      <c r="B7" s="4" t="s">
        <v>25</v>
      </c>
      <c r="C7" s="17" t="s">
        <v>50</v>
      </c>
      <c r="D7" s="4" t="s">
        <v>69</v>
      </c>
      <c r="E7" s="4" t="s">
        <v>42</v>
      </c>
      <c r="F7" s="6" t="s">
        <v>64</v>
      </c>
      <c r="G7" s="6" t="s">
        <v>44</v>
      </c>
      <c r="H7" s="19" t="s">
        <v>8</v>
      </c>
      <c r="I7" s="19" t="s">
        <v>124</v>
      </c>
      <c r="J7" s="5" t="s">
        <v>77</v>
      </c>
      <c r="K7" s="5" t="s">
        <v>22</v>
      </c>
      <c r="L7" s="17" t="s">
        <v>17</v>
      </c>
      <c r="M7" s="17" t="s">
        <v>17</v>
      </c>
      <c r="N7" s="19" t="s">
        <v>9</v>
      </c>
      <c r="O7" t="str">
        <f>LOWER(SUBSTITUTE(CONCATENATE(F7,".",G7,V7,E7,V7,I7,V7,H7,V7,J7,V7,LEFT(K7,2),V7,B7,V7,D7),"-","_"))</f>
        <v>switch.interruptor_doble_pared_luces_00_zigbee_01_interior_banio</v>
      </c>
      <c r="P7" t="str">
        <f>SUBSTITUTE(CONCATENATE(G7,V7,I7,V7,H7,V7,J7,V7,LEFT(K7,2),V7,D7,V7,B7),"-","_")</f>
        <v>Interruptor_doble_Luces_00_zigbee_01_Banio_Interior</v>
      </c>
      <c r="Q7" t="str">
        <f>SUBSTITUTE(CONCATENATE((D7),V7,(B7),V7,(G7),V7,H7, V7, I7),"-","_")</f>
        <v>Banio_Interior_Interruptor_doble_00_Luces</v>
      </c>
      <c r="R7" t="str">
        <f>SUBSTITUTE(CONCATENATE(IF(H7="00",,CONCATENATE(H7," "))," ",I7," ",N7," ",D7),"-", " ")</f>
        <v xml:space="preserve"> Luces del Banio</v>
      </c>
      <c r="S7" t="str">
        <f>_xlfn.CONCAT(A7,"/",B7,"/",C7,"/",D7,"/",F7,"/",G7,"/",H7,"/",I7,"/")</f>
        <v>Casa/Interior/Segunda-planta/Banio/switch/Interruptor-doble/00/Luces/</v>
      </c>
      <c r="T7" t="str">
        <f>CONCATENATE(G7,V7,IF(H7="00",,CONCATENATE(H7,V7)),I7,V7,SUBSTITUTE(N7," ","_"),V7,D7)</f>
        <v>Interruptor-doble_Luces_del_Banio</v>
      </c>
      <c r="U7" t="str">
        <f>_xlfn.CONCAT("/local/ismart/planos/Zonas/",B7,"/Ubicacion","/",C7,"/Areas","/",D7,"/",T7,".svg")</f>
        <v>/local/ismart/planos/Zonas/Interior/Ubicacion/Segunda-planta/Areas/Banio/Interruptor-doble_Luces_del_Banio.svg</v>
      </c>
      <c r="V7" s="4" t="s">
        <v>10</v>
      </c>
    </row>
    <row r="8" spans="1:22">
      <c r="A8" s="16" t="s">
        <v>47</v>
      </c>
      <c r="B8" s="4" t="s">
        <v>25</v>
      </c>
      <c r="C8" s="4" t="s">
        <v>50</v>
      </c>
      <c r="D8" s="4" t="s">
        <v>37</v>
      </c>
      <c r="E8" s="4" t="s">
        <v>42</v>
      </c>
      <c r="F8" s="6" t="s">
        <v>64</v>
      </c>
      <c r="G8" s="6" t="s">
        <v>44</v>
      </c>
      <c r="H8" s="5" t="s">
        <v>8</v>
      </c>
      <c r="I8" s="19" t="s">
        <v>124</v>
      </c>
      <c r="J8" s="5" t="s">
        <v>77</v>
      </c>
      <c r="K8" s="5" t="s">
        <v>22</v>
      </c>
      <c r="L8" s="17" t="s">
        <v>17</v>
      </c>
      <c r="M8" s="17" t="s">
        <v>17</v>
      </c>
      <c r="N8" s="5" t="s">
        <v>9</v>
      </c>
      <c r="O8" t="str">
        <f>LOWER(SUBSTITUTE(CONCATENATE(F8,".",G8,V8,E8,V8,I8,V8,H8,V8,J8,V8,LEFT(K8,2),V8,B8,V8,D8),"-","_"))</f>
        <v>switch.interruptor_doble_pared_luces_00_zigbee_01_interior_cocina</v>
      </c>
      <c r="P8" t="str">
        <f>SUBSTITUTE(CONCATENATE(G8,V8,I8,V8,H8,V8,J8,V8,LEFT(K8,2),V8,D8,V8,B8),"-","_")</f>
        <v>Interruptor_doble_Luces_00_zigbee_01_Cocina_Interior</v>
      </c>
      <c r="Q8" t="str">
        <f>SUBSTITUTE(CONCATENATE((D8),V8,(B8),V8,(G8),V8,H8, V8, I8),"-","_")</f>
        <v>Cocina_Interior_Interruptor_doble_00_Luces</v>
      </c>
      <c r="R8" t="str">
        <f>SUBSTITUTE(CONCATENATE(IF(H8="00",,CONCATENATE(H8," "))," ",I8," ",N8," ",D8),"-", " ")</f>
        <v xml:space="preserve"> Luces del Cocina</v>
      </c>
      <c r="S8" t="str">
        <f>_xlfn.CONCAT(A8,"/",B8,"/",C8,"/",D8,"/",F8,"/",G8,"/",H8,"/",I8,"/")</f>
        <v>Casa/Interior/Segunda-planta/Cocina/switch/Interruptor-doble/00/Luces/</v>
      </c>
      <c r="T8" t="str">
        <f>CONCATENATE(G8,V8,IF(H8="00",,CONCATENATE(H8,V8)),I8,V8,SUBSTITUTE(N8," ","_"),V8,D8)</f>
        <v>Interruptor-doble_Luces_del_Cocina</v>
      </c>
      <c r="U8" t="str">
        <f>_xlfn.CONCAT("/local/ismart/planos/Zonas/",B8,"/Ubicacion","/",C8,"/Areas","/",D8,"/",T8,".svg")</f>
        <v>/local/ismart/planos/Zonas/Interior/Ubicacion/Segunda-planta/Areas/Cocina/Interruptor-doble_Luces_del_Cocina.svg</v>
      </c>
      <c r="V8" s="4" t="s">
        <v>10</v>
      </c>
    </row>
    <row r="9" spans="1:22">
      <c r="A9" s="16" t="s">
        <v>47</v>
      </c>
      <c r="B9" s="4" t="s">
        <v>25</v>
      </c>
      <c r="C9" s="4" t="s">
        <v>50</v>
      </c>
      <c r="D9" s="4" t="s">
        <v>70</v>
      </c>
      <c r="E9" s="4" t="s">
        <v>42</v>
      </c>
      <c r="F9" s="6" t="s">
        <v>64</v>
      </c>
      <c r="G9" s="6" t="s">
        <v>44</v>
      </c>
      <c r="H9" s="5" t="s">
        <v>8</v>
      </c>
      <c r="I9" s="19" t="s">
        <v>35</v>
      </c>
      <c r="J9" s="5" t="s">
        <v>77</v>
      </c>
      <c r="K9" s="5" t="s">
        <v>22</v>
      </c>
      <c r="L9" s="17" t="s">
        <v>17</v>
      </c>
      <c r="M9" s="17" t="s">
        <v>17</v>
      </c>
      <c r="N9" s="19" t="s">
        <v>83</v>
      </c>
      <c r="O9" t="str">
        <f>LOWER(SUBSTITUTE(CONCATENATE(F9,".",G9,V9,E9,V9,I9,V9,H9,V9,J9,V9,LEFT(K9,2),V9,B9,V9,D9),"-","_"))</f>
        <v>switch.interruptor_doble_pared_luz_00_zigbee_01_interior_cuarto_squishpe</v>
      </c>
      <c r="P9" t="str">
        <f>SUBSTITUTE(CONCATENATE(G9,V9,I9,V9,H9,V9,J9,V9,LEFT(K9,2),V9,D9,V9,B9),"-","_")</f>
        <v>Interruptor_doble_Luz_00_zigbee_01_Cuarto_squishpe_Interior</v>
      </c>
      <c r="Q9" t="str">
        <f>SUBSTITUTE(CONCATENATE((D9),V9,(B9),V9,(G9),V9,H9, V9, I9),"-","_")</f>
        <v>Cuarto_squishpe_Interior_Interruptor_doble_00_Luz</v>
      </c>
      <c r="R9" t="str">
        <f>SUBSTITUTE(CONCATENATE(IF(H9="00",,CONCATENATE(H9," "))," ",I9," ",N9," ",D9),"-", " ")</f>
        <v xml:space="preserve"> Luz desde Cuarto squishpe</v>
      </c>
      <c r="S9" t="str">
        <f>_xlfn.CONCAT(A9,"/",B9,"/",C9,"/",D9,"/",F9,"/",G9,"/",H9,"/",I9,"/")</f>
        <v>Casa/Interior/Segunda-planta/Cuarto-squishpe/switch/Interruptor-doble/00/Luz/</v>
      </c>
      <c r="T9" t="str">
        <f>CONCATENATE(G9,V9,IF(H9="00",,CONCATENATE(H9,V9)),I9,V9,SUBSTITUTE(N9," ","_"),V9,D9)</f>
        <v>Interruptor-doble_Luz_desde_Cuarto-squishpe</v>
      </c>
      <c r="U9" t="str">
        <f>_xlfn.CONCAT("/local/ismart/planos/Zonas/",B9,"/Ubicacion","/",C9,"/Areas","/",D9,"/",T9,".svg")</f>
        <v>/local/ismart/planos/Zonas/Interior/Ubicacion/Segunda-planta/Areas/Cuarto-squishpe/Interruptor-doble_Luz_desde_Cuarto-squishpe.svg</v>
      </c>
      <c r="V9" s="4" t="s">
        <v>10</v>
      </c>
    </row>
    <row r="10" spans="1:22">
      <c r="A10" s="16" t="s">
        <v>47</v>
      </c>
      <c r="B10" s="4" t="s">
        <v>25</v>
      </c>
      <c r="C10" s="4" t="s">
        <v>50</v>
      </c>
      <c r="D10" s="4" t="s">
        <v>28</v>
      </c>
      <c r="E10" s="4" t="s">
        <v>29</v>
      </c>
      <c r="F10" s="6" t="s">
        <v>64</v>
      </c>
      <c r="G10" s="6" t="s">
        <v>43</v>
      </c>
      <c r="H10" s="5" t="s">
        <v>8</v>
      </c>
      <c r="I10" s="19" t="s">
        <v>35</v>
      </c>
      <c r="J10" s="5" t="s">
        <v>77</v>
      </c>
      <c r="K10" s="5" t="s">
        <v>22</v>
      </c>
      <c r="L10" s="17" t="s">
        <v>17</v>
      </c>
      <c r="M10" s="17" t="s">
        <v>17</v>
      </c>
      <c r="N10" s="19" t="s">
        <v>9</v>
      </c>
      <c r="O10" t="str">
        <f>LOWER(SUBSTITUTE(CONCATENATE(F10,".",G10,V10,E10,V10,I10,V10,H10,V10,J10,V10,LEFT(K10,2),V10,B10,V10,D10),"-","_"))</f>
        <v>switch.interruptor_simple_techo_luz_00_zigbee_01_interior_estudio</v>
      </c>
      <c r="P10" t="str">
        <f>SUBSTITUTE(CONCATENATE(G10,V10,I10,V10,H10,V10,J10,V10,LEFT(K10,2),V10,D10,V10,B10),"-","_")</f>
        <v>Interruptor_simple_Luz_00_zigbee_01_Estudio_Interior</v>
      </c>
      <c r="Q10" t="str">
        <f>SUBSTITUTE(CONCATENATE((D10),V10,(B10),V10,(G10),V10,H10, V10, I10),"-","_")</f>
        <v>Estudio_Interior_Interruptor_simple_00_Luz</v>
      </c>
      <c r="R10" t="str">
        <f>SUBSTITUTE(CONCATENATE(IF(H10="00",,CONCATENATE(H10," "))," ",I10," ",N10," ",D10),"-", " ")</f>
        <v xml:space="preserve"> Luz del Estudio</v>
      </c>
      <c r="S10" t="str">
        <f>_xlfn.CONCAT(A10,"/",B10,"/",C10,"/",D10,"/",F10,"/",G10,"/",H10,"/",I10,"/")</f>
        <v>Casa/Interior/Segunda-planta/Estudio/switch/Interruptor-simple/00/Luz/</v>
      </c>
      <c r="T10" t="str">
        <f>CONCATENATE(G10,V10,IF(H10="00",,CONCATENATE(H10,V10)),I10,V10,SUBSTITUTE(N10," ","_"),V10,D10)</f>
        <v>Interruptor-simple_Luz_del_Estudio</v>
      </c>
      <c r="U10" t="str">
        <f>_xlfn.CONCAT("/local/ismart/planos/Zonas/",B10,"/Ubicacion","/",C10,"/Areas","/",D10,"/",T10,".svg")</f>
        <v>/local/ismart/planos/Zonas/Interior/Ubicacion/Segunda-planta/Areas/Estudio/Interruptor-simple_Luz_del_Estudio.svg</v>
      </c>
      <c r="V10" s="4" t="s">
        <v>10</v>
      </c>
    </row>
    <row r="11" spans="1:22">
      <c r="A11" s="16" t="s">
        <v>47</v>
      </c>
      <c r="B11" s="4" t="s">
        <v>25</v>
      </c>
      <c r="C11" s="4" t="s">
        <v>50</v>
      </c>
      <c r="D11" s="4" t="s">
        <v>28</v>
      </c>
      <c r="E11" s="4" t="s">
        <v>42</v>
      </c>
      <c r="F11" s="6" t="s">
        <v>64</v>
      </c>
      <c r="G11" s="6" t="s">
        <v>44</v>
      </c>
      <c r="H11" s="5" t="s">
        <v>8</v>
      </c>
      <c r="I11" s="19" t="s">
        <v>35</v>
      </c>
      <c r="J11" s="5" t="s">
        <v>77</v>
      </c>
      <c r="K11" s="5" t="s">
        <v>22</v>
      </c>
      <c r="L11" s="17" t="s">
        <v>17</v>
      </c>
      <c r="M11" s="17" t="s">
        <v>17</v>
      </c>
      <c r="N11" s="19" t="s">
        <v>83</v>
      </c>
      <c r="O11" t="str">
        <f>LOWER(SUBSTITUTE(CONCATENATE(F11,".",G11,V11,E11,V11,I11,V11,H11,V11,J11,V11,LEFT(K11,2),V11,B11,V11,D11),"-","_"))</f>
        <v>switch.interruptor_doble_pared_luz_00_zigbee_01_interior_estudio</v>
      </c>
      <c r="P11" t="str">
        <f>SUBSTITUTE(CONCATENATE(G11,V11,I11,V11,H11,V11,J11,V11,LEFT(K11,2),V11,D11,V11,B11),"-","_")</f>
        <v>Interruptor_doble_Luz_00_zigbee_01_Estudio_Interior</v>
      </c>
      <c r="Q11" t="str">
        <f>SUBSTITUTE(CONCATENATE((D11),V11,(B11),V11,(G11),V11,H11, V11, I11),"-","_")</f>
        <v>Estudio_Interior_Interruptor_doble_00_Luz</v>
      </c>
      <c r="R11" t="str">
        <f>SUBSTITUTE(CONCATENATE(IF(H11="00",,CONCATENATE(H11," "))," ",I11," ",N11," ",D11),"-", " ")</f>
        <v xml:space="preserve"> Luz desde Estudio</v>
      </c>
      <c r="S11" t="str">
        <f>_xlfn.CONCAT(A11,"/",B11,"/",C11,"/",D11,"/",F11,"/",G11,"/",H11,"/",I11,"/")</f>
        <v>Casa/Interior/Segunda-planta/Estudio/switch/Interruptor-doble/00/Luz/</v>
      </c>
      <c r="T11" t="str">
        <f>CONCATENATE(G11,V11,IF(H11="00",,CONCATENATE(H11,V11)),I11,V11,SUBSTITUTE(N11," ","_"),V11,D11)</f>
        <v>Interruptor-doble_Luz_desde_Estudio</v>
      </c>
      <c r="U11" t="str">
        <f>_xlfn.CONCAT("/local/ismart/planos/Zonas/",B11,"/Ubicacion","/",C11,"/Areas","/",D11,"/",T11,".svg")</f>
        <v>/local/ismart/planos/Zonas/Interior/Ubicacion/Segunda-planta/Areas/Estudio/Interruptor-doble_Luz_desde_Estudio.svg</v>
      </c>
      <c r="V11" s="4" t="s">
        <v>10</v>
      </c>
    </row>
    <row r="12" spans="1:22">
      <c r="A12" s="16" t="s">
        <v>47</v>
      </c>
      <c r="B12" s="4" t="s">
        <v>25</v>
      </c>
      <c r="C12" s="4" t="s">
        <v>50</v>
      </c>
      <c r="D12" s="17" t="s">
        <v>82</v>
      </c>
      <c r="E12" s="4" t="s">
        <v>42</v>
      </c>
      <c r="F12" s="6" t="s">
        <v>64</v>
      </c>
      <c r="G12" s="6" t="s">
        <v>44</v>
      </c>
      <c r="H12" s="5" t="s">
        <v>8</v>
      </c>
      <c r="I12" s="19" t="s">
        <v>124</v>
      </c>
      <c r="J12" s="5" t="s">
        <v>77</v>
      </c>
      <c r="K12" s="5" t="s">
        <v>22</v>
      </c>
      <c r="L12" s="17" t="s">
        <v>17</v>
      </c>
      <c r="M12" s="17" t="s">
        <v>17</v>
      </c>
      <c r="N12" s="19" t="s">
        <v>9</v>
      </c>
      <c r="O12" t="str">
        <f>LOWER(SUBSTITUTE(CONCATENATE(F12,".",G12,V12,E12,V12,I12,V12,H12,V12,J12,V12,LEFT(K12,2),V12,B12,V12,D12),"-","_"))</f>
        <v>switch.interruptor_doble_pared_luces_00_zigbee_01_interior_recibidor</v>
      </c>
      <c r="P12" t="str">
        <f>SUBSTITUTE(CONCATENATE(G12,V12,I12,V12,H12,V12,J12,V12,LEFT(K12,2),V12,D12,V12,B12),"-","_")</f>
        <v>Interruptor_doble_Luces_00_zigbee_01_Recibidor_Interior</v>
      </c>
      <c r="Q12" t="str">
        <f>SUBSTITUTE(CONCATENATE((D12),V12,(B12),V12,(G12),V12,H12, V12, I12),"-","_")</f>
        <v>Recibidor_Interior_Interruptor_doble_00_Luces</v>
      </c>
      <c r="R12" t="str">
        <f>SUBSTITUTE(CONCATENATE(IF(H12="00",,CONCATENATE(H12," "))," ",I12," ",N12," ",D12),"-", " ")</f>
        <v xml:space="preserve"> Luces del Recibidor</v>
      </c>
      <c r="S12" t="str">
        <f>_xlfn.CONCAT(A12,"/",B12,"/",C12,"/",D12,"/",F12,"/",G12,"/",H12,"/",I12,"/")</f>
        <v>Casa/Interior/Segunda-planta/Recibidor/switch/Interruptor-doble/00/Luces/</v>
      </c>
      <c r="T12" t="str">
        <f>CONCATENATE(G12,V12,IF(H12="00",,CONCATENATE(H12,V12)),I12,V12,SUBSTITUTE(N12," ","_"),V12,D12)</f>
        <v>Interruptor-doble_Luces_del_Recibidor</v>
      </c>
      <c r="U12" t="str">
        <f>_xlfn.CONCAT("/local/ismart/planos/Zonas/",B12,"/Ubicacion","/",C12,"/Areas","/",D12,"/",T12,".svg")</f>
        <v>/local/ismart/planos/Zonas/Interior/Ubicacion/Segunda-planta/Areas/Recibidor/Interruptor-doble_Luces_del_Recibidor.svg</v>
      </c>
      <c r="V12" s="4" t="s">
        <v>10</v>
      </c>
    </row>
    <row r="13" spans="1:22">
      <c r="A13" s="16" t="s">
        <v>47</v>
      </c>
      <c r="B13" s="4" t="s">
        <v>25</v>
      </c>
      <c r="C13" s="4" t="s">
        <v>50</v>
      </c>
      <c r="D13" s="4" t="s">
        <v>36</v>
      </c>
      <c r="E13" s="4" t="s">
        <v>42</v>
      </c>
      <c r="F13" s="6" t="s">
        <v>64</v>
      </c>
      <c r="G13" s="6" t="s">
        <v>44</v>
      </c>
      <c r="H13" s="19" t="s">
        <v>8</v>
      </c>
      <c r="I13" s="19" t="s">
        <v>35</v>
      </c>
      <c r="J13" s="5" t="s">
        <v>77</v>
      </c>
      <c r="K13" s="5" t="s">
        <v>22</v>
      </c>
      <c r="L13" s="17" t="s">
        <v>17</v>
      </c>
      <c r="M13" s="17" t="s">
        <v>17</v>
      </c>
      <c r="N13" s="19" t="s">
        <v>40</v>
      </c>
      <c r="O13" t="str">
        <f>LOWER(SUBSTITUTE(CONCATENATE(F13,".",G13,V13,E13,V13,I13,V13,H13,V13,J13,V13,LEFT(K13,2),V13,B13,V13,D13),"-","_"))</f>
        <v>switch.interruptor_doble_pared_luz_00_zigbee_01_interior_sala</v>
      </c>
      <c r="P13" t="str">
        <f>SUBSTITUTE(CONCATENATE(G13,V13,I13,V13,H13,V13,J13,V13,LEFT(K13,2),V13,D13,V13,B13),"-","_")</f>
        <v>Interruptor_doble_Luz_00_zigbee_01_Sala_Interior</v>
      </c>
      <c r="Q13" t="str">
        <f>SUBSTITUTE(CONCATENATE((D13),V13,(B13),V13,(G13),V13,H13, V13, I13),"-","_")</f>
        <v>Sala_Interior_Interruptor_doble_00_Luz</v>
      </c>
      <c r="R13" t="str">
        <f>SUBSTITUTE(CONCATENATE(IF(H13="00",,CONCATENATE(H13," "))," ",I13," ",N13," ",D13),"-", " ")</f>
        <v xml:space="preserve"> Luz de la Sala</v>
      </c>
      <c r="S13" t="str">
        <f>_xlfn.CONCAT(A13,"/",B13,"/",C13,"/",D13,"/",F13,"/",G13,"/",H13,"/",I13,"/")</f>
        <v>Casa/Interior/Segunda-planta/Sala/switch/Interruptor-doble/00/Luz/</v>
      </c>
      <c r="T13" t="str">
        <f>CONCATENATE(G13,V13,IF(H13="00",,CONCATENATE(H13,V13)),I13,V13,SUBSTITUTE(N13," ","_"),V13,D13)</f>
        <v>Interruptor-doble_Luz_de_la_Sala</v>
      </c>
      <c r="U13" t="str">
        <f>_xlfn.CONCAT("/local/ismart/planos/Zonas/",B13,"/Ubicacion","/",C13,"/Areas","/",D13,"/",T13,".svg")</f>
        <v>/local/ismart/planos/Zonas/Interior/Ubicacion/Segunda-planta/Areas/Sala/Interruptor-doble_Luz_de_la_Sala.svg</v>
      </c>
      <c r="V13" s="4" t="s">
        <v>10</v>
      </c>
    </row>
    <row r="14" spans="1:22">
      <c r="A14" s="16" t="s">
        <v>47</v>
      </c>
      <c r="B14" s="4" t="s">
        <v>25</v>
      </c>
      <c r="C14" s="4" t="s">
        <v>50</v>
      </c>
      <c r="D14" s="4" t="s">
        <v>36</v>
      </c>
      <c r="E14" s="4" t="s">
        <v>42</v>
      </c>
      <c r="F14" s="6" t="s">
        <v>64</v>
      </c>
      <c r="G14" s="6" t="s">
        <v>44</v>
      </c>
      <c r="H14" s="19" t="s">
        <v>24</v>
      </c>
      <c r="I14" s="19" t="s">
        <v>155</v>
      </c>
      <c r="J14" s="5" t="s">
        <v>77</v>
      </c>
      <c r="K14" s="5" t="s">
        <v>22</v>
      </c>
      <c r="L14" s="17" t="s">
        <v>17</v>
      </c>
      <c r="M14" s="17" t="s">
        <v>17</v>
      </c>
      <c r="N14" s="19" t="s">
        <v>40</v>
      </c>
      <c r="O14" t="str">
        <f>LOWER(SUBSTITUTE(CONCATENATE(F14,".",G14,V14,E14,V14,I14,V14,H14,V14,J14,V14,LEFT(K14,2),V14,B14,V14,D14),"-","_"))</f>
        <v>switch.interruptor_doble_pared_luz_directa_01_zigbee_01_interior_sala</v>
      </c>
      <c r="P14" t="str">
        <f>SUBSTITUTE(CONCATENATE(G14,V14,I14,V14,H14,V14,J14,V14,LEFT(K14,2),V14,D14,V14,B14),"-","_")</f>
        <v>Interruptor_doble_Luz_directa_01_zigbee_01_Sala_Interior</v>
      </c>
      <c r="Q14" t="str">
        <f>SUBSTITUTE(CONCATENATE((D14),V14,(B14),V14,(G14),V14,H14, V14, I14),"-","_")</f>
        <v>Sala_Interior_Interruptor_doble_01_Luz_directa</v>
      </c>
      <c r="R14" t="str">
        <f>SUBSTITUTE(CONCATENATE(IF(H14="00",,CONCATENATE(H14," "))," ",I14," ",N14," ",D14),"-", " ")</f>
        <v>01  Luz_directa de la Sala</v>
      </c>
      <c r="S14" t="str">
        <f>_xlfn.CONCAT(A14,"/",B14,"/",C14,"/",D14,"/",F14,"/",G14,"/",H14,"/",I14,"/")</f>
        <v>Casa/Interior/Segunda-planta/Sala/switch/Interruptor-doble/01/Luz_directa/</v>
      </c>
      <c r="T14" t="str">
        <f>CONCATENATE(G14,V14,IF(H14="00",,CONCATENATE(H14,V14)),I14,V14,SUBSTITUTE(N14," ","_"),V14,D14)</f>
        <v>Interruptor-doble_01_Luz_directa_de_la_Sala</v>
      </c>
      <c r="U14" t="str">
        <f>_xlfn.CONCAT("/local/ismart/planos/Zonas/",B14,"/Ubicacion","/",C14,"/Areas","/",D14,"/",T14,".svg")</f>
        <v>/local/ismart/planos/Zonas/Interior/Ubicacion/Segunda-planta/Areas/Sala/Interruptor-doble_01_Luz_directa_de_la_Sala.svg</v>
      </c>
      <c r="V14" s="4" t="s">
        <v>10</v>
      </c>
    </row>
    <row r="15" spans="1:22">
      <c r="A15" s="16" t="s">
        <v>47</v>
      </c>
      <c r="B15" s="4" t="s">
        <v>25</v>
      </c>
      <c r="C15" s="4" t="s">
        <v>50</v>
      </c>
      <c r="D15" s="4" t="s">
        <v>36</v>
      </c>
      <c r="E15" s="4" t="s">
        <v>42</v>
      </c>
      <c r="F15" s="6" t="s">
        <v>68</v>
      </c>
      <c r="G15" s="6" t="s">
        <v>31</v>
      </c>
      <c r="H15" s="19" t="s">
        <v>8</v>
      </c>
      <c r="I15" s="19" t="s">
        <v>175</v>
      </c>
      <c r="J15" s="5" t="s">
        <v>77</v>
      </c>
      <c r="K15" s="5" t="s">
        <v>22</v>
      </c>
      <c r="L15" s="17" t="s">
        <v>17</v>
      </c>
      <c r="M15" s="17" t="s">
        <v>17</v>
      </c>
      <c r="N15" s="19" t="s">
        <v>40</v>
      </c>
      <c r="O15" t="str">
        <f>LOWER(SUBSTITUTE(CONCATENATE(F15,".",G15,V15,E15,V15,I15,V15,H15,V15,J15,V15,LEFT(K15,2),V15,B15,V15,D15),"-","_"))</f>
        <v>sensor.sensor_pared_temperatura_00_zigbee_01_interior_sala</v>
      </c>
      <c r="P15" t="str">
        <f>SUBSTITUTE(CONCATENATE(G15,V15,I15,V15,H15,V15,J15,V15,LEFT(K15,2),V15,D15,V15,B15),"-","_")</f>
        <v>Sensor_Temperatura_00_zigbee_01_Sala_Interior</v>
      </c>
      <c r="Q15" t="str">
        <f>SUBSTITUTE(CONCATENATE((D15),V15,(B15),V15,(G15),V15,H15, V15, I15),"-","_")</f>
        <v>Sala_Interior_Sensor_00_Temperatura</v>
      </c>
      <c r="R15" t="str">
        <f>SUBSTITUTE(CONCATENATE(IF(H15="00",,CONCATENATE(H15," "))," ",I15," ",N15," ",D15),"-", " ")</f>
        <v xml:space="preserve"> Temperatura de la Sala</v>
      </c>
      <c r="S15" t="str">
        <f>_xlfn.CONCAT(A15,"/",B15,"/",C15,"/",D15,"/",F15,"/",G15,"/",H15,"/",I15,"/")</f>
        <v>Casa/Interior/Segunda-planta/Sala/sensor/Sensor/00/Temperatura/</v>
      </c>
      <c r="T15" t="str">
        <f>CONCATENATE(G15,V15,IF(H15="00",,CONCATENATE(H15,V15)),I15,V15,SUBSTITUTE(N15," ","_"),V15,D15)</f>
        <v>Sensor_Temperatura_de_la_Sala</v>
      </c>
      <c r="U15" t="str">
        <f>_xlfn.CONCAT("/local/ismart/planos/Zonas/",B15,"/Ubicacion","/",C15,"/Areas","/",D15,"/",T15,".svg")</f>
        <v>/local/ismart/planos/Zonas/Interior/Ubicacion/Segunda-planta/Areas/Sala/Sensor_Temperatura_de_la_Sala.svg</v>
      </c>
      <c r="V15" s="4" t="s">
        <v>10</v>
      </c>
    </row>
    <row r="16" spans="1:22">
      <c r="A16" s="16" t="s">
        <v>47</v>
      </c>
      <c r="B16" s="4" t="s">
        <v>25</v>
      </c>
      <c r="C16" s="4" t="s">
        <v>50</v>
      </c>
      <c r="D16" s="4" t="s">
        <v>36</v>
      </c>
      <c r="E16" s="4" t="s">
        <v>42</v>
      </c>
      <c r="F16" s="6" t="s">
        <v>68</v>
      </c>
      <c r="G16" s="6" t="s">
        <v>31</v>
      </c>
      <c r="H16" s="19" t="s">
        <v>8</v>
      </c>
      <c r="I16" s="19" t="s">
        <v>176</v>
      </c>
      <c r="J16" s="5" t="s">
        <v>77</v>
      </c>
      <c r="K16" s="5" t="s">
        <v>22</v>
      </c>
      <c r="L16" s="17" t="s">
        <v>17</v>
      </c>
      <c r="M16" s="17" t="s">
        <v>17</v>
      </c>
      <c r="N16" s="19" t="s">
        <v>40</v>
      </c>
      <c r="O16" t="str">
        <f>LOWER(SUBSTITUTE(CONCATENATE(F16,".",G16,V16,E16,V16,I16,V16,H16,V16,J16,V16,LEFT(K16,2),V16,B16,V16,D16),"-","_"))</f>
        <v>sensor.sensor_pared_humedad_00_zigbee_01_interior_sala</v>
      </c>
      <c r="P16" t="str">
        <f>SUBSTITUTE(CONCATENATE(G16,V16,I16,V16,H16,V16,J16,V16,LEFT(K16,2),V16,D16,V16,B16),"-","_")</f>
        <v>Sensor_Humedad_00_zigbee_01_Sala_Interior</v>
      </c>
      <c r="Q16" t="str">
        <f>SUBSTITUTE(CONCATENATE((D16),V16,(B16),V16,(G16),V16,H16, V16, I16),"-","_")</f>
        <v>Sala_Interior_Sensor_00_Humedad</v>
      </c>
      <c r="R16" t="str">
        <f>SUBSTITUTE(CONCATENATE(IF(H16="00",,CONCATENATE(H16," "))," ",I16," ",N16," ",D16),"-", " ")</f>
        <v xml:space="preserve"> Humedad de la Sala</v>
      </c>
      <c r="S16" t="str">
        <f>_xlfn.CONCAT(A16,"/",B16,"/",C16,"/",D16,"/",F16,"/",G16,"/",H16,"/",I16,"/")</f>
        <v>Casa/Interior/Segunda-planta/Sala/sensor/Sensor/00/Humedad/</v>
      </c>
      <c r="T16" t="str">
        <f>CONCATENATE(G16,V16,IF(H16="00",,CONCATENATE(H16,V16)),I16,V16,SUBSTITUTE(N16," ","_"),V16,D16)</f>
        <v>Sensor_Humedad_de_la_Sala</v>
      </c>
      <c r="U16" t="str">
        <f>_xlfn.CONCAT("/local/ismart/planos/Zonas/",B16,"/Ubicacion","/",C16,"/Areas","/",D16,"/",T16,".svg")</f>
        <v>/local/ismart/planos/Zonas/Interior/Ubicacion/Segunda-planta/Areas/Sala/Sensor_Humedad_de_la_Sala.svg</v>
      </c>
      <c r="V16" s="4" t="s">
        <v>10</v>
      </c>
    </row>
    <row r="17" spans="1:22">
      <c r="A17" s="16" t="s">
        <v>47</v>
      </c>
      <c r="B17" s="4" t="s">
        <v>25</v>
      </c>
      <c r="C17" s="4" t="s">
        <v>50</v>
      </c>
      <c r="D17" s="4" t="s">
        <v>36</v>
      </c>
      <c r="E17" s="4" t="s">
        <v>42</v>
      </c>
      <c r="F17" s="6" t="s">
        <v>68</v>
      </c>
      <c r="G17" s="6" t="s">
        <v>31</v>
      </c>
      <c r="H17" s="19" t="s">
        <v>8</v>
      </c>
      <c r="I17" s="19" t="s">
        <v>177</v>
      </c>
      <c r="J17" s="5" t="s">
        <v>77</v>
      </c>
      <c r="K17" s="5" t="s">
        <v>22</v>
      </c>
      <c r="L17" s="17" t="s">
        <v>17</v>
      </c>
      <c r="M17" s="17" t="s">
        <v>17</v>
      </c>
      <c r="N17" s="19" t="s">
        <v>40</v>
      </c>
      <c r="O17" t="str">
        <f>LOWER(SUBSTITUTE(CONCATENATE(F17,".",G17,V17,E17,V17,I17,V17,H17,V17,J17,V17,LEFT(K17,2),V17,B17,V17,D17),"-","_"))</f>
        <v>sensor.sensor_pared_bateria_sensor_th_00_zigbee_01_interior_sala</v>
      </c>
      <c r="P17" t="str">
        <f>SUBSTITUTE(CONCATENATE(G17,V17,I17,V17,H17,V17,J17,V17,LEFT(K17,2),V17,D17,V17,B17),"-","_")</f>
        <v>Sensor_Bateria_Sensor_TH_00_zigbee_01_Sala_Interior</v>
      </c>
      <c r="Q17" t="str">
        <f>SUBSTITUTE(CONCATENATE((D17),V17,(B17),V17,(G17),V17,H17, V17, I17),"-","_")</f>
        <v>Sala_Interior_Sensor_00_Bateria_Sensor_TH</v>
      </c>
      <c r="R17" t="str">
        <f>SUBSTITUTE(CONCATENATE(IF(H17="00",,CONCATENATE(H17," "))," ",I17," ",N17," ",D17),"-", " ")</f>
        <v xml:space="preserve"> Bateria_Sensor_TH de la Sala</v>
      </c>
      <c r="S17" t="str">
        <f>_xlfn.CONCAT(A17,"/",B17,"/",C17,"/",D17,"/",F17,"/",G17,"/",H17,"/",I17,"/")</f>
        <v>Casa/Interior/Segunda-planta/Sala/sensor/Sensor/00/Bateria_Sensor_TH/</v>
      </c>
      <c r="T17" t="str">
        <f>CONCATENATE(G17,V17,IF(H17="00",,CONCATENATE(H17,V17)),I17,V17,SUBSTITUTE(N17," ","_"),V17,D17)</f>
        <v>Sensor_Bateria_Sensor_TH_de_la_Sala</v>
      </c>
      <c r="U17" t="str">
        <f>_xlfn.CONCAT("/local/ismart/planos/Zonas/",B17,"/Ubicacion","/",C17,"/Areas","/",D17,"/",T17,".svg")</f>
        <v>/local/ismart/planos/Zonas/Interior/Ubicacion/Segunda-planta/Areas/Sala/Sensor_Bateria_Sensor_TH_de_la_Sala.svg</v>
      </c>
      <c r="V17" s="4" t="s">
        <v>10</v>
      </c>
    </row>
    <row r="22" spans="1:22">
      <c r="K22" s="26"/>
    </row>
  </sheetData>
  <sortState xmlns:xlrd2="http://schemas.microsoft.com/office/spreadsheetml/2017/richdata2" ref="A2:V15">
    <sortCondition ref="B2:B15"/>
  </sortState>
  <conditionalFormatting sqref="O1:O1048576">
    <cfRule type="duplicateValues" dxfId="4" priority="4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39826518-181E-4705-8E10-895592D5D3B6}">
          <x14:formula1>
            <xm:f>AreasSK!$A$2:$A$32</xm:f>
          </x14:formula1>
          <xm:sqref>D9:D17</xm:sqref>
        </x14:dataValidation>
        <x14:dataValidation type="list" allowBlank="1" showInputMessage="1" showErrorMessage="1" xr:uid="{D45CE4A7-E42B-4756-998A-3C7CEDAE1670}">
          <x14:formula1>
            <xm:f>AreasSK!$A$2:$A$81</xm:f>
          </x14:formula1>
          <xm:sqref>D2:D7</xm:sqref>
        </x14:dataValidation>
        <x14:dataValidation type="list" allowBlank="1" showInputMessage="1" showErrorMessage="1" xr:uid="{E9886CA0-ABF7-4DEF-981A-938147170D13}">
          <x14:formula1>
            <xm:f>Zona!$A$2:$A$3</xm:f>
          </x14:formula1>
          <xm:sqref>B2:B17</xm:sqref>
        </x14:dataValidation>
        <x14:dataValidation type="list" allowBlank="1" showInputMessage="1" showErrorMessage="1" xr:uid="{3D7E912A-9EEA-4A7E-BA71-EB1AE0E4ADA5}">
          <x14:formula1>
            <xm:f>Type!$A$2:$A$22</xm:f>
          </x14:formula1>
          <xm:sqref>G2:G17</xm:sqref>
        </x14:dataValidation>
        <x14:dataValidation type="list" allowBlank="1" showInputMessage="1" showErrorMessage="1" xr:uid="{9CBB5A09-5E5C-407E-BA26-A7699A10D719}">
          <x14:formula1>
            <xm:f>LocationDevice!$A$2:$A$13</xm:f>
          </x14:formula1>
          <xm:sqref>E2:E17</xm:sqref>
        </x14:dataValidation>
        <x14:dataValidation type="list" allowBlank="1" showInputMessage="1" showErrorMessage="1" xr:uid="{46FF9668-8E5B-4F69-99AC-869AA36609B8}">
          <x14:formula1>
            <xm:f>Ubicacion!$A$2:$A$18</xm:f>
          </x14:formula1>
          <xm:sqref>C2:C17</xm:sqref>
        </x14:dataValidation>
        <x14:dataValidation type="list" allowBlank="1" showInputMessage="1" showErrorMessage="1" xr:uid="{E02A4412-B018-4DF2-8E88-469CB105D9E7}">
          <x14:formula1>
            <xm:f>Technology!$A$2:$A$13</xm:f>
          </x14:formula1>
          <xm:sqref>J2:J17</xm:sqref>
        </x14:dataValidation>
        <x14:dataValidation type="list" allowBlank="1" showInputMessage="1" showErrorMessage="1" xr:uid="{00765230-EFF7-4A9F-8655-D4A0D5B527BE}">
          <x14:formula1>
            <xm:f>Importance!$A$2:$A$9</xm:f>
          </x14:formula1>
          <xm:sqref>K2:K17</xm:sqref>
        </x14:dataValidation>
        <x14:dataValidation type="list" allowBlank="1" showInputMessage="1" showErrorMessage="1" xr:uid="{820B1DE8-0DFF-43CE-87BC-815AA122B86A}">
          <x14:formula1>
            <xm:f>AreasSK!$A$2:$A$13</xm:f>
          </x14:formula1>
          <xm:sqref>D8 D10:D11</xm:sqref>
        </x14:dataValidation>
        <x14:dataValidation type="list" allowBlank="1" showInputMessage="1" showErrorMessage="1" xr:uid="{60A29141-6D71-45D0-B030-450CD38D68A6}">
          <x14:formula1>
            <xm:f>Nombre_Entidades!$A$2:$A$7</xm:f>
          </x14:formula1>
          <xm:sqref>I2:I17</xm:sqref>
        </x14:dataValidation>
        <x14:dataValidation type="list" allowBlank="1" showInputMessage="1" showErrorMessage="1" xr:uid="{DE8FA183-60B6-45C4-9BE0-181207916F32}">
          <x14:formula1>
            <xm:f>Domain!$A$2:$A$28</xm:f>
          </x14:formula1>
          <xm:sqref>F2:F17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E1D1-AEFB-4BA2-85DE-EA1F172FA954}">
  <dimension ref="A1:D6"/>
  <sheetViews>
    <sheetView workbookViewId="0">
      <selection activeCell="C5" sqref="C5"/>
    </sheetView>
  </sheetViews>
  <sheetFormatPr baseColWidth="10" defaultRowHeight="14.25"/>
  <sheetData>
    <row r="1" spans="1:4" ht="15">
      <c r="A1" s="21" t="s">
        <v>4</v>
      </c>
      <c r="D1">
        <v>0</v>
      </c>
    </row>
    <row r="2" spans="1:4">
      <c r="A2" s="14" t="s">
        <v>76</v>
      </c>
    </row>
    <row r="3" spans="1:4">
      <c r="A3" t="s">
        <v>77</v>
      </c>
    </row>
    <row r="4" spans="1:4">
      <c r="A4" t="s">
        <v>78</v>
      </c>
    </row>
    <row r="5" spans="1:4">
      <c r="A5" t="s">
        <v>79</v>
      </c>
    </row>
    <row r="6" spans="1:4">
      <c r="A6" t="s">
        <v>80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641D4-885E-4CBC-B3B6-61C30772A54B}">
  <dimension ref="A1:A5"/>
  <sheetViews>
    <sheetView workbookViewId="0">
      <selection activeCell="A8" sqref="A8"/>
    </sheetView>
  </sheetViews>
  <sheetFormatPr baseColWidth="10" defaultRowHeight="14.25"/>
  <cols>
    <col min="1" max="1" width="30.25" bestFit="1" customWidth="1"/>
  </cols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  <row r="4" spans="1:1">
      <c r="A4" t="s">
        <v>23</v>
      </c>
    </row>
    <row r="5" spans="1:1">
      <c r="A5" s="16" t="s">
        <v>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1F66-7339-4766-87AE-20EB5EAC51B7}">
  <dimension ref="A1:C7"/>
  <sheetViews>
    <sheetView workbookViewId="0">
      <selection activeCell="A8" sqref="A8"/>
    </sheetView>
  </sheetViews>
  <sheetFormatPr baseColWidth="10" defaultRowHeight="14.25"/>
  <cols>
    <col min="1" max="1" width="20" bestFit="1" customWidth="1"/>
  </cols>
  <sheetData>
    <row r="1" spans="1:3">
      <c r="A1" s="16" t="s">
        <v>123</v>
      </c>
    </row>
    <row r="2" spans="1:3">
      <c r="A2" s="16" t="s">
        <v>35</v>
      </c>
    </row>
    <row r="3" spans="1:3">
      <c r="A3" s="16" t="s">
        <v>124</v>
      </c>
    </row>
    <row r="4" spans="1:3">
      <c r="A4" s="16" t="s">
        <v>175</v>
      </c>
    </row>
    <row r="5" spans="1:3">
      <c r="A5" s="16" t="s">
        <v>155</v>
      </c>
    </row>
    <row r="6" spans="1:3">
      <c r="A6" s="16" t="s">
        <v>176</v>
      </c>
    </row>
    <row r="7" spans="1:3">
      <c r="A7" s="16" t="s">
        <v>177</v>
      </c>
      <c r="C7" s="26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9E091-0E04-40BB-909D-8136BCC61440}">
  <dimension ref="A1:G19"/>
  <sheetViews>
    <sheetView topLeftCell="B1" workbookViewId="0">
      <selection activeCell="G10" sqref="G10"/>
    </sheetView>
  </sheetViews>
  <sheetFormatPr baseColWidth="10" defaultRowHeight="14.25"/>
  <cols>
    <col min="2" max="2" width="20.375" bestFit="1" customWidth="1"/>
    <col min="3" max="3" width="23.5" customWidth="1"/>
    <col min="4" max="4" width="22.25" customWidth="1"/>
    <col min="5" max="5" width="23.375" bestFit="1" customWidth="1"/>
    <col min="7" max="7" width="35.5" customWidth="1"/>
  </cols>
  <sheetData>
    <row r="1" spans="1:7" ht="15">
      <c r="A1" s="22" t="s">
        <v>94</v>
      </c>
      <c r="B1" s="21" t="s">
        <v>97</v>
      </c>
      <c r="C1" s="21" t="s">
        <v>133</v>
      </c>
      <c r="D1" s="21" t="s">
        <v>153</v>
      </c>
      <c r="E1" s="30" t="s">
        <v>156</v>
      </c>
      <c r="G1" s="21" t="s">
        <v>161</v>
      </c>
    </row>
    <row r="2" spans="1:7">
      <c r="A2" s="23" t="s">
        <v>95</v>
      </c>
      <c r="B2" s="25" t="s">
        <v>98</v>
      </c>
      <c r="C2" t="s">
        <v>134</v>
      </c>
      <c r="D2" s="16" t="s">
        <v>143</v>
      </c>
      <c r="E2" s="31" t="s">
        <v>157</v>
      </c>
      <c r="G2" t="s">
        <v>160</v>
      </c>
    </row>
    <row r="3" spans="1:7">
      <c r="A3" s="23" t="s">
        <v>96</v>
      </c>
      <c r="B3" s="25" t="s">
        <v>99</v>
      </c>
      <c r="C3" t="s">
        <v>135</v>
      </c>
      <c r="D3" s="16" t="s">
        <v>144</v>
      </c>
      <c r="E3" s="31" t="s">
        <v>158</v>
      </c>
      <c r="G3" s="16" t="s">
        <v>166</v>
      </c>
    </row>
    <row r="4" spans="1:7">
      <c r="B4" s="25" t="s">
        <v>100</v>
      </c>
      <c r="C4" s="26"/>
      <c r="D4" s="16"/>
      <c r="E4" t="s">
        <v>159</v>
      </c>
      <c r="G4" s="16" t="s">
        <v>168</v>
      </c>
    </row>
    <row r="5" spans="1:7">
      <c r="B5" s="25" t="s">
        <v>101</v>
      </c>
      <c r="D5" s="16"/>
      <c r="G5" t="s">
        <v>169</v>
      </c>
    </row>
    <row r="6" spans="1:7">
      <c r="B6" s="25" t="s">
        <v>102</v>
      </c>
      <c r="D6" s="16"/>
      <c r="G6" s="16" t="s">
        <v>174</v>
      </c>
    </row>
    <row r="7" spans="1:7">
      <c r="B7" s="25" t="s">
        <v>103</v>
      </c>
    </row>
    <row r="8" spans="1:7">
      <c r="B8" s="25" t="s">
        <v>104</v>
      </c>
    </row>
    <row r="9" spans="1:7">
      <c r="B9" s="25" t="s">
        <v>105</v>
      </c>
    </row>
    <row r="10" spans="1:7">
      <c r="B10" s="25" t="s">
        <v>106</v>
      </c>
    </row>
    <row r="11" spans="1:7">
      <c r="B11" s="25" t="s">
        <v>107</v>
      </c>
    </row>
    <row r="12" spans="1:7">
      <c r="B12" s="25" t="s">
        <v>108</v>
      </c>
    </row>
    <row r="13" spans="1:7">
      <c r="B13" s="25" t="s">
        <v>109</v>
      </c>
    </row>
    <row r="14" spans="1:7">
      <c r="B14" s="25" t="s">
        <v>110</v>
      </c>
    </row>
    <row r="15" spans="1:7">
      <c r="B15" s="25" t="s">
        <v>111</v>
      </c>
    </row>
    <row r="16" spans="1:7">
      <c r="B16" s="25" t="s">
        <v>112</v>
      </c>
    </row>
    <row r="17" spans="2:2">
      <c r="B17" s="25" t="s">
        <v>113</v>
      </c>
    </row>
    <row r="18" spans="2:2">
      <c r="B18" s="25" t="s">
        <v>114</v>
      </c>
    </row>
    <row r="19" spans="2:2">
      <c r="B19" s="25" t="s">
        <v>117</v>
      </c>
    </row>
  </sheetData>
  <phoneticPr fontId="8" type="noConversion"/>
  <dataValidations count="1">
    <dataValidation allowBlank="1" showInputMessage="1" showErrorMessage="1" errorTitle="Registro repedito" error="Hay registros repetidos_x000a_en las columnas_x000a_name_cards_i_ismar y order" sqref="G2" xr:uid="{68475AB6-6090-4CA7-AF87-A5D4EC6E7D68}"/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077E1-37B3-4FBB-9A26-0E96A61E0B94}">
  <dimension ref="A1:E6"/>
  <sheetViews>
    <sheetView workbookViewId="0">
      <selection activeCell="B1" sqref="B1"/>
    </sheetView>
  </sheetViews>
  <sheetFormatPr baseColWidth="10" defaultRowHeight="14.25"/>
  <cols>
    <col min="1" max="1" width="15" bestFit="1" customWidth="1"/>
    <col min="2" max="2" width="15" customWidth="1"/>
    <col min="3" max="3" width="23.375" bestFit="1" customWidth="1"/>
    <col min="4" max="4" width="25.5" customWidth="1"/>
  </cols>
  <sheetData>
    <row r="1" spans="1:5" ht="15">
      <c r="A1" s="21" t="s">
        <v>140</v>
      </c>
      <c r="B1" s="21" t="s">
        <v>154</v>
      </c>
      <c r="C1" s="21" t="s">
        <v>152</v>
      </c>
      <c r="D1" s="21" t="s">
        <v>64</v>
      </c>
      <c r="E1" s="21" t="s">
        <v>68</v>
      </c>
    </row>
    <row r="2" spans="1:5">
      <c r="A2" s="16" t="s">
        <v>150</v>
      </c>
      <c r="B2" s="16">
        <v>1</v>
      </c>
      <c r="C2" s="16" t="s">
        <v>145</v>
      </c>
      <c r="D2" t="s">
        <v>143</v>
      </c>
      <c r="E2" t="s">
        <v>143</v>
      </c>
    </row>
    <row r="3" spans="1:5">
      <c r="A3" s="16" t="s">
        <v>141</v>
      </c>
      <c r="B3" s="16">
        <v>2</v>
      </c>
      <c r="C3" s="16" t="s">
        <v>146</v>
      </c>
      <c r="D3" s="16" t="s">
        <v>144</v>
      </c>
      <c r="E3" s="16" t="s">
        <v>144</v>
      </c>
    </row>
    <row r="4" spans="1:5">
      <c r="A4" s="16" t="s">
        <v>151</v>
      </c>
      <c r="B4" s="16">
        <v>3</v>
      </c>
      <c r="C4" s="16" t="s">
        <v>147</v>
      </c>
      <c r="D4" s="16" t="s">
        <v>144</v>
      </c>
      <c r="E4" s="16" t="s">
        <v>144</v>
      </c>
    </row>
    <row r="5" spans="1:5">
      <c r="A5" s="16" t="s">
        <v>138</v>
      </c>
      <c r="B5" s="16">
        <v>4</v>
      </c>
      <c r="C5" s="16" t="s">
        <v>148</v>
      </c>
      <c r="D5" s="16" t="s">
        <v>144</v>
      </c>
      <c r="E5" s="16" t="s">
        <v>144</v>
      </c>
    </row>
    <row r="6" spans="1:5">
      <c r="A6" s="16" t="s">
        <v>142</v>
      </c>
      <c r="B6" s="16">
        <v>5</v>
      </c>
      <c r="C6" s="16" t="s">
        <v>149</v>
      </c>
      <c r="D6" t="s">
        <v>143</v>
      </c>
      <c r="E6" t="s">
        <v>143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B63B2D-9C7D-4DFB-8642-3E6935599FB4}">
          <x14:formula1>
            <xm:f>'Datos ComboBox'!$D$2:$D$3</xm:f>
          </x14:formula1>
          <xm:sqref>D2:E6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9"/>
  <sheetViews>
    <sheetView workbookViewId="0">
      <selection sqref="A1:XFD1"/>
    </sheetView>
  </sheetViews>
  <sheetFormatPr baseColWidth="10" defaultColWidth="12.625" defaultRowHeight="15" customHeight="1"/>
  <cols>
    <col min="2" max="2" width="62.625" customWidth="1"/>
    <col min="13" max="13" width="26.75" customWidth="1"/>
  </cols>
  <sheetData>
    <row r="1" spans="1:2" ht="14.25">
      <c r="A1" s="7" t="s">
        <v>11</v>
      </c>
      <c r="B1" s="7" t="s">
        <v>12</v>
      </c>
    </row>
    <row r="2" spans="1:2" ht="14.25">
      <c r="A2" s="7" t="s">
        <v>3</v>
      </c>
      <c r="B2" s="8" t="s">
        <v>13</v>
      </c>
    </row>
    <row r="3" spans="1:2" ht="57">
      <c r="A3" s="7" t="s">
        <v>5</v>
      </c>
      <c r="B3" s="11" t="s">
        <v>14</v>
      </c>
    </row>
    <row r="4" spans="1:2" ht="102.75" customHeight="1">
      <c r="A4" s="7"/>
      <c r="B4" s="11"/>
    </row>
    <row r="5" spans="1:2" ht="14.25">
      <c r="A5" s="7"/>
      <c r="B5" s="13"/>
    </row>
    <row r="19" spans="14:16" ht="15" customHeight="1">
      <c r="N19" s="9"/>
      <c r="O19" s="9"/>
      <c r="P1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AC1D-8502-4A3A-A231-380A86551402}">
  <sheetPr>
    <tabColor rgb="FFFF0000"/>
  </sheetPr>
  <dimension ref="A1:E16"/>
  <sheetViews>
    <sheetView workbookViewId="0">
      <selection activeCell="D15" sqref="D15"/>
    </sheetView>
  </sheetViews>
  <sheetFormatPr baseColWidth="10" defaultRowHeight="14.25"/>
  <cols>
    <col min="1" max="1" width="34.5" bestFit="1" customWidth="1"/>
    <col min="2" max="2" width="35.625" customWidth="1"/>
    <col min="3" max="3" width="31.5" customWidth="1"/>
    <col min="4" max="4" width="36.375" customWidth="1"/>
    <col min="5" max="5" width="34.5" customWidth="1"/>
  </cols>
  <sheetData>
    <row r="1" spans="1:5" ht="15">
      <c r="A1" s="24" t="s">
        <v>118</v>
      </c>
      <c r="B1" s="21" t="s">
        <v>120</v>
      </c>
      <c r="C1" s="21" t="s">
        <v>121</v>
      </c>
      <c r="D1" s="21" t="s">
        <v>122</v>
      </c>
      <c r="E1" s="21" t="s">
        <v>119</v>
      </c>
    </row>
    <row r="2" spans="1:5">
      <c r="A2" t="s">
        <v>69</v>
      </c>
      <c r="B2" s="16" t="s">
        <v>95</v>
      </c>
      <c r="C2" t="s">
        <v>101</v>
      </c>
      <c r="D2" s="16" t="s">
        <v>173</v>
      </c>
      <c r="E2" t="s">
        <v>95</v>
      </c>
    </row>
    <row r="3" spans="1:5">
      <c r="A3" t="s">
        <v>37</v>
      </c>
      <c r="B3" s="16" t="s">
        <v>95</v>
      </c>
      <c r="C3" t="s">
        <v>100</v>
      </c>
      <c r="D3" s="16" t="s">
        <v>170</v>
      </c>
      <c r="E3" t="s">
        <v>95</v>
      </c>
    </row>
    <row r="4" spans="1:5">
      <c r="A4" t="s">
        <v>70</v>
      </c>
      <c r="B4" s="16" t="s">
        <v>95</v>
      </c>
      <c r="C4" t="s">
        <v>106</v>
      </c>
      <c r="D4" s="16" t="s">
        <v>172</v>
      </c>
      <c r="E4" t="s">
        <v>96</v>
      </c>
    </row>
    <row r="5" spans="1:5">
      <c r="A5" t="s">
        <v>28</v>
      </c>
      <c r="B5" s="16" t="s">
        <v>95</v>
      </c>
      <c r="C5" t="s">
        <v>99</v>
      </c>
      <c r="D5" s="16" t="s">
        <v>171</v>
      </c>
      <c r="E5" t="s">
        <v>95</v>
      </c>
    </row>
    <row r="6" spans="1:5">
      <c r="A6" t="s">
        <v>38</v>
      </c>
      <c r="B6" s="16" t="s">
        <v>96</v>
      </c>
      <c r="C6" t="s">
        <v>117</v>
      </c>
      <c r="D6" s="16" t="s">
        <v>117</v>
      </c>
      <c r="E6" t="s">
        <v>96</v>
      </c>
    </row>
    <row r="7" spans="1:5">
      <c r="A7" t="s">
        <v>74</v>
      </c>
      <c r="B7" s="16" t="s">
        <v>96</v>
      </c>
      <c r="C7" t="s">
        <v>117</v>
      </c>
      <c r="D7" s="16" t="s">
        <v>117</v>
      </c>
      <c r="E7" t="s">
        <v>96</v>
      </c>
    </row>
    <row r="8" spans="1:5">
      <c r="A8" t="s">
        <v>72</v>
      </c>
      <c r="B8" s="16" t="s">
        <v>96</v>
      </c>
      <c r="C8" t="s">
        <v>117</v>
      </c>
      <c r="D8" s="16" t="s">
        <v>117</v>
      </c>
      <c r="E8" t="s">
        <v>96</v>
      </c>
    </row>
    <row r="9" spans="1:5">
      <c r="A9" t="s">
        <v>75</v>
      </c>
      <c r="B9" s="16" t="s">
        <v>96</v>
      </c>
      <c r="C9" t="s">
        <v>117</v>
      </c>
      <c r="D9" s="16" t="s">
        <v>117</v>
      </c>
      <c r="E9" t="s">
        <v>96</v>
      </c>
    </row>
    <row r="10" spans="1:5">
      <c r="A10" t="s">
        <v>73</v>
      </c>
      <c r="B10" s="16" t="s">
        <v>96</v>
      </c>
      <c r="C10" t="s">
        <v>117</v>
      </c>
      <c r="D10" s="16" t="s">
        <v>117</v>
      </c>
      <c r="E10" t="s">
        <v>96</v>
      </c>
    </row>
    <row r="11" spans="1:5">
      <c r="A11" t="s">
        <v>39</v>
      </c>
      <c r="B11" s="16" t="s">
        <v>95</v>
      </c>
      <c r="C11" t="s">
        <v>107</v>
      </c>
      <c r="D11" s="16" t="s">
        <v>116</v>
      </c>
      <c r="E11" t="s">
        <v>96</v>
      </c>
    </row>
    <row r="12" spans="1:5">
      <c r="A12" t="s">
        <v>27</v>
      </c>
      <c r="B12" s="16" t="s">
        <v>96</v>
      </c>
      <c r="C12" t="s">
        <v>117</v>
      </c>
      <c r="D12" s="16" t="s">
        <v>117</v>
      </c>
      <c r="E12" t="s">
        <v>96</v>
      </c>
    </row>
    <row r="13" spans="1:5">
      <c r="A13" s="16" t="s">
        <v>82</v>
      </c>
      <c r="B13" s="16" t="s">
        <v>96</v>
      </c>
      <c r="C13" t="s">
        <v>117</v>
      </c>
      <c r="D13" s="16" t="s">
        <v>117</v>
      </c>
      <c r="E13" t="s">
        <v>96</v>
      </c>
    </row>
    <row r="14" spans="1:5">
      <c r="A14" t="s">
        <v>36</v>
      </c>
      <c r="B14" s="16" t="s">
        <v>95</v>
      </c>
      <c r="C14" t="s">
        <v>98</v>
      </c>
      <c r="D14" s="16" t="s">
        <v>116</v>
      </c>
      <c r="E14" t="s">
        <v>96</v>
      </c>
    </row>
    <row r="15" spans="1:5">
      <c r="A15" t="s">
        <v>41</v>
      </c>
      <c r="B15" s="16" t="s">
        <v>96</v>
      </c>
      <c r="C15" t="s">
        <v>111</v>
      </c>
      <c r="D15" s="16" t="s">
        <v>116</v>
      </c>
      <c r="E15" t="s">
        <v>96</v>
      </c>
    </row>
    <row r="16" spans="1:5">
      <c r="A16" s="16"/>
      <c r="B16" s="16"/>
    </row>
  </sheetData>
  <sortState xmlns:xlrd2="http://schemas.microsoft.com/office/spreadsheetml/2017/richdata2" ref="A3:A15">
    <sortCondition ref="A3:A15"/>
  </sortState>
  <phoneticPr fontId="8" type="noConversion"/>
  <conditionalFormatting sqref="B2:B16">
    <cfRule type="containsText" dxfId="3" priority="1" operator="containsText" text="SI">
      <formula>NOT(ISERROR(SEARCH("SI",B2)))</formula>
    </cfRule>
    <cfRule type="containsText" dxfId="2" priority="2" operator="containsText" text="SI">
      <formula>NOT(ISERROR(SEARCH("SI",B2)))</formula>
    </cfRule>
  </conditionalFormatting>
  <conditionalFormatting sqref="C2:C15">
    <cfRule type="duplicateValues" dxfId="1" priority="3"/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C4AC12F-D48F-4F58-806C-929424BD5A94}">
          <x14:formula1>
            <xm:f>'Datos ComboBox'!$A$2:$A$3</xm:f>
          </x14:formula1>
          <xm:sqref>B2:B16 E2:E15</xm:sqref>
        </x14:dataValidation>
        <x14:dataValidation type="list" allowBlank="1" showInputMessage="1" showErrorMessage="1" xr:uid="{D72935EE-C368-4255-924C-361BC56DDEE9}">
          <x14:formula1>
            <xm:f>'Datos ComboBox'!$B$2:$B$19</xm:f>
          </x14:formula1>
          <xm:sqref>C2:C15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E0C9-51BA-4BA9-BFE6-6D8BD90E455C}">
  <sheetPr>
    <tabColor rgb="FFFF0000"/>
  </sheetPr>
  <dimension ref="A1:J5"/>
  <sheetViews>
    <sheetView workbookViewId="0">
      <selection activeCell="A5" sqref="A5"/>
    </sheetView>
  </sheetViews>
  <sheetFormatPr baseColWidth="10" defaultRowHeight="14.25"/>
  <cols>
    <col min="1" max="1" width="13.625" bestFit="1" customWidth="1"/>
  </cols>
  <sheetData>
    <row r="1" spans="1:10">
      <c r="A1" s="16" t="s">
        <v>48</v>
      </c>
      <c r="C1" s="29" t="s">
        <v>126</v>
      </c>
      <c r="D1" s="29"/>
      <c r="E1" s="29"/>
      <c r="F1" s="29"/>
      <c r="G1" s="29"/>
      <c r="H1" s="29"/>
      <c r="I1" s="29"/>
      <c r="J1" s="29"/>
    </row>
    <row r="2" spans="1:10">
      <c r="A2" s="16" t="s">
        <v>49</v>
      </c>
      <c r="C2" s="29"/>
      <c r="D2" s="29"/>
      <c r="E2" s="29"/>
      <c r="F2" s="29"/>
      <c r="G2" s="29"/>
      <c r="H2" s="29"/>
      <c r="I2" s="29"/>
      <c r="J2" s="29"/>
    </row>
    <row r="3" spans="1:10">
      <c r="A3" s="16" t="s">
        <v>51</v>
      </c>
      <c r="C3" s="29"/>
      <c r="D3" s="29"/>
      <c r="E3" s="29"/>
      <c r="F3" s="29"/>
      <c r="G3" s="29"/>
      <c r="H3" s="29"/>
      <c r="I3" s="29"/>
      <c r="J3" s="29"/>
    </row>
    <row r="4" spans="1:10">
      <c r="A4" s="16" t="s">
        <v>50</v>
      </c>
    </row>
    <row r="5" spans="1:10">
      <c r="A5" s="16" t="s">
        <v>71</v>
      </c>
    </row>
  </sheetData>
  <sortState xmlns:xlrd2="http://schemas.microsoft.com/office/spreadsheetml/2017/richdata2" ref="A2:A4">
    <sortCondition ref="A2:A4"/>
  </sortState>
  <mergeCells count="1">
    <mergeCell ref="C1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456F-FEC8-47D5-883F-384FCD112B93}">
  <sheetPr>
    <tabColor rgb="FFFF0000"/>
  </sheetPr>
  <dimension ref="A1:D4"/>
  <sheetViews>
    <sheetView workbookViewId="0">
      <selection activeCell="A2" sqref="A2:D4"/>
    </sheetView>
  </sheetViews>
  <sheetFormatPr baseColWidth="10" defaultRowHeight="14.25"/>
  <cols>
    <col min="1" max="3" width="23.75" customWidth="1"/>
  </cols>
  <sheetData>
    <row r="1" spans="1:4">
      <c r="A1" s="16" t="s">
        <v>137</v>
      </c>
      <c r="B1" s="16" t="s">
        <v>131</v>
      </c>
      <c r="C1" s="16" t="s">
        <v>136</v>
      </c>
      <c r="D1" s="16" t="s">
        <v>128</v>
      </c>
    </row>
    <row r="2" spans="1:4">
      <c r="A2" s="16" t="s">
        <v>127</v>
      </c>
      <c r="B2" s="16" t="s">
        <v>132</v>
      </c>
      <c r="C2" s="16" t="s">
        <v>134</v>
      </c>
      <c r="D2" t="s">
        <v>95</v>
      </c>
    </row>
    <row r="3" spans="1:4">
      <c r="A3" s="16" t="s">
        <v>129</v>
      </c>
      <c r="B3" s="16" t="s">
        <v>132</v>
      </c>
      <c r="C3" s="16" t="s">
        <v>134</v>
      </c>
      <c r="D3" t="s">
        <v>95</v>
      </c>
    </row>
    <row r="4" spans="1:4">
      <c r="A4" s="16" t="s">
        <v>130</v>
      </c>
      <c r="B4" s="16" t="s">
        <v>132</v>
      </c>
      <c r="C4" s="16" t="s">
        <v>134</v>
      </c>
      <c r="D4" t="s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0CA8106-8EEB-4339-AA7B-9AD5B84D0B20}">
          <x14:formula1>
            <xm:f>'Datos ComboBox'!$A$2:$A$3</xm:f>
          </x14:formula1>
          <xm:sqref>D2:D4</xm:sqref>
        </x14:dataValidation>
        <x14:dataValidation type="list" allowBlank="1" showInputMessage="1" showErrorMessage="1" xr:uid="{6B4A07CC-DF33-44A0-A59C-61A88654B923}">
          <x14:formula1>
            <xm:f>'Datos ComboBox'!$C$2:$C$3</xm:f>
          </x14:formula1>
          <xm:sqref>C2:C4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5E477-E50A-4F6B-8EE3-C9E8A7CDD930}">
  <sheetPr>
    <tabColor rgb="FFFF0000"/>
  </sheetPr>
  <dimension ref="A1:F6"/>
  <sheetViews>
    <sheetView workbookViewId="0">
      <selection activeCell="C6" sqref="C6"/>
    </sheetView>
  </sheetViews>
  <sheetFormatPr baseColWidth="10" defaultRowHeight="14.25"/>
  <cols>
    <col min="1" max="1" width="41" customWidth="1"/>
    <col min="2" max="2" width="12.875" customWidth="1"/>
    <col min="5" max="5" width="21.5" customWidth="1"/>
    <col min="6" max="6" width="44.5" customWidth="1"/>
  </cols>
  <sheetData>
    <row r="1" spans="1:6" ht="15">
      <c r="A1" s="21" t="s">
        <v>161</v>
      </c>
      <c r="B1" s="21" t="s">
        <v>162</v>
      </c>
      <c r="C1" s="21" t="s">
        <v>163</v>
      </c>
      <c r="D1" s="21" t="s">
        <v>164</v>
      </c>
      <c r="E1" s="21" t="s">
        <v>165</v>
      </c>
      <c r="F1" s="21" t="s">
        <v>167</v>
      </c>
    </row>
    <row r="2" spans="1:6">
      <c r="A2" s="16" t="s">
        <v>169</v>
      </c>
      <c r="B2">
        <v>1</v>
      </c>
      <c r="C2" s="16" t="s">
        <v>157</v>
      </c>
      <c r="D2" t="s">
        <v>135</v>
      </c>
      <c r="E2" t="s">
        <v>37</v>
      </c>
      <c r="F2" t="str">
        <f>_xlfn.CONCAT(A2,"~",E2)</f>
        <v>create_card_title_welcome_smart~Cocina</v>
      </c>
    </row>
    <row r="3" spans="1:6">
      <c r="A3" t="s">
        <v>160</v>
      </c>
      <c r="B3">
        <v>1</v>
      </c>
      <c r="C3" s="16" t="s">
        <v>159</v>
      </c>
      <c r="D3" t="s">
        <v>135</v>
      </c>
      <c r="E3" t="s">
        <v>37</v>
      </c>
      <c r="F3" t="str">
        <f t="shared" ref="F3" si="0">_xlfn.CONCAT(A3,"~",E3)</f>
        <v>create_card_clock~Cocina</v>
      </c>
    </row>
    <row r="4" spans="1:6">
      <c r="A4" s="16" t="s">
        <v>166</v>
      </c>
      <c r="B4">
        <v>2</v>
      </c>
      <c r="C4" s="16" t="s">
        <v>157</v>
      </c>
      <c r="D4" t="s">
        <v>135</v>
      </c>
      <c r="E4" t="s">
        <v>37</v>
      </c>
      <c r="F4" t="str">
        <f>_xlfn.CONCAT(A4,"~",E4)</f>
        <v>create_card_scenes_welcome~Cocina</v>
      </c>
    </row>
    <row r="5" spans="1:6">
      <c r="A5" t="s">
        <v>168</v>
      </c>
      <c r="B5">
        <v>3</v>
      </c>
      <c r="C5" s="16" t="s">
        <v>157</v>
      </c>
      <c r="D5" t="s">
        <v>135</v>
      </c>
      <c r="E5" t="s">
        <v>37</v>
      </c>
      <c r="F5" t="str">
        <f t="shared" ref="F5" si="1">_xlfn.CONCAT(A5,"~",E5)</f>
        <v>card_group_switch_entities~Cocina</v>
      </c>
    </row>
    <row r="6" spans="1:6">
      <c r="A6" t="s">
        <v>174</v>
      </c>
      <c r="B6">
        <v>1</v>
      </c>
      <c r="C6" s="16" t="s">
        <v>159</v>
      </c>
      <c r="D6" t="s">
        <v>135</v>
      </c>
      <c r="E6" t="s">
        <v>37</v>
      </c>
      <c r="F6" t="str">
        <f t="shared" ref="F6" si="2">_xlfn.CONCAT(A6,"~",E6)</f>
        <v>create_card_list_of_notes~Cocina</v>
      </c>
    </row>
  </sheetData>
  <conditionalFormatting sqref="F1:F1048576">
    <cfRule type="duplicateValues" dxfId="0" priority="1"/>
  </conditionalFormatting>
  <dataValidations count="1">
    <dataValidation allowBlank="1" showInputMessage="1" showErrorMessage="1" errorTitle="Registro repedito" error="Hay registros repetidos_x000a_en las columnas_x000a_name_cards_i_ismar y order" sqref="B2:B6" xr:uid="{37AE49D2-9CED-4E6E-9EBC-C46311551CD2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Registro repedito" error="Hay registros repetidos_x000a_en las columnas_x000a_name_cards_i_ismar y order" xr:uid="{F02249E7-15AC-41DC-8A5E-CC9ECC2BC7BD}">
          <x14:formula1>
            <xm:f>'Datos ComboBox'!$C$2:$C$3</xm:f>
          </x14:formula1>
          <xm:sqref>D2:D6</xm:sqref>
        </x14:dataValidation>
        <x14:dataValidation type="list" allowBlank="1" showInputMessage="1" showErrorMessage="1" errorTitle="Registro repedito" error="Hay registros repetidos_x000a_en las columnas_x000a_name_cards_i_ismar y order" xr:uid="{E5F6FFA7-9561-46C7-8026-03E748D14487}">
          <x14:formula1>
            <xm:f>AreasSK!$A$2:$A$15</xm:f>
          </x14:formula1>
          <xm:sqref>E2:E6</xm:sqref>
        </x14:dataValidation>
        <x14:dataValidation type="list" allowBlank="1" showInputMessage="1" showErrorMessage="1" errorTitle="Registro repedito" error="Hay registros repetidos_x000a_en las columnas_x000a_name_cards_i_ismar y order" xr:uid="{C5473ADE-DC07-49B2-A82F-62EEC8FC8C54}">
          <x14:formula1>
            <xm:f>'Datos ComboBox'!$E$2:$E$4</xm:f>
          </x14:formula1>
          <xm:sqref>C2:C6</xm:sqref>
        </x14:dataValidation>
        <x14:dataValidation type="list" allowBlank="1" showInputMessage="1" showErrorMessage="1" errorTitle="Registro repedito" error="Hay registros repetidos_x000a_en las columnas_x000a_name_cards_i_ismar y order" xr:uid="{7986FA5B-1C52-49BD-98F6-A9B7A99D71BA}">
          <x14:formula1>
            <xm:f>'Datos ComboBox'!$G$2:$G$6</xm:f>
          </x14:formula1>
          <xm:sqref>A2:A6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524E0-4C8C-47D1-B095-A060BEC62B67}">
  <dimension ref="A1:A3"/>
  <sheetViews>
    <sheetView workbookViewId="0">
      <selection activeCell="A3" sqref="A3"/>
    </sheetView>
  </sheetViews>
  <sheetFormatPr baseColWidth="10" defaultRowHeight="14.25"/>
  <sheetData>
    <row r="1" spans="1:1">
      <c r="A1" s="12" t="s">
        <v>15</v>
      </c>
    </row>
    <row r="2" spans="1:1">
      <c r="A2" t="s">
        <v>25</v>
      </c>
    </row>
    <row r="3" spans="1:1">
      <c r="A3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0A63-CCAA-4FA1-A317-5EAEA4E3DC5B}">
  <dimension ref="A1:A18"/>
  <sheetViews>
    <sheetView workbookViewId="0">
      <selection activeCell="A16" sqref="A16"/>
    </sheetView>
  </sheetViews>
  <sheetFormatPr baseColWidth="10" defaultRowHeight="14.25"/>
  <cols>
    <col min="1" max="1" width="26.25" bestFit="1" customWidth="1"/>
  </cols>
  <sheetData>
    <row r="1" spans="1:1">
      <c r="A1" s="12" t="s">
        <v>0</v>
      </c>
    </row>
    <row r="2" spans="1:1">
      <c r="A2" s="15" t="s">
        <v>52</v>
      </c>
    </row>
    <row r="3" spans="1:1">
      <c r="A3" s="16" t="s">
        <v>53</v>
      </c>
    </row>
    <row r="4" spans="1:1">
      <c r="A4" s="16" t="s">
        <v>54</v>
      </c>
    </row>
    <row r="5" spans="1:1">
      <c r="A5" s="16" t="s">
        <v>55</v>
      </c>
    </row>
    <row r="6" spans="1:1">
      <c r="A6" s="16" t="s">
        <v>56</v>
      </c>
    </row>
    <row r="7" spans="1:1">
      <c r="A7" s="16" t="s">
        <v>57</v>
      </c>
    </row>
    <row r="8" spans="1:1">
      <c r="A8" s="16" t="s">
        <v>58</v>
      </c>
    </row>
    <row r="9" spans="1:1">
      <c r="A9" s="16" t="s">
        <v>59</v>
      </c>
    </row>
    <row r="10" spans="1:1">
      <c r="A10" s="16" t="s">
        <v>60</v>
      </c>
    </row>
    <row r="11" spans="1:1">
      <c r="A11" s="16" t="s">
        <v>61</v>
      </c>
    </row>
    <row r="12" spans="1:1">
      <c r="A12" s="16" t="s">
        <v>62</v>
      </c>
    </row>
    <row r="13" spans="1:1">
      <c r="A13" s="16" t="s">
        <v>67</v>
      </c>
    </row>
    <row r="14" spans="1:1">
      <c r="A14" s="16" t="s">
        <v>63</v>
      </c>
    </row>
    <row r="15" spans="1:1">
      <c r="A15" s="16" t="s">
        <v>68</v>
      </c>
    </row>
    <row r="16" spans="1:1">
      <c r="A16" s="16" t="s">
        <v>64</v>
      </c>
    </row>
    <row r="17" spans="1:1">
      <c r="A17" s="16" t="s">
        <v>65</v>
      </c>
    </row>
    <row r="18" spans="1:1">
      <c r="A18" s="16" t="s">
        <v>66</v>
      </c>
    </row>
  </sheetData>
  <sortState xmlns:xlrd2="http://schemas.microsoft.com/office/spreadsheetml/2017/richdata2" ref="A3:A18">
    <sortCondition ref="A2:A1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995BE-9AFD-4F24-9038-2BC0697FD49C}">
  <dimension ref="A1:A10"/>
  <sheetViews>
    <sheetView workbookViewId="0">
      <selection activeCell="A5" sqref="A5"/>
    </sheetView>
  </sheetViews>
  <sheetFormatPr baseColWidth="10" defaultRowHeight="14.25"/>
  <cols>
    <col min="1" max="1" width="32.75" customWidth="1"/>
  </cols>
  <sheetData>
    <row r="1" spans="1:1">
      <c r="A1" t="s">
        <v>2</v>
      </c>
    </row>
    <row r="2" spans="1:1">
      <c r="A2" s="14" t="s">
        <v>31</v>
      </c>
    </row>
    <row r="3" spans="1:1">
      <c r="A3" t="s">
        <v>32</v>
      </c>
    </row>
    <row r="4" spans="1:1">
      <c r="A4" t="s">
        <v>46</v>
      </c>
    </row>
    <row r="5" spans="1:1">
      <c r="A5" t="s">
        <v>45</v>
      </c>
    </row>
    <row r="6" spans="1:1">
      <c r="A6" t="s">
        <v>33</v>
      </c>
    </row>
    <row r="7" spans="1:1">
      <c r="A7" t="s">
        <v>34</v>
      </c>
    </row>
    <row r="8" spans="1:1">
      <c r="A8" t="s">
        <v>44</v>
      </c>
    </row>
    <row r="9" spans="1:1">
      <c r="A9" t="s">
        <v>43</v>
      </c>
    </row>
    <row r="10" spans="1:1">
      <c r="A10" t="s">
        <v>35</v>
      </c>
    </row>
  </sheetData>
  <sortState xmlns:xlrd2="http://schemas.microsoft.com/office/spreadsheetml/2017/richdata2" ref="A3:A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E2E24-C651-4BC6-99A4-AC86854674C1}">
  <dimension ref="A1:A4"/>
  <sheetViews>
    <sheetView workbookViewId="0">
      <selection activeCell="D1" sqref="D1"/>
    </sheetView>
  </sheetViews>
  <sheetFormatPr baseColWidth="10" defaultRowHeight="14.25"/>
  <cols>
    <col min="1" max="1" width="20.625" customWidth="1"/>
  </cols>
  <sheetData>
    <row r="1" spans="1:1" ht="15">
      <c r="A1" s="24" t="s">
        <v>115</v>
      </c>
    </row>
    <row r="2" spans="1:1">
      <c r="A2" t="s">
        <v>42</v>
      </c>
    </row>
    <row r="3" spans="1:1">
      <c r="A3" t="s">
        <v>30</v>
      </c>
    </row>
    <row r="4" spans="1:1">
      <c r="A4" t="s">
        <v>29</v>
      </c>
    </row>
  </sheetData>
  <sortState xmlns:xlrd2="http://schemas.microsoft.com/office/spreadsheetml/2017/richdata2" ref="A2:A4">
    <sortCondition ref="A2: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Entidades</vt:lpstr>
      <vt:lpstr>AreasSK</vt:lpstr>
      <vt:lpstr>Ubicacion</vt:lpstr>
      <vt:lpstr>Personas</vt:lpstr>
      <vt:lpstr>Cards_order_in_view</vt:lpstr>
      <vt:lpstr>Zona</vt:lpstr>
      <vt:lpstr>Domain</vt:lpstr>
      <vt:lpstr>Type</vt:lpstr>
      <vt:lpstr>LocationDevice</vt:lpstr>
      <vt:lpstr>Technology</vt:lpstr>
      <vt:lpstr>Importance</vt:lpstr>
      <vt:lpstr>Nombre_Entidades</vt:lpstr>
      <vt:lpstr>Datos ComboBox</vt:lpstr>
      <vt:lpstr>Scenes_config</vt:lpstr>
      <vt:lpstr>Leyenda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Stalyn Ricardo Quishpe Solis</cp:lastModifiedBy>
  <dcterms:modified xsi:type="dcterms:W3CDTF">2023-06-30T21:48:21Z</dcterms:modified>
</cp:coreProperties>
</file>