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Sheet1" sheetId="1" r:id="rId1"/>
    <sheet name="DataFromLabVIEW" sheetId="2" r:id="rId2"/>
  </sheets>
  <calcPr calcId="144525"/>
</workbook>
</file>

<file path=xl/sharedStrings.xml><?xml version="1.0" encoding="utf-8"?>
<sst xmlns="http://schemas.openxmlformats.org/spreadsheetml/2006/main" count="26">
  <si>
    <t>Ist terminal</t>
  </si>
  <si>
    <t>Sl No.</t>
  </si>
  <si>
    <t>USL</t>
  </si>
  <si>
    <t>LSL</t>
  </si>
  <si>
    <t>x</t>
  </si>
  <si>
    <t>Mean</t>
  </si>
  <si>
    <t>Current Mean</t>
  </si>
  <si>
    <t>E(x-Mean)2</t>
  </si>
  <si>
    <t>(E(x-Mean)2)/N</t>
  </si>
  <si>
    <t>SD = SqRt(E(x-Mean)2)/N</t>
  </si>
  <si>
    <t>Variance</t>
  </si>
  <si>
    <t>6*SD</t>
  </si>
  <si>
    <t>3*SD</t>
  </si>
  <si>
    <t>USL-LSL</t>
  </si>
  <si>
    <t>CP</t>
  </si>
  <si>
    <t>USL-Mean</t>
  </si>
  <si>
    <t>Mean-LSL</t>
  </si>
  <si>
    <t>CpU</t>
  </si>
  <si>
    <t>CpL</t>
  </si>
  <si>
    <t>CpK</t>
  </si>
  <si>
    <t>2st terminal</t>
  </si>
  <si>
    <t>3st terminal</t>
  </si>
  <si>
    <t>SD</t>
  </si>
  <si>
    <t>Cp</t>
  </si>
  <si>
    <t>Cpk</t>
  </si>
  <si>
    <t>Inf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</si>
</sst>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24" applyNumberFormat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21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" borderId="2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" borderId="21" applyNumberFormat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0</xdr:row>
      <xdr:rowOff>180975</xdr:rowOff>
    </xdr:from>
    <xdr:to>
      <xdr:col>5</xdr:col>
      <xdr:colOff>443230</xdr:colOff>
      <xdr:row>9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4425" y="180975"/>
          <a:ext cx="1813560" cy="154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760730</xdr:colOff>
      <xdr:row>1</xdr:row>
      <xdr:rowOff>40640</xdr:rowOff>
    </xdr:from>
    <xdr:to>
      <xdr:col>8</xdr:col>
      <xdr:colOff>408940</xdr:colOff>
      <xdr:row>7</xdr:row>
      <xdr:rowOff>146050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45485" y="231140"/>
          <a:ext cx="2299970" cy="1248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T28"/>
  <sheetViews>
    <sheetView tabSelected="1" zoomScale="110" zoomScaleNormal="110" workbookViewId="0">
      <selection activeCell="M4" sqref="M4"/>
    </sheetView>
  </sheetViews>
  <sheetFormatPr defaultColWidth="16.1428571428571" defaultRowHeight="15"/>
  <cols>
    <col min="1" max="1" width="16.1428571428571" style="11" customWidth="1"/>
    <col min="2" max="2" width="6.71428571428571" style="11" customWidth="1"/>
    <col min="3" max="3" width="4.85714285714286" style="11" customWidth="1"/>
    <col min="4" max="4" width="4.28571428571429" style="11" customWidth="1"/>
    <col min="5" max="5" width="5.26666666666667" style="11" customWidth="1"/>
    <col min="6" max="6" width="12.8571428571429" style="11" customWidth="1"/>
    <col min="7" max="7" width="14.0571428571429" style="11" customWidth="1"/>
    <col min="8" max="8" width="12.8571428571429" style="11" customWidth="1"/>
    <col min="9" max="9" width="16.2857142857143" style="11" customWidth="1"/>
    <col min="10" max="10" width="25.4285714285714" style="11" customWidth="1"/>
    <col min="11" max="11" width="17.2666666666667" style="11" customWidth="1"/>
    <col min="12" max="13" width="12.8571428571429" style="11" customWidth="1"/>
    <col min="14" max="14" width="8.28571428571429" style="11" customWidth="1"/>
    <col min="15" max="20" width="12.8571428571429" style="11" customWidth="1"/>
    <col min="21" max="16383" width="16.1428571428571" style="11" customWidth="1"/>
    <col min="16384" max="16384" width="16.1428571428571" style="11"/>
  </cols>
  <sheetData>
    <row r="11" ht="13" customHeight="1"/>
    <row r="12" spans="1:20">
      <c r="A12" s="12" t="s">
        <v>0</v>
      </c>
      <c r="B12" s="13" t="s">
        <v>1</v>
      </c>
      <c r="C12" s="13" t="s">
        <v>2</v>
      </c>
      <c r="D12" s="13" t="s">
        <v>3</v>
      </c>
      <c r="E12" s="13" t="s">
        <v>4</v>
      </c>
      <c r="F12" s="14" t="s">
        <v>5</v>
      </c>
      <c r="G12" s="13" t="s">
        <v>6</v>
      </c>
      <c r="H12" s="13" t="s">
        <v>7</v>
      </c>
      <c r="I12" s="13" t="s">
        <v>8</v>
      </c>
      <c r="J12" s="14" t="s">
        <v>9</v>
      </c>
      <c r="K12" s="14" t="s">
        <v>10</v>
      </c>
      <c r="L12" s="13" t="s">
        <v>11</v>
      </c>
      <c r="M12" s="13" t="s">
        <v>12</v>
      </c>
      <c r="N12" s="13" t="s">
        <v>13</v>
      </c>
      <c r="O12" s="14" t="s">
        <v>14</v>
      </c>
      <c r="P12" s="13" t="s">
        <v>15</v>
      </c>
      <c r="Q12" s="13" t="s">
        <v>16</v>
      </c>
      <c r="R12" s="13" t="s">
        <v>17</v>
      </c>
      <c r="S12" s="13" t="s">
        <v>18</v>
      </c>
      <c r="T12" s="24" t="s">
        <v>19</v>
      </c>
    </row>
    <row r="13" ht="15.75" spans="1:20">
      <c r="A13" s="15"/>
      <c r="B13" s="16">
        <v>1</v>
      </c>
      <c r="C13" s="16">
        <v>47</v>
      </c>
      <c r="D13" s="16">
        <v>25</v>
      </c>
      <c r="E13" s="16">
        <v>49</v>
      </c>
      <c r="F13" s="16">
        <f>SUM(E13)/B13</f>
        <v>49</v>
      </c>
      <c r="G13" s="16"/>
      <c r="H13" s="16">
        <v>0</v>
      </c>
      <c r="I13" s="16">
        <f>H13/B13</f>
        <v>0</v>
      </c>
      <c r="J13" s="16">
        <f>SQRT(I13)</f>
        <v>0</v>
      </c>
      <c r="K13" s="16">
        <f>J13*J13</f>
        <v>0</v>
      </c>
      <c r="L13" s="16">
        <f>J13*6</f>
        <v>0</v>
      </c>
      <c r="M13" s="16">
        <f>J13*3</f>
        <v>0</v>
      </c>
      <c r="N13" s="16">
        <f>C13-D13</f>
        <v>22</v>
      </c>
      <c r="O13" s="16" t="e">
        <f>N13/L13</f>
        <v>#DIV/0!</v>
      </c>
      <c r="P13" s="16">
        <f>C13-F13</f>
        <v>-2</v>
      </c>
      <c r="Q13" s="16">
        <f>F13-D13</f>
        <v>24</v>
      </c>
      <c r="R13" s="16" t="e">
        <f>P13/M13</f>
        <v>#DIV/0!</v>
      </c>
      <c r="S13" s="16" t="e">
        <f>Q13/M13</f>
        <v>#DIV/0!</v>
      </c>
      <c r="T13" s="25" t="e">
        <f>MIN(R13,S13)</f>
        <v>#DIV/0!</v>
      </c>
    </row>
    <row r="14" ht="15.75" spans="11:11">
      <c r="K14" s="16"/>
    </row>
    <row r="15" s="11" customFormat="1" spans="1:20">
      <c r="A15" s="17" t="s">
        <v>20</v>
      </c>
      <c r="B15" s="13" t="s">
        <v>1</v>
      </c>
      <c r="C15" s="13" t="s">
        <v>2</v>
      </c>
      <c r="D15" s="13" t="s">
        <v>3</v>
      </c>
      <c r="E15" s="13" t="s">
        <v>4</v>
      </c>
      <c r="F15" s="14" t="s">
        <v>5</v>
      </c>
      <c r="G15" s="13" t="s">
        <v>6</v>
      </c>
      <c r="H15" s="13" t="s">
        <v>7</v>
      </c>
      <c r="I15" s="13" t="s">
        <v>8</v>
      </c>
      <c r="J15" s="14" t="s">
        <v>9</v>
      </c>
      <c r="K15" s="14" t="s">
        <v>10</v>
      </c>
      <c r="L15" s="13" t="s">
        <v>11</v>
      </c>
      <c r="M15" s="13" t="s">
        <v>12</v>
      </c>
      <c r="N15" s="13" t="s">
        <v>13</v>
      </c>
      <c r="O15" s="14" t="s">
        <v>14</v>
      </c>
      <c r="P15" s="13" t="s">
        <v>15</v>
      </c>
      <c r="Q15" s="13" t="s">
        <v>16</v>
      </c>
      <c r="R15" s="13" t="s">
        <v>17</v>
      </c>
      <c r="S15" s="13" t="s">
        <v>18</v>
      </c>
      <c r="T15" s="24" t="s">
        <v>19</v>
      </c>
    </row>
    <row r="16" s="11" customFormat="1" ht="15.75" spans="1:20">
      <c r="A16" s="18"/>
      <c r="B16" s="19">
        <v>1</v>
      </c>
      <c r="C16" s="19">
        <v>47</v>
      </c>
      <c r="D16" s="19">
        <v>25</v>
      </c>
      <c r="E16" s="19">
        <v>49</v>
      </c>
      <c r="F16" s="19">
        <f>SUM(E16)/B16</f>
        <v>49</v>
      </c>
      <c r="G16" s="19">
        <f>F17</f>
        <v>34.2</v>
      </c>
      <c r="H16" s="19">
        <v>0</v>
      </c>
      <c r="I16" s="19">
        <f>H16/B16</f>
        <v>0</v>
      </c>
      <c r="J16" s="19">
        <f>SQRT(I16)</f>
        <v>0</v>
      </c>
      <c r="K16" s="16">
        <f t="shared" ref="K14:K28" si="0">J16*J16</f>
        <v>0</v>
      </c>
      <c r="L16" s="19">
        <f>J16*6</f>
        <v>0</v>
      </c>
      <c r="M16" s="19">
        <f>J16*3</f>
        <v>0</v>
      </c>
      <c r="N16" s="19">
        <f>C16-D16</f>
        <v>22</v>
      </c>
      <c r="O16" s="19" t="e">
        <f>N16/L16</f>
        <v>#DIV/0!</v>
      </c>
      <c r="P16" s="19">
        <f>C16-F16</f>
        <v>-2</v>
      </c>
      <c r="Q16" s="19">
        <f>F16-D16</f>
        <v>24</v>
      </c>
      <c r="R16" s="19" t="e">
        <f>P16/M16</f>
        <v>#DIV/0!</v>
      </c>
      <c r="S16" s="19" t="e">
        <f>Q16/M16</f>
        <v>#DIV/0!</v>
      </c>
      <c r="T16" s="26" t="e">
        <f>MIN(R16,S16)</f>
        <v>#DIV/0!</v>
      </c>
    </row>
    <row r="17" s="11" customFormat="1" ht="15.75" spans="1:20">
      <c r="A17" s="20"/>
      <c r="B17" s="16">
        <v>2</v>
      </c>
      <c r="C17" s="16">
        <v>47</v>
      </c>
      <c r="D17" s="16">
        <v>25</v>
      </c>
      <c r="E17" s="16">
        <v>19.4</v>
      </c>
      <c r="F17" s="16">
        <f>SUM(E16:E17)/B17</f>
        <v>34.2</v>
      </c>
      <c r="G17" s="16">
        <f>F17</f>
        <v>34.2</v>
      </c>
      <c r="H17" s="16">
        <f>SUMXMY2(E16:E17,G16:G17)</f>
        <v>438.08</v>
      </c>
      <c r="I17" s="16">
        <f>H17/B17</f>
        <v>219.04</v>
      </c>
      <c r="J17" s="16">
        <f>SQRT(I17)</f>
        <v>14.8</v>
      </c>
      <c r="K17" s="16">
        <f t="shared" si="0"/>
        <v>219.04</v>
      </c>
      <c r="L17" s="16">
        <f>J17*6</f>
        <v>88.8</v>
      </c>
      <c r="M17" s="16">
        <f>J17*3</f>
        <v>44.4</v>
      </c>
      <c r="N17" s="16">
        <f>C17-D17</f>
        <v>22</v>
      </c>
      <c r="O17" s="16">
        <f>N17/L17</f>
        <v>0.247747747747748</v>
      </c>
      <c r="P17" s="16">
        <f>C17-F17</f>
        <v>12.8</v>
      </c>
      <c r="Q17" s="16">
        <f>F17-D17</f>
        <v>9.2</v>
      </c>
      <c r="R17" s="16">
        <f>P17/M17</f>
        <v>0.288288288288288</v>
      </c>
      <c r="S17" s="16">
        <f>Q17/M17</f>
        <v>0.207207207207207</v>
      </c>
      <c r="T17" s="25">
        <f>MIN(R17,S17)</f>
        <v>0.207207207207207</v>
      </c>
    </row>
    <row r="18" ht="15.75" spans="11:11">
      <c r="K18" s="16"/>
    </row>
    <row r="19" s="11" customFormat="1" spans="1:20">
      <c r="A19" s="21" t="s">
        <v>21</v>
      </c>
      <c r="B19" s="13" t="s">
        <v>1</v>
      </c>
      <c r="C19" s="13" t="s">
        <v>2</v>
      </c>
      <c r="D19" s="13" t="s">
        <v>3</v>
      </c>
      <c r="E19" s="13" t="s">
        <v>4</v>
      </c>
      <c r="F19" s="14" t="s">
        <v>5</v>
      </c>
      <c r="G19" s="13" t="s">
        <v>6</v>
      </c>
      <c r="H19" s="13" t="s">
        <v>7</v>
      </c>
      <c r="I19" s="13" t="s">
        <v>8</v>
      </c>
      <c r="J19" s="14" t="s">
        <v>9</v>
      </c>
      <c r="K19" s="14" t="s">
        <v>10</v>
      </c>
      <c r="L19" s="13" t="s">
        <v>11</v>
      </c>
      <c r="M19" s="13" t="s">
        <v>12</v>
      </c>
      <c r="N19" s="13" t="s">
        <v>13</v>
      </c>
      <c r="O19" s="14" t="s">
        <v>14</v>
      </c>
      <c r="P19" s="13" t="s">
        <v>15</v>
      </c>
      <c r="Q19" s="13" t="s">
        <v>16</v>
      </c>
      <c r="R19" s="13" t="s">
        <v>17</v>
      </c>
      <c r="S19" s="13" t="s">
        <v>18</v>
      </c>
      <c r="T19" s="24" t="s">
        <v>19</v>
      </c>
    </row>
    <row r="20" s="11" customFormat="1" ht="15.75" spans="1:20">
      <c r="A20" s="22"/>
      <c r="B20" s="19">
        <v>1</v>
      </c>
      <c r="C20" s="19">
        <v>47</v>
      </c>
      <c r="D20" s="19">
        <v>25</v>
      </c>
      <c r="E20" s="19">
        <v>49</v>
      </c>
      <c r="F20" s="19">
        <f>SUM(E20)/B20</f>
        <v>49</v>
      </c>
      <c r="G20" s="19">
        <f>$F$22</f>
        <v>38.6666666666667</v>
      </c>
      <c r="H20" s="19">
        <v>0</v>
      </c>
      <c r="I20" s="19">
        <f t="shared" ref="I20:I22" si="1">H20/B20</f>
        <v>0</v>
      </c>
      <c r="J20" s="19">
        <f t="shared" ref="J20:J22" si="2">SQRT(I20)</f>
        <v>0</v>
      </c>
      <c r="K20" s="16">
        <f t="shared" si="0"/>
        <v>0</v>
      </c>
      <c r="L20" s="19">
        <f t="shared" ref="L20:L22" si="3">J20*6</f>
        <v>0</v>
      </c>
      <c r="M20" s="19">
        <f t="shared" ref="M20:M22" si="4">J20*3</f>
        <v>0</v>
      </c>
      <c r="N20" s="19">
        <f t="shared" ref="N20:N22" si="5">C20-D20</f>
        <v>22</v>
      </c>
      <c r="O20" s="19" t="e">
        <f t="shared" ref="O20:O22" si="6">N20/L20</f>
        <v>#DIV/0!</v>
      </c>
      <c r="P20" s="19">
        <f t="shared" ref="P20:P22" si="7">C20-F20</f>
        <v>-2</v>
      </c>
      <c r="Q20" s="19">
        <f t="shared" ref="Q20:Q22" si="8">F20-D20</f>
        <v>24</v>
      </c>
      <c r="R20" s="19" t="e">
        <f t="shared" ref="R20:R22" si="9">P20/M20</f>
        <v>#DIV/0!</v>
      </c>
      <c r="S20" s="19" t="e">
        <f t="shared" ref="S20:S22" si="10">Q20/M20</f>
        <v>#DIV/0!</v>
      </c>
      <c r="T20" s="26" t="e">
        <f t="shared" ref="T20:T22" si="11">MIN(R20,S20)</f>
        <v>#DIV/0!</v>
      </c>
    </row>
    <row r="21" s="11" customFormat="1" ht="15.75" spans="1:20">
      <c r="A21" s="22"/>
      <c r="B21" s="19">
        <v>2</v>
      </c>
      <c r="C21" s="19">
        <v>47</v>
      </c>
      <c r="D21" s="19">
        <v>25</v>
      </c>
      <c r="E21" s="19">
        <v>19.4</v>
      </c>
      <c r="F21" s="19">
        <f>SUM(E20:E21)/B21</f>
        <v>34.2</v>
      </c>
      <c r="G21" s="19">
        <f>$F$22</f>
        <v>38.6666666666667</v>
      </c>
      <c r="H21" s="19">
        <f>$H$17</f>
        <v>438.08</v>
      </c>
      <c r="I21" s="19">
        <f t="shared" si="1"/>
        <v>219.04</v>
      </c>
      <c r="J21" s="19">
        <f t="shared" si="2"/>
        <v>14.8</v>
      </c>
      <c r="K21" s="16">
        <f t="shared" si="0"/>
        <v>219.04</v>
      </c>
      <c r="L21" s="19">
        <f t="shared" si="3"/>
        <v>88.8</v>
      </c>
      <c r="M21" s="19">
        <f t="shared" si="4"/>
        <v>44.4</v>
      </c>
      <c r="N21" s="19">
        <f t="shared" si="5"/>
        <v>22</v>
      </c>
      <c r="O21" s="19">
        <f t="shared" si="6"/>
        <v>0.247747747747748</v>
      </c>
      <c r="P21" s="19">
        <f t="shared" si="7"/>
        <v>12.8</v>
      </c>
      <c r="Q21" s="19">
        <f t="shared" si="8"/>
        <v>9.2</v>
      </c>
      <c r="R21" s="19">
        <f t="shared" si="9"/>
        <v>0.288288288288288</v>
      </c>
      <c r="S21" s="19">
        <f t="shared" si="10"/>
        <v>0.207207207207207</v>
      </c>
      <c r="T21" s="26">
        <f t="shared" si="11"/>
        <v>0.207207207207207</v>
      </c>
    </row>
    <row r="22" s="11" customFormat="1" ht="15.75" spans="1:20">
      <c r="A22" s="23"/>
      <c r="B22" s="16">
        <v>3</v>
      </c>
      <c r="C22" s="16">
        <v>47</v>
      </c>
      <c r="D22" s="16">
        <v>25</v>
      </c>
      <c r="E22" s="16">
        <v>47.6</v>
      </c>
      <c r="F22" s="16">
        <f>SUM(E20:E22)/B22</f>
        <v>38.6666666666667</v>
      </c>
      <c r="G22" s="16">
        <f>$F$22</f>
        <v>38.6666666666667</v>
      </c>
      <c r="H22" s="16">
        <f>SUMXMY2($E$20:E22,$G$20:G22)</f>
        <v>557.786666666667</v>
      </c>
      <c r="I22" s="16">
        <f t="shared" si="1"/>
        <v>185.928888888889</v>
      </c>
      <c r="J22" s="16">
        <f t="shared" si="2"/>
        <v>13.6355743879343</v>
      </c>
      <c r="K22" s="16">
        <f t="shared" si="0"/>
        <v>185.92888888889</v>
      </c>
      <c r="L22" s="16">
        <f t="shared" si="3"/>
        <v>81.8134463276056</v>
      </c>
      <c r="M22" s="16">
        <f t="shared" si="4"/>
        <v>40.9067231638028</v>
      </c>
      <c r="N22" s="16">
        <f t="shared" si="5"/>
        <v>22</v>
      </c>
      <c r="O22" s="16">
        <f t="shared" si="6"/>
        <v>0.268904452599459</v>
      </c>
      <c r="P22" s="16">
        <f t="shared" si="7"/>
        <v>8.33333333333334</v>
      </c>
      <c r="Q22" s="16">
        <f t="shared" si="8"/>
        <v>13.6666666666667</v>
      </c>
      <c r="R22" s="16">
        <f t="shared" si="9"/>
        <v>0.20371549439353</v>
      </c>
      <c r="S22" s="16">
        <f t="shared" si="10"/>
        <v>0.334093410805389</v>
      </c>
      <c r="T22" s="25">
        <f t="shared" si="11"/>
        <v>0.20371549439353</v>
      </c>
    </row>
    <row r="23" ht="15.75" spans="11:11">
      <c r="K23" s="16"/>
    </row>
    <row r="24" s="11" customFormat="1" spans="1:20">
      <c r="A24" s="21" t="s">
        <v>21</v>
      </c>
      <c r="B24" s="13" t="s">
        <v>1</v>
      </c>
      <c r="C24" s="13" t="s">
        <v>2</v>
      </c>
      <c r="D24" s="13" t="s">
        <v>3</v>
      </c>
      <c r="E24" s="13" t="s">
        <v>4</v>
      </c>
      <c r="F24" s="14" t="s">
        <v>5</v>
      </c>
      <c r="G24" s="13" t="s">
        <v>6</v>
      </c>
      <c r="H24" s="13" t="s">
        <v>7</v>
      </c>
      <c r="I24" s="13" t="s">
        <v>8</v>
      </c>
      <c r="J24" s="14" t="s">
        <v>9</v>
      </c>
      <c r="K24" s="14" t="s">
        <v>10</v>
      </c>
      <c r="L24" s="13" t="s">
        <v>11</v>
      </c>
      <c r="M24" s="13" t="s">
        <v>12</v>
      </c>
      <c r="N24" s="13" t="s">
        <v>13</v>
      </c>
      <c r="O24" s="14" t="s">
        <v>14</v>
      </c>
      <c r="P24" s="13" t="s">
        <v>15</v>
      </c>
      <c r="Q24" s="13" t="s">
        <v>16</v>
      </c>
      <c r="R24" s="13" t="s">
        <v>17</v>
      </c>
      <c r="S24" s="13" t="s">
        <v>18</v>
      </c>
      <c r="T24" s="24" t="s">
        <v>19</v>
      </c>
    </row>
    <row r="25" s="11" customFormat="1" ht="15.75" spans="1:20">
      <c r="A25" s="22"/>
      <c r="B25" s="19">
        <v>1</v>
      </c>
      <c r="C25" s="19">
        <v>47</v>
      </c>
      <c r="D25" s="19">
        <v>25</v>
      </c>
      <c r="E25" s="19">
        <v>49</v>
      </c>
      <c r="F25" s="19">
        <f>SUM($E$25:E25)/B25</f>
        <v>49</v>
      </c>
      <c r="G25" s="19">
        <f>G26</f>
        <v>41.5</v>
      </c>
      <c r="H25" s="19">
        <v>0</v>
      </c>
      <c r="I25" s="19">
        <f t="shared" ref="I25:I28" si="12">H25/B25</f>
        <v>0</v>
      </c>
      <c r="J25" s="19">
        <f t="shared" ref="J25:J28" si="13">SQRT(I25)</f>
        <v>0</v>
      </c>
      <c r="K25" s="16">
        <f t="shared" si="0"/>
        <v>0</v>
      </c>
      <c r="L25" s="19">
        <f t="shared" ref="L25:L28" si="14">J25*6</f>
        <v>0</v>
      </c>
      <c r="M25" s="19">
        <f t="shared" ref="M25:M28" si="15">J25*3</f>
        <v>0</v>
      </c>
      <c r="N25" s="19">
        <f t="shared" ref="N25:N28" si="16">C25-D25</f>
        <v>22</v>
      </c>
      <c r="O25" s="19" t="e">
        <f t="shared" ref="O25:O28" si="17">N25/L25</f>
        <v>#DIV/0!</v>
      </c>
      <c r="P25" s="19">
        <f t="shared" ref="P25:P28" si="18">C25-F25</f>
        <v>-2</v>
      </c>
      <c r="Q25" s="19">
        <f t="shared" ref="Q25:Q28" si="19">F25-D25</f>
        <v>24</v>
      </c>
      <c r="R25" s="19" t="e">
        <f t="shared" ref="R25:R28" si="20">P25/M25</f>
        <v>#DIV/0!</v>
      </c>
      <c r="S25" s="19" t="e">
        <f t="shared" ref="S25:S28" si="21">Q25/M25</f>
        <v>#DIV/0!</v>
      </c>
      <c r="T25" s="26" t="e">
        <f t="shared" ref="T25:T28" si="22">MIN(R25,S25)</f>
        <v>#DIV/0!</v>
      </c>
    </row>
    <row r="26" s="11" customFormat="1" ht="15.75" spans="1:20">
      <c r="A26" s="22"/>
      <c r="B26" s="19">
        <v>2</v>
      </c>
      <c r="C26" s="19">
        <v>47</v>
      </c>
      <c r="D26" s="19">
        <v>25</v>
      </c>
      <c r="E26" s="19">
        <v>19.4</v>
      </c>
      <c r="F26" s="19">
        <f>SUM($E$25:E26)/B26</f>
        <v>34.2</v>
      </c>
      <c r="G26" s="19">
        <f>G27</f>
        <v>41.5</v>
      </c>
      <c r="H26" s="19">
        <f>$H$17</f>
        <v>438.08</v>
      </c>
      <c r="I26" s="19">
        <f t="shared" si="12"/>
        <v>219.04</v>
      </c>
      <c r="J26" s="19">
        <f t="shared" si="13"/>
        <v>14.8</v>
      </c>
      <c r="K26" s="16">
        <f t="shared" si="0"/>
        <v>219.04</v>
      </c>
      <c r="L26" s="19">
        <f t="shared" si="14"/>
        <v>88.8</v>
      </c>
      <c r="M26" s="19">
        <f t="shared" si="15"/>
        <v>44.4</v>
      </c>
      <c r="N26" s="19">
        <f t="shared" si="16"/>
        <v>22</v>
      </c>
      <c r="O26" s="19">
        <f t="shared" si="17"/>
        <v>0.247747747747748</v>
      </c>
      <c r="P26" s="19">
        <f t="shared" si="18"/>
        <v>12.8</v>
      </c>
      <c r="Q26" s="19">
        <f t="shared" si="19"/>
        <v>9.2</v>
      </c>
      <c r="R26" s="19">
        <f t="shared" si="20"/>
        <v>0.288288288288288</v>
      </c>
      <c r="S26" s="19">
        <f t="shared" si="21"/>
        <v>0.207207207207207</v>
      </c>
      <c r="T26" s="26">
        <f t="shared" si="22"/>
        <v>0.207207207207207</v>
      </c>
    </row>
    <row r="27" s="11" customFormat="1" ht="15.75" spans="1:20">
      <c r="A27" s="22"/>
      <c r="B27" s="19">
        <v>3</v>
      </c>
      <c r="C27" s="19">
        <v>47</v>
      </c>
      <c r="D27" s="19">
        <v>25</v>
      </c>
      <c r="E27" s="19">
        <v>47.6</v>
      </c>
      <c r="F27" s="19">
        <f>SUM($E$25:E27)/B27</f>
        <v>38.6666666666667</v>
      </c>
      <c r="G27" s="19">
        <f>G28</f>
        <v>41.5</v>
      </c>
      <c r="H27" s="19">
        <f>$H$22</f>
        <v>557.786666666667</v>
      </c>
      <c r="I27" s="19">
        <f t="shared" si="12"/>
        <v>185.928888888889</v>
      </c>
      <c r="J27" s="19">
        <f t="shared" si="13"/>
        <v>13.6355743879343</v>
      </c>
      <c r="K27" s="16">
        <f t="shared" si="0"/>
        <v>185.92888888889</v>
      </c>
      <c r="L27" s="19">
        <f t="shared" si="14"/>
        <v>81.8134463276056</v>
      </c>
      <c r="M27" s="19">
        <f t="shared" si="15"/>
        <v>40.9067231638028</v>
      </c>
      <c r="N27" s="19">
        <f t="shared" si="16"/>
        <v>22</v>
      </c>
      <c r="O27" s="19">
        <f t="shared" si="17"/>
        <v>0.268904452599459</v>
      </c>
      <c r="P27" s="19">
        <f t="shared" si="18"/>
        <v>8.33333333333334</v>
      </c>
      <c r="Q27" s="19">
        <f t="shared" si="19"/>
        <v>13.6666666666667</v>
      </c>
      <c r="R27" s="19">
        <f t="shared" si="20"/>
        <v>0.20371549439353</v>
      </c>
      <c r="S27" s="19">
        <f t="shared" si="21"/>
        <v>0.334093410805389</v>
      </c>
      <c r="T27" s="26">
        <f t="shared" si="22"/>
        <v>0.20371549439353</v>
      </c>
    </row>
    <row r="28" ht="15.75" spans="1:20">
      <c r="A28" s="23"/>
      <c r="B28" s="16">
        <v>4</v>
      </c>
      <c r="C28" s="16">
        <v>47</v>
      </c>
      <c r="D28" s="16">
        <v>25</v>
      </c>
      <c r="E28" s="16">
        <v>50</v>
      </c>
      <c r="F28" s="16">
        <f>SUM($E$25:E28)/B28</f>
        <v>41.5</v>
      </c>
      <c r="G28" s="16">
        <f>$F$28</f>
        <v>41.5</v>
      </c>
      <c r="H28" s="16">
        <f>SUMXMY2($E$25:E28,$G$25:G28)</f>
        <v>654.12</v>
      </c>
      <c r="I28" s="16">
        <f t="shared" si="12"/>
        <v>163.53</v>
      </c>
      <c r="J28" s="16">
        <f t="shared" si="13"/>
        <v>12.7878848915683</v>
      </c>
      <c r="K28" s="16">
        <f t="shared" si="0"/>
        <v>163.530000000001</v>
      </c>
      <c r="L28" s="16">
        <f t="shared" si="14"/>
        <v>76.7273093494096</v>
      </c>
      <c r="M28" s="16">
        <f t="shared" si="15"/>
        <v>38.3636546747048</v>
      </c>
      <c r="N28" s="16">
        <f t="shared" si="16"/>
        <v>22</v>
      </c>
      <c r="O28" s="16">
        <f t="shared" si="17"/>
        <v>0.286729720963026</v>
      </c>
      <c r="P28" s="16">
        <f t="shared" si="18"/>
        <v>5.5</v>
      </c>
      <c r="Q28" s="16">
        <f t="shared" si="19"/>
        <v>16.5</v>
      </c>
      <c r="R28" s="16">
        <f t="shared" si="20"/>
        <v>0.143364860481513</v>
      </c>
      <c r="S28" s="16">
        <f t="shared" si="21"/>
        <v>0.430094581444539</v>
      </c>
      <c r="T28" s="25">
        <f t="shared" si="22"/>
        <v>0.143364860481513</v>
      </c>
    </row>
  </sheetData>
  <mergeCells count="4">
    <mergeCell ref="A12:A13"/>
    <mergeCell ref="A15:A17"/>
    <mergeCell ref="A19:A22"/>
    <mergeCell ref="A24:A2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H21" sqref="H21"/>
    </sheetView>
  </sheetViews>
  <sheetFormatPr defaultColWidth="10.2857142857143" defaultRowHeight="15" outlineLevelRow="6" outlineLevelCol="5"/>
  <cols>
    <col min="1" max="16384" width="10.2857142857143" style="1"/>
  </cols>
  <sheetData>
    <row r="1" ht="15.75"/>
    <row r="2" s="1" customFormat="1" ht="15.75" spans="2:6">
      <c r="B2" s="2" t="s">
        <v>5</v>
      </c>
      <c r="C2" s="3" t="s">
        <v>22</v>
      </c>
      <c r="D2" s="3" t="s">
        <v>10</v>
      </c>
      <c r="E2" s="3" t="s">
        <v>23</v>
      </c>
      <c r="F2" s="4" t="s">
        <v>24</v>
      </c>
    </row>
    <row r="3" s="1" customFormat="1" spans="2:6">
      <c r="B3" s="5">
        <v>49</v>
      </c>
      <c r="C3" s="6">
        <v>0</v>
      </c>
      <c r="D3" s="6">
        <v>0</v>
      </c>
      <c r="E3" s="6" t="s">
        <v>25</v>
      </c>
      <c r="F3" s="7" t="s">
        <v>25</v>
      </c>
    </row>
    <row r="4" s="1" customFormat="1" spans="2:6">
      <c r="B4" s="5">
        <v>34.2</v>
      </c>
      <c r="C4" s="6">
        <v>14.8</v>
      </c>
      <c r="D4" s="6">
        <v>219.04</v>
      </c>
      <c r="E4" s="6">
        <v>0.248</v>
      </c>
      <c r="F4" s="7">
        <v>0.207</v>
      </c>
    </row>
    <row r="5" s="1" customFormat="1" spans="2:6">
      <c r="B5" s="5">
        <v>38.667</v>
      </c>
      <c r="C5" s="6">
        <v>13.636</v>
      </c>
      <c r="D5" s="6">
        <v>185.929</v>
      </c>
      <c r="E5" s="6">
        <v>0.269</v>
      </c>
      <c r="F5" s="7">
        <v>0.204</v>
      </c>
    </row>
    <row r="6" s="1" customFormat="1" spans="2:6">
      <c r="B6" s="5">
        <v>41.5</v>
      </c>
      <c r="C6" s="6">
        <v>12.788</v>
      </c>
      <c r="D6" s="6">
        <v>163.53</v>
      </c>
      <c r="E6" s="6">
        <v>0.287</v>
      </c>
      <c r="F6" s="7">
        <v>0.143</v>
      </c>
    </row>
    <row r="7" ht="15.75" spans="2:6">
      <c r="B7" s="8"/>
      <c r="C7" s="9"/>
      <c r="D7" s="9"/>
      <c r="E7" s="9"/>
      <c r="F7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DataFromLabVIEW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akshatav</dc:creator>
  <cp:lastModifiedBy>akshatav</cp:lastModifiedBy>
  <dcterms:created xsi:type="dcterms:W3CDTF">2019-04-02T10:03:00Z</dcterms:created>
  <dcterms:modified xsi:type="dcterms:W3CDTF">2019-04-05T07:48:43Z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