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3/"/>
    </mc:Choice>
  </mc:AlternateContent>
  <xr:revisionPtr revIDLastSave="295" documentId="11_D765BAB34141F1318529753F8826819CD7384CEA" xr6:coauthVersionLast="47" xr6:coauthVersionMax="47" xr10:uidLastSave="{83A910C2-A524-4872-9367-860533F14E46}"/>
  <bookViews>
    <workbookView xWindow="11424" yWindow="0" windowWidth="11712" windowHeight="12336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D96" i="1" a="1"/>
  <c r="D96" i="1" s="1"/>
  <c r="D98" i="1"/>
  <c r="L103" i="1"/>
  <c r="L79" i="1"/>
  <c r="L39" i="1"/>
  <c r="L14" i="1"/>
  <c r="L91" i="1" s="1"/>
  <c r="L2" i="1"/>
  <c r="L92" i="1"/>
  <c r="K3" i="1"/>
  <c r="L68" i="1"/>
  <c r="L67" i="1"/>
  <c r="L88" i="1"/>
  <c r="L83" i="1"/>
  <c r="L81" i="1"/>
  <c r="L77" i="1"/>
  <c r="L73" i="1"/>
  <c r="L66" i="1"/>
  <c r="L62" i="1"/>
  <c r="L55" i="1"/>
  <c r="L51" i="1"/>
  <c r="L45" i="1"/>
  <c r="L34" i="1"/>
  <c r="L31" i="1"/>
  <c r="L27" i="1"/>
  <c r="L22" i="1"/>
  <c r="L17" i="1"/>
  <c r="L9" i="1"/>
  <c r="L3" i="1"/>
  <c r="K88" i="1"/>
  <c r="K83" i="1"/>
  <c r="K81" i="1"/>
  <c r="K79" i="1"/>
  <c r="K77" i="1"/>
  <c r="K73" i="1"/>
  <c r="K68" i="1"/>
  <c r="K67" i="1"/>
  <c r="K66" i="1"/>
  <c r="K62" i="1"/>
  <c r="K55" i="1"/>
  <c r="K51" i="1"/>
  <c r="K45" i="1"/>
  <c r="K39" i="1"/>
  <c r="K34" i="1"/>
  <c r="K31" i="1"/>
  <c r="K27" i="1"/>
  <c r="K22" i="1"/>
  <c r="K17" i="1"/>
  <c r="K14" i="1"/>
  <c r="K9" i="1"/>
  <c r="K2" i="1"/>
  <c r="M103" i="1"/>
  <c r="E99" i="1"/>
  <c r="E97" i="1"/>
  <c r="D100" i="1"/>
  <c r="L93" i="1" l="1"/>
  <c r="D101" i="1"/>
  <c r="E101" i="1" l="1"/>
  <c r="E10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<sst xmlns="http://schemas.openxmlformats.org/spreadsheetml/2006/main" count="299" uniqueCount="62">
  <si>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</si>
  <si>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</si>
  <si>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</si>
  <si>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</si>
  <si>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</si>
  <si>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</si>
  <si>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</si>
  <si>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</si>
  <si>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</si>
  <si>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Prj_Volvo_GPA_WiFi</t>
  </si>
  <si>
    <t>Organisatorisches</t>
  </si>
  <si>
    <t>Generelle Entwicklertätigkeit</t>
  </si>
  <si>
    <t>Softwareentwicklung</t>
  </si>
  <si>
    <t>Prj_MAN_Gen2</t>
  </si>
  <si>
    <t>Messtätigkeit / Analyse</t>
  </si>
  <si>
    <t>Organisatorisches, Softwareentwicklung</t>
  </si>
  <si>
    <t>Schulung</t>
  </si>
  <si>
    <t>EMC Testplan</t>
  </si>
  <si>
    <t>Unterstützung Max</t>
  </si>
  <si>
    <t>HEJR2</t>
  </si>
  <si>
    <t>Organisatorisches, Entwicklung / Design</t>
  </si>
  <si>
    <t>Besprechung mit Yuri</t>
  </si>
  <si>
    <t>PCB Panel data / Nachbesprechung HWJR2</t>
  </si>
  <si>
    <t>Weekly Team Internal</t>
  </si>
  <si>
    <t>PCB B2 Revision Vorbereitung</t>
  </si>
  <si>
    <t>Patch Modellierung</t>
  </si>
  <si>
    <t>Entwicklung / Design</t>
  </si>
  <si>
    <t>Post und Werkzeuge</t>
  </si>
  <si>
    <t>Weekly mit VCC</t>
  </si>
  <si>
    <t>CST Jumphost</t>
  </si>
  <si>
    <t>Aufbau B1-Muster</t>
  </si>
  <si>
    <t>E Banf</t>
  </si>
  <si>
    <t>RFI_Volvo_GNSS-SDARS</t>
  </si>
  <si>
    <t>Kann nicht schlafen</t>
  </si>
  <si>
    <t>Weekly II</t>
  </si>
  <si>
    <t>PCB Spec</t>
  </si>
  <si>
    <t>Messkammer</t>
  </si>
  <si>
    <t>Panel Design</t>
  </si>
  <si>
    <t>Auswertung WE</t>
  </si>
  <si>
    <t>Gesamt</t>
  </si>
  <si>
    <t>Diesen Block in jedes neue Excel Rüberkopieren</t>
  </si>
  <si>
    <t>Zusammenfassung Bereichtszeitraum</t>
  </si>
  <si>
    <t>Sollarbeitszeit</t>
  </si>
  <si>
    <t>Anzahl der Tage im Berichtszeitraum</t>
  </si>
  <si>
    <t>Summe Sollarbeitszeit</t>
  </si>
  <si>
    <t>Über/Unterstunden aus Vormonat</t>
  </si>
  <si>
    <t>Istarbeitszeit aus Dokument</t>
  </si>
  <si>
    <t>Ist-zu-Soll Arbeitszeit</t>
  </si>
  <si>
    <t>Feiertag, nicht gearbeitet</t>
  </si>
  <si>
    <t>Anzahl der Nettoarbeitstage im Berichtszeitraum</t>
  </si>
  <si>
    <t>Überstundenmanagement</t>
  </si>
  <si>
    <t>-08:29</t>
  </si>
  <si>
    <t>wegen Feiertag?</t>
  </si>
  <si>
    <t>21 Tage</t>
  </si>
  <si>
    <t>neg</t>
  </si>
  <si>
    <t>overtime</t>
  </si>
  <si>
    <t>Sum time</t>
  </si>
  <si>
    <t>WE</t>
  </si>
  <si>
    <t>positive</t>
  </si>
  <si>
    <t xml:space="preserve">20 Tage </t>
  </si>
  <si>
    <t>Feiertag!</t>
  </si>
  <si>
    <t>wenn Feiertag mitzählt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</si>
</sst>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167" fontId="0" fillId="0" borderId="7" xfId="0" applyNumberFormat="1" applyBorder="1"/>
    <xf numFmtId="166" fontId="0" fillId="0" borderId="6" xfId="0" applyNumberFormat="1" applyBorder="1"/>
    <xf numFmtId="0" fontId="4" fillId="0" borderId="0" xfId="0" applyFont="1"/>
    <xf numFmtId="0" fontId="3" fillId="0" borderId="8" xfId="0" applyFont="1" applyBorder="1" applyAlignment="1">
      <alignment horizontal="left"/>
    </xf>
    <xf numFmtId="167" fontId="0" fillId="0" borderId="0" xfId="0" applyNumberFormat="1"/>
    <xf numFmtId="20" fontId="0" fillId="0" borderId="0" xfId="0" applyNumberFormat="1"/>
    <xf numFmtId="20" fontId="0" fillId="0" borderId="9" xfId="0" applyNumberFormat="1" applyBorder="1"/>
    <xf numFmtId="20" fontId="0" fillId="0" borderId="8" xfId="0" applyNumberFormat="1" applyBorder="1"/>
    <xf numFmtId="20" fontId="0" fillId="0" borderId="10" xfId="0" applyNumberFormat="1" applyBorder="1"/>
    <xf numFmtId="0" fontId="4" fillId="0" borderId="0" xfId="0" applyFont="1" applyAlignment="1">
      <alignment horizontal="right"/>
    </xf>
    <xf numFmtId="167" fontId="4" fillId="0" borderId="0" xfId="0" applyNumberFormat="1" applyFont="1"/>
    <xf numFmtId="167" fontId="0" fillId="0" borderId="9" xfId="0" applyNumberFormat="1" applyBorder="1"/>
    <xf numFmtId="0" fontId="0" fillId="0" borderId="6" xfId="0" applyBorder="1"/>
    <xf numFmtId="167" fontId="0" fillId="0" borderId="11" xfId="0" applyNumberFormat="1" applyBorder="1"/>
    <xf numFmtId="0" fontId="4" fillId="0" borderId="6" xfId="0" quotePrefix="1" applyFont="1" applyBorder="1"/>
    <xf numFmtId="167" fontId="4" fillId="0" borderId="12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3/23_09.xlsx" TargetMode="External"/><Relationship Id="rId1" Type="http://schemas.openxmlformats.org/officeDocument/2006/relationships/externalLinkPath" Target="23_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ingHours"/>
    </sheetNames>
    <sheetDataSet>
      <sheetData sheetId="0">
        <row r="35">
          <cell r="D35">
            <v>-0.35347222222222019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78" zoomScale="85" zoomScaleNormal="85" workbookViewId="0">
      <selection activeCell="E102" sqref="E102"/>
    </sheetView>
  </sheetViews>
  <sheetFormatPr baseColWidth="10" defaultColWidth="9.109375" defaultRowHeight="14.4" x14ac:dyDescent="0.3"/>
  <cols>
    <col min="1" max="8" width="20.6640625" customWidth="1"/>
    <col min="10" max="10" width="39.33203125" customWidth="1"/>
    <col min="11" max="11" width="13.5546875" style="15" customWidth="1"/>
    <col min="12" max="12" width="13.88671875" style="1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21" t="s">
        <v>56</v>
      </c>
      <c r="L1" s="21" t="s">
        <v>55</v>
      </c>
    </row>
    <row r="2" spans="1:13" x14ac:dyDescent="0.3">
      <c r="A2" s="1">
        <v>45201</v>
      </c>
      <c r="B2" s="2">
        <v>45201.392523148148</v>
      </c>
      <c r="C2" s="2">
        <v>45201.487500000003</v>
      </c>
      <c r="D2" t="s">
        <v>8</v>
      </c>
      <c r="E2" s="3">
        <v>9.4976851851851896E-2</v>
      </c>
      <c r="F2" s="3">
        <v>0</v>
      </c>
      <c r="G2" t="s">
        <v>9</v>
      </c>
      <c r="H2" t="s">
        <v>10</v>
      </c>
      <c r="K2" s="15">
        <f>E2</f>
        <v>9.4976851851851896E-2</v>
      </c>
      <c r="L2" s="15">
        <f>$D$95-K2</f>
        <v>0.23835648148148142</v>
      </c>
      <c r="M2" s="13" t="s">
        <v>54</v>
      </c>
    </row>
    <row r="3" spans="1:13" x14ac:dyDescent="0.3">
      <c r="A3" s="1">
        <v>45202</v>
      </c>
      <c r="B3" s="2">
        <v>45202</v>
      </c>
      <c r="C3" s="2">
        <v>45202.333333333336</v>
      </c>
      <c r="D3" s="13" t="s">
        <v>48</v>
      </c>
      <c r="E3" s="3">
        <v>0.33333333333333298</v>
      </c>
      <c r="F3" s="3">
        <v>0</v>
      </c>
      <c r="G3" t="s">
        <v>11</v>
      </c>
      <c r="H3" t="s">
        <v>8</v>
      </c>
      <c r="K3" s="15">
        <f>E3</f>
        <v>0.33333333333333298</v>
      </c>
      <c r="L3" s="15">
        <f>K3-$D$95</f>
        <v>0</v>
      </c>
      <c r="M3" s="13" t="s">
        <v>60</v>
      </c>
    </row>
    <row r="4" spans="1:13" x14ac:dyDescent="0.3">
      <c r="A4" s="1">
        <v>45203</v>
      </c>
      <c r="B4" s="2">
        <v>45203.388460648152</v>
      </c>
      <c r="C4" s="2">
        <v>45203.458333333336</v>
      </c>
      <c r="D4" t="s">
        <v>8</v>
      </c>
      <c r="E4" s="3">
        <v>6.9872685185185204E-2</v>
      </c>
      <c r="F4" s="3">
        <v>0</v>
      </c>
      <c r="G4" t="s">
        <v>11</v>
      </c>
      <c r="H4" t="s">
        <v>10</v>
      </c>
    </row>
    <row r="5" spans="1:13" x14ac:dyDescent="0.3">
      <c r="A5" s="1">
        <v>45203</v>
      </c>
      <c r="B5" s="2">
        <v>45203.458333333336</v>
      </c>
      <c r="C5" s="2">
        <v>45203.474351851852</v>
      </c>
      <c r="D5" t="s">
        <v>8</v>
      </c>
      <c r="E5" s="3">
        <v>1.6018518518518501E-2</v>
      </c>
      <c r="F5" s="3">
        <v>0</v>
      </c>
      <c r="G5" t="s">
        <v>9</v>
      </c>
      <c r="H5" t="s">
        <v>10</v>
      </c>
    </row>
    <row r="6" spans="1:13" x14ac:dyDescent="0.3">
      <c r="A6" s="1">
        <v>45203</v>
      </c>
      <c r="B6" s="2">
        <v>45203.474456018521</v>
      </c>
      <c r="C6" s="2">
        <v>45203.488611111112</v>
      </c>
      <c r="D6" t="s">
        <v>8</v>
      </c>
      <c r="E6" s="3">
        <v>1.4155092592592599E-2</v>
      </c>
      <c r="F6" s="3">
        <v>0</v>
      </c>
      <c r="G6" t="s">
        <v>11</v>
      </c>
      <c r="H6" t="s">
        <v>12</v>
      </c>
    </row>
    <row r="7" spans="1:13" x14ac:dyDescent="0.3">
      <c r="A7" s="1">
        <v>45203</v>
      </c>
      <c r="B7" s="2">
        <v>45203.488692129627</v>
      </c>
      <c r="C7" s="2">
        <v>45203.68917824074</v>
      </c>
      <c r="D7" t="s">
        <v>8</v>
      </c>
      <c r="E7" s="3">
        <v>0.15422453703703701</v>
      </c>
      <c r="F7" s="3">
        <v>4.6261574074074101E-2</v>
      </c>
      <c r="G7" t="s">
        <v>13</v>
      </c>
      <c r="H7" t="s">
        <v>8</v>
      </c>
    </row>
    <row r="8" spans="1:13" x14ac:dyDescent="0.3">
      <c r="A8" s="1">
        <v>45203</v>
      </c>
      <c r="B8" s="2">
        <v>45203.689236111109</v>
      </c>
      <c r="C8" s="2">
        <v>45203.767361111109</v>
      </c>
      <c r="D8" t="s">
        <v>8</v>
      </c>
      <c r="E8" s="3">
        <v>7.8125E-2</v>
      </c>
      <c r="F8" s="3">
        <v>0</v>
      </c>
      <c r="G8" t="s">
        <v>9</v>
      </c>
      <c r="H8" t="s">
        <v>8</v>
      </c>
    </row>
    <row r="9" spans="1:13" x14ac:dyDescent="0.3">
      <c r="A9" s="1">
        <v>45203</v>
      </c>
      <c r="B9" s="2">
        <v>45203.767361111109</v>
      </c>
      <c r="C9" s="2">
        <v>45203.794328703705</v>
      </c>
      <c r="D9" t="s">
        <v>8</v>
      </c>
      <c r="E9" s="3">
        <v>2.6967592592592599E-2</v>
      </c>
      <c r="F9" s="3">
        <v>0</v>
      </c>
      <c r="G9" t="s">
        <v>13</v>
      </c>
      <c r="H9" t="s">
        <v>14</v>
      </c>
      <c r="K9" s="15">
        <f>SUM(E4:E9)</f>
        <v>0.35936342592592596</v>
      </c>
      <c r="L9" s="15">
        <f>K9-$D$95</f>
        <v>2.6030092592592646E-2</v>
      </c>
    </row>
    <row r="10" spans="1:13" x14ac:dyDescent="0.3">
      <c r="A10" s="1">
        <v>45204</v>
      </c>
      <c r="B10" s="2">
        <v>45204.388888888891</v>
      </c>
      <c r="C10" s="2">
        <v>45204.539629629631</v>
      </c>
      <c r="D10" t="s">
        <v>8</v>
      </c>
      <c r="E10" s="3">
        <v>0.11430555555555599</v>
      </c>
      <c r="F10" s="3">
        <v>3.6435185185185202E-2</v>
      </c>
      <c r="G10" t="s">
        <v>11</v>
      </c>
      <c r="H10" t="s">
        <v>15</v>
      </c>
    </row>
    <row r="11" spans="1:13" x14ac:dyDescent="0.3">
      <c r="A11" s="1">
        <v>45204</v>
      </c>
      <c r="B11" s="2">
        <v>45204.539675925924</v>
      </c>
      <c r="C11" s="2">
        <v>45204.5625</v>
      </c>
      <c r="D11" t="s">
        <v>8</v>
      </c>
      <c r="E11" s="3">
        <v>2.2824074074074101E-2</v>
      </c>
      <c r="F11" s="3">
        <v>0</v>
      </c>
      <c r="G11" t="s">
        <v>11</v>
      </c>
      <c r="H11" t="s">
        <v>16</v>
      </c>
    </row>
    <row r="12" spans="1:13" x14ac:dyDescent="0.3">
      <c r="A12" s="1">
        <v>45204</v>
      </c>
      <c r="B12" s="2">
        <v>45204.5625</v>
      </c>
      <c r="C12" s="2">
        <v>45204.584386574075</v>
      </c>
      <c r="D12" t="s">
        <v>8</v>
      </c>
      <c r="E12" s="3">
        <v>2.18865740740741E-2</v>
      </c>
      <c r="F12" s="3">
        <v>0</v>
      </c>
      <c r="G12" t="s">
        <v>11</v>
      </c>
      <c r="H12" t="s">
        <v>12</v>
      </c>
    </row>
    <row r="13" spans="1:13" x14ac:dyDescent="0.3">
      <c r="A13" s="1">
        <v>45204</v>
      </c>
      <c r="B13" s="2">
        <v>45204.584421296298</v>
      </c>
      <c r="C13" s="2">
        <v>45204.63380787037</v>
      </c>
      <c r="D13" t="s">
        <v>8</v>
      </c>
      <c r="E13" s="3">
        <v>4.9386574074074097E-2</v>
      </c>
      <c r="F13" s="3">
        <v>0</v>
      </c>
      <c r="G13" t="s">
        <v>9</v>
      </c>
      <c r="H13" t="s">
        <v>10</v>
      </c>
    </row>
    <row r="14" spans="1:13" x14ac:dyDescent="0.3">
      <c r="A14" s="1">
        <v>45204</v>
      </c>
      <c r="B14" s="2">
        <v>45204.633877314816</v>
      </c>
      <c r="C14" s="2">
        <v>45204.710046296299</v>
      </c>
      <c r="D14" t="s">
        <v>8</v>
      </c>
      <c r="E14" s="3">
        <v>7.6168981481481504E-2</v>
      </c>
      <c r="F14" s="3">
        <v>0</v>
      </c>
      <c r="G14" t="s">
        <v>11</v>
      </c>
      <c r="H14" t="s">
        <v>12</v>
      </c>
      <c r="K14" s="15">
        <f>SUM(E10:E14)</f>
        <v>0.28457175925925982</v>
      </c>
      <c r="L14" s="15">
        <f>$D$95-K14</f>
        <v>4.8761574074073499E-2</v>
      </c>
      <c r="M14" s="13" t="s">
        <v>54</v>
      </c>
    </row>
    <row r="15" spans="1:13" x14ac:dyDescent="0.3">
      <c r="A15" s="1">
        <v>45205</v>
      </c>
      <c r="B15" s="2">
        <v>45205.409722222219</v>
      </c>
      <c r="C15" s="2">
        <v>45205.438564814816</v>
      </c>
      <c r="D15" t="s">
        <v>8</v>
      </c>
      <c r="E15" s="3">
        <v>2.88425925925926E-2</v>
      </c>
      <c r="F15" s="3">
        <v>0</v>
      </c>
      <c r="G15" t="s">
        <v>9</v>
      </c>
      <c r="H15" t="s">
        <v>8</v>
      </c>
    </row>
    <row r="16" spans="1:13" x14ac:dyDescent="0.3">
      <c r="A16" s="1">
        <v>45205</v>
      </c>
      <c r="B16" s="2">
        <v>45205.438634259262</v>
      </c>
      <c r="C16" s="2">
        <v>45205.601388888892</v>
      </c>
      <c r="D16" t="s">
        <v>8</v>
      </c>
      <c r="E16" s="3">
        <v>0.16275462962963</v>
      </c>
      <c r="F16" s="3">
        <v>0</v>
      </c>
      <c r="G16" t="s">
        <v>11</v>
      </c>
      <c r="H16" t="s">
        <v>12</v>
      </c>
    </row>
    <row r="17" spans="1:12" x14ac:dyDescent="0.3">
      <c r="A17" s="1">
        <v>45205</v>
      </c>
      <c r="B17" s="2">
        <v>45205.61509259259</v>
      </c>
      <c r="C17" s="2">
        <v>45205.788159722222</v>
      </c>
      <c r="D17" t="s">
        <v>8</v>
      </c>
      <c r="E17" s="3">
        <v>0.17306712962963</v>
      </c>
      <c r="F17" s="3">
        <v>0</v>
      </c>
      <c r="G17" t="s">
        <v>11</v>
      </c>
      <c r="H17" t="s">
        <v>12</v>
      </c>
      <c r="K17" s="15">
        <f>SUM(E15:E17)</f>
        <v>0.36466435185185259</v>
      </c>
      <c r="L17" s="15">
        <f>K17-$D$95</f>
        <v>3.1331018518519271E-2</v>
      </c>
    </row>
    <row r="18" spans="1:12" x14ac:dyDescent="0.3">
      <c r="A18" s="1">
        <v>45208</v>
      </c>
      <c r="B18" s="2">
        <v>45208.39166666667</v>
      </c>
      <c r="C18" s="2">
        <v>45208.541666666664</v>
      </c>
      <c r="D18" t="s">
        <v>8</v>
      </c>
      <c r="E18" s="3">
        <v>0.15</v>
      </c>
      <c r="F18" s="3">
        <v>0</v>
      </c>
      <c r="G18" t="s">
        <v>11</v>
      </c>
      <c r="H18" t="s">
        <v>12</v>
      </c>
    </row>
    <row r="19" spans="1:12" x14ac:dyDescent="0.3">
      <c r="A19" s="1">
        <v>45208</v>
      </c>
      <c r="B19" s="2">
        <v>45208.541666666664</v>
      </c>
      <c r="C19" s="2">
        <v>45208.583333333336</v>
      </c>
      <c r="D19" t="s">
        <v>17</v>
      </c>
      <c r="E19" s="3">
        <v>4.1666666666666699E-2</v>
      </c>
      <c r="F19" s="3">
        <v>0</v>
      </c>
      <c r="G19" t="s">
        <v>9</v>
      </c>
      <c r="H19" t="s">
        <v>10</v>
      </c>
    </row>
    <row r="20" spans="1:12" x14ac:dyDescent="0.3">
      <c r="A20" s="1">
        <v>45208</v>
      </c>
      <c r="B20" s="2">
        <v>45208.583333333336</v>
      </c>
      <c r="C20" s="2">
        <v>45208.618854166663</v>
      </c>
      <c r="D20" t="s">
        <v>8</v>
      </c>
      <c r="E20" s="3">
        <v>3.55208333333333E-2</v>
      </c>
      <c r="F20" s="3">
        <v>0</v>
      </c>
      <c r="G20" t="s">
        <v>13</v>
      </c>
      <c r="H20" t="s">
        <v>10</v>
      </c>
    </row>
    <row r="21" spans="1:12" x14ac:dyDescent="0.3">
      <c r="A21" s="1">
        <v>45208</v>
      </c>
      <c r="B21" s="2">
        <v>45208.618900462963</v>
      </c>
      <c r="C21" s="2">
        <v>45208.764814814815</v>
      </c>
      <c r="D21" t="s">
        <v>17</v>
      </c>
      <c r="E21" s="3">
        <v>0.13506944444444399</v>
      </c>
      <c r="F21" s="3">
        <v>1.08449074074074E-2</v>
      </c>
      <c r="G21" t="s">
        <v>9</v>
      </c>
      <c r="H21" t="s">
        <v>10</v>
      </c>
    </row>
    <row r="22" spans="1:12" x14ac:dyDescent="0.3">
      <c r="A22" s="1">
        <v>45208</v>
      </c>
      <c r="B22" s="2">
        <v>45208.764861111114</v>
      </c>
      <c r="C22" s="2">
        <v>45208.811747685184</v>
      </c>
      <c r="D22" t="s">
        <v>8</v>
      </c>
      <c r="E22" s="3">
        <v>4.6886574074074101E-2</v>
      </c>
      <c r="F22" s="3">
        <v>0</v>
      </c>
      <c r="G22" t="s">
        <v>11</v>
      </c>
      <c r="H22" t="s">
        <v>12</v>
      </c>
      <c r="K22" s="15">
        <f>SUM(E18:E22)</f>
        <v>0.4091435185185181</v>
      </c>
      <c r="L22" s="15">
        <f>K22-$D$95</f>
        <v>7.5810185185184786E-2</v>
      </c>
    </row>
    <row r="23" spans="1:12" x14ac:dyDescent="0.3">
      <c r="A23" s="1">
        <v>45209</v>
      </c>
      <c r="B23" s="2">
        <v>45209.403761574074</v>
      </c>
      <c r="C23" s="2">
        <v>45209.422627314816</v>
      </c>
      <c r="D23" t="s">
        <v>8</v>
      </c>
      <c r="E23" s="3">
        <v>1.88657407407407E-2</v>
      </c>
      <c r="F23" s="3">
        <v>0</v>
      </c>
      <c r="G23" t="s">
        <v>11</v>
      </c>
      <c r="H23" t="s">
        <v>8</v>
      </c>
    </row>
    <row r="24" spans="1:12" x14ac:dyDescent="0.3">
      <c r="A24" s="1">
        <v>45209</v>
      </c>
      <c r="B24" s="2">
        <v>45209.422673611109</v>
      </c>
      <c r="C24" s="2">
        <v>45209.475648148145</v>
      </c>
      <c r="D24" t="s">
        <v>8</v>
      </c>
      <c r="E24" s="3">
        <v>5.2974537037037001E-2</v>
      </c>
      <c r="F24" s="3">
        <v>0</v>
      </c>
      <c r="G24" t="s">
        <v>9</v>
      </c>
      <c r="H24" t="s">
        <v>10</v>
      </c>
    </row>
    <row r="25" spans="1:12" x14ac:dyDescent="0.3">
      <c r="A25" s="1">
        <v>45209</v>
      </c>
      <c r="B25" s="2">
        <v>45209.475752314815</v>
      </c>
      <c r="C25" s="2">
        <v>45209.596284722225</v>
      </c>
      <c r="D25" t="s">
        <v>8</v>
      </c>
      <c r="E25" s="3">
        <v>0.12053240740740701</v>
      </c>
      <c r="F25" s="3">
        <v>0</v>
      </c>
      <c r="G25" t="s">
        <v>11</v>
      </c>
      <c r="H25" t="s">
        <v>8</v>
      </c>
    </row>
    <row r="26" spans="1:12" x14ac:dyDescent="0.3">
      <c r="A26" s="1">
        <v>45209</v>
      </c>
      <c r="B26" s="2">
        <v>45209.632638888892</v>
      </c>
      <c r="C26" s="2">
        <v>45209.67460648148</v>
      </c>
      <c r="D26" t="s">
        <v>8</v>
      </c>
      <c r="E26" s="3">
        <v>4.1967592592592598E-2</v>
      </c>
      <c r="F26" s="3">
        <v>0</v>
      </c>
      <c r="G26" t="s">
        <v>11</v>
      </c>
      <c r="H26" t="s">
        <v>16</v>
      </c>
    </row>
    <row r="27" spans="1:12" x14ac:dyDescent="0.3">
      <c r="A27" s="1">
        <v>45209</v>
      </c>
      <c r="B27" s="2">
        <v>45209.674664351849</v>
      </c>
      <c r="C27" s="2">
        <v>45209.795138888891</v>
      </c>
      <c r="D27" t="s">
        <v>18</v>
      </c>
      <c r="E27" s="3">
        <v>0.12047453703703701</v>
      </c>
      <c r="F27" s="3">
        <v>0</v>
      </c>
      <c r="G27" t="s">
        <v>11</v>
      </c>
      <c r="H27" t="s">
        <v>8</v>
      </c>
      <c r="K27" s="15">
        <f>SUM(E23:E27)</f>
        <v>0.35481481481481425</v>
      </c>
      <c r="L27" s="15">
        <f>K27-$D$95</f>
        <v>2.1481481481480935E-2</v>
      </c>
    </row>
    <row r="28" spans="1:12" x14ac:dyDescent="0.3">
      <c r="A28" s="1">
        <v>45210</v>
      </c>
      <c r="B28" s="2">
        <v>45210.350694444445</v>
      </c>
      <c r="C28" s="2">
        <v>45210.542731481481</v>
      </c>
      <c r="D28" t="s">
        <v>19</v>
      </c>
      <c r="E28" s="3">
        <v>0.175914351851852</v>
      </c>
      <c r="F28" s="3">
        <v>1.6122685185185202E-2</v>
      </c>
      <c r="G28" t="s">
        <v>9</v>
      </c>
      <c r="H28" t="s">
        <v>20</v>
      </c>
    </row>
    <row r="29" spans="1:12" x14ac:dyDescent="0.3">
      <c r="A29" s="1">
        <v>45210</v>
      </c>
      <c r="B29" s="2">
        <v>45210.54277777778</v>
      </c>
      <c r="C29" s="2">
        <v>45210.666666666664</v>
      </c>
      <c r="D29" t="s">
        <v>8</v>
      </c>
      <c r="E29" s="3">
        <v>0.12388888888888901</v>
      </c>
      <c r="F29" s="3">
        <v>0</v>
      </c>
      <c r="G29" t="s">
        <v>11</v>
      </c>
      <c r="H29" t="s">
        <v>8</v>
      </c>
    </row>
    <row r="30" spans="1:12" x14ac:dyDescent="0.3">
      <c r="A30" s="1">
        <v>45210</v>
      </c>
      <c r="B30" s="2">
        <v>45210.666666666664</v>
      </c>
      <c r="C30" s="2">
        <v>45210.689583333333</v>
      </c>
      <c r="D30" t="s">
        <v>21</v>
      </c>
      <c r="E30" s="3">
        <v>2.29166666666667E-2</v>
      </c>
      <c r="F30" s="3">
        <v>0</v>
      </c>
      <c r="G30" t="s">
        <v>13</v>
      </c>
      <c r="H30" t="s">
        <v>8</v>
      </c>
    </row>
    <row r="31" spans="1:12" x14ac:dyDescent="0.3">
      <c r="A31" s="1">
        <v>45210</v>
      </c>
      <c r="B31" s="2">
        <v>45210.689699074072</v>
      </c>
      <c r="C31" s="2">
        <v>45210.726620370369</v>
      </c>
      <c r="D31" t="s">
        <v>8</v>
      </c>
      <c r="E31" s="3">
        <v>3.6921296296296299E-2</v>
      </c>
      <c r="F31" s="3">
        <v>0</v>
      </c>
      <c r="G31" t="s">
        <v>11</v>
      </c>
      <c r="H31" t="s">
        <v>12</v>
      </c>
      <c r="K31" s="15">
        <f>SUM(E28:E31)</f>
        <v>0.359641203703704</v>
      </c>
      <c r="L31" s="15">
        <f>K31-$D$95</f>
        <v>2.630787037037069E-2</v>
      </c>
    </row>
    <row r="32" spans="1:12" x14ac:dyDescent="0.3">
      <c r="A32" s="1">
        <v>45211</v>
      </c>
      <c r="B32" s="2">
        <v>45211.399305555555</v>
      </c>
      <c r="C32" s="2">
        <v>45211.525833333333</v>
      </c>
      <c r="D32" t="s">
        <v>8</v>
      </c>
      <c r="E32" s="3">
        <v>0.12652777777777799</v>
      </c>
      <c r="F32" s="3">
        <v>0</v>
      </c>
      <c r="G32" t="s">
        <v>11</v>
      </c>
      <c r="H32" t="s">
        <v>12</v>
      </c>
    </row>
    <row r="33" spans="1:13" x14ac:dyDescent="0.3">
      <c r="A33" s="1">
        <v>45211</v>
      </c>
      <c r="B33" s="2">
        <v>45211.525694444441</v>
      </c>
      <c r="C33" s="2">
        <v>45211.628599537034</v>
      </c>
      <c r="D33" t="s">
        <v>22</v>
      </c>
      <c r="E33" s="3">
        <v>0.10290509259259301</v>
      </c>
      <c r="F33" s="3">
        <v>0</v>
      </c>
      <c r="G33" t="s">
        <v>9</v>
      </c>
      <c r="H33" t="s">
        <v>8</v>
      </c>
    </row>
    <row r="34" spans="1:13" x14ac:dyDescent="0.3">
      <c r="A34" s="1">
        <v>45211</v>
      </c>
      <c r="B34" s="2">
        <v>45211.628912037035</v>
      </c>
      <c r="C34" s="2">
        <v>45211.799907407411</v>
      </c>
      <c r="D34" t="s">
        <v>8</v>
      </c>
      <c r="E34" s="3">
        <v>0.148553240740741</v>
      </c>
      <c r="F34" s="3">
        <v>2.24421296296296E-2</v>
      </c>
      <c r="G34" t="s">
        <v>11</v>
      </c>
      <c r="H34" t="s">
        <v>12</v>
      </c>
      <c r="K34" s="15">
        <f>SUM(E32:E34)</f>
        <v>0.37798611111111202</v>
      </c>
      <c r="L34" s="15">
        <f>K34-$D$95</f>
        <v>4.4652777777778707E-2</v>
      </c>
    </row>
    <row r="35" spans="1:13" x14ac:dyDescent="0.3">
      <c r="A35" s="1">
        <v>45212</v>
      </c>
      <c r="B35" s="2">
        <v>45212.404953703706</v>
      </c>
      <c r="C35" s="2">
        <v>45212.449537037035</v>
      </c>
      <c r="D35" t="s">
        <v>8</v>
      </c>
      <c r="E35" s="3">
        <v>4.4583333333333301E-2</v>
      </c>
      <c r="F35" s="3">
        <v>0</v>
      </c>
      <c r="G35" t="s">
        <v>11</v>
      </c>
      <c r="H35" t="s">
        <v>8</v>
      </c>
    </row>
    <row r="36" spans="1:13" x14ac:dyDescent="0.3">
      <c r="A36" s="1">
        <v>45212</v>
      </c>
      <c r="B36" s="2">
        <v>45212.416666666664</v>
      </c>
      <c r="C36" s="2">
        <v>45212.449942129628</v>
      </c>
      <c r="D36" t="s">
        <v>23</v>
      </c>
      <c r="E36" s="3">
        <v>3.3275462962963E-2</v>
      </c>
      <c r="F36" s="3">
        <v>0</v>
      </c>
      <c r="G36" t="s">
        <v>9</v>
      </c>
      <c r="H36" t="s">
        <v>10</v>
      </c>
    </row>
    <row r="37" spans="1:13" x14ac:dyDescent="0.3">
      <c r="A37" s="1">
        <v>45212</v>
      </c>
      <c r="B37" s="2">
        <v>45212.450046296297</v>
      </c>
      <c r="C37" s="2">
        <v>45212.476145833331</v>
      </c>
      <c r="D37" t="s">
        <v>24</v>
      </c>
      <c r="E37" s="3">
        <v>2.6099537037037001E-2</v>
      </c>
      <c r="F37" s="3">
        <v>0</v>
      </c>
      <c r="G37" t="s">
        <v>9</v>
      </c>
      <c r="H37" t="s">
        <v>12</v>
      </c>
    </row>
    <row r="38" spans="1:13" x14ac:dyDescent="0.3">
      <c r="A38" s="1">
        <v>45212</v>
      </c>
      <c r="B38" s="2">
        <v>45212.476469907408</v>
      </c>
      <c r="C38" s="2">
        <v>45212.666666666664</v>
      </c>
      <c r="D38" t="s">
        <v>25</v>
      </c>
      <c r="E38" s="3">
        <v>0.190196759259259</v>
      </c>
      <c r="F38" s="3">
        <v>0</v>
      </c>
      <c r="G38" t="s">
        <v>11</v>
      </c>
      <c r="H38" t="s">
        <v>26</v>
      </c>
    </row>
    <row r="39" spans="1:13" x14ac:dyDescent="0.3">
      <c r="A39" s="1">
        <v>45212</v>
      </c>
      <c r="B39" s="2">
        <v>45212.812928240739</v>
      </c>
      <c r="C39" s="2">
        <v>45212.861111111109</v>
      </c>
      <c r="D39" t="s">
        <v>8</v>
      </c>
      <c r="E39" s="3">
        <v>4.8182870370370397E-2</v>
      </c>
      <c r="F39" s="3">
        <v>0</v>
      </c>
      <c r="G39" t="s">
        <v>11</v>
      </c>
      <c r="H39" t="s">
        <v>12</v>
      </c>
      <c r="K39" s="15">
        <f>SUM(E37:E39)</f>
        <v>0.26447916666666638</v>
      </c>
      <c r="L39" s="15">
        <f>$D$95-K39</f>
        <v>6.8854166666666938E-2</v>
      </c>
      <c r="M39" s="13" t="s">
        <v>54</v>
      </c>
    </row>
    <row r="40" spans="1:13" x14ac:dyDescent="0.3">
      <c r="A40" s="1">
        <v>45215</v>
      </c>
      <c r="B40" s="2">
        <v>45215.347222222219</v>
      </c>
      <c r="C40" s="2">
        <v>45215.416666666664</v>
      </c>
      <c r="D40" t="s">
        <v>27</v>
      </c>
      <c r="E40" s="3">
        <v>6.9444444444444406E-2</v>
      </c>
      <c r="F40" s="3">
        <v>0</v>
      </c>
      <c r="G40" t="s">
        <v>11</v>
      </c>
      <c r="H40" t="s">
        <v>8</v>
      </c>
    </row>
    <row r="41" spans="1:13" x14ac:dyDescent="0.3">
      <c r="A41" s="1">
        <v>45215</v>
      </c>
      <c r="B41" s="2">
        <v>45215.416666666664</v>
      </c>
      <c r="C41" s="2">
        <v>45215.442870370367</v>
      </c>
      <c r="D41" t="s">
        <v>28</v>
      </c>
      <c r="E41" s="3">
        <v>2.6203703703703701E-2</v>
      </c>
      <c r="F41" s="3">
        <v>0</v>
      </c>
      <c r="G41" t="s">
        <v>9</v>
      </c>
      <c r="H41" t="s">
        <v>8</v>
      </c>
    </row>
    <row r="42" spans="1:13" x14ac:dyDescent="0.3">
      <c r="A42" s="1">
        <v>45215</v>
      </c>
      <c r="B42" s="2">
        <v>45215.44290509259</v>
      </c>
      <c r="C42" s="2">
        <v>45215.48710648148</v>
      </c>
      <c r="D42" t="s">
        <v>29</v>
      </c>
      <c r="E42" s="3">
        <v>4.4201388888888901E-2</v>
      </c>
      <c r="F42" s="3">
        <v>0</v>
      </c>
      <c r="G42" t="s">
        <v>11</v>
      </c>
      <c r="H42" t="s">
        <v>8</v>
      </c>
    </row>
    <row r="43" spans="1:13" x14ac:dyDescent="0.3">
      <c r="A43" s="1">
        <v>45215</v>
      </c>
      <c r="B43" s="2">
        <v>45215.48715277778</v>
      </c>
      <c r="C43" s="2">
        <v>45215.583333333336</v>
      </c>
      <c r="D43" t="s">
        <v>30</v>
      </c>
      <c r="E43" s="3">
        <v>9.6180555555555602E-2</v>
      </c>
      <c r="F43" s="3">
        <v>0</v>
      </c>
      <c r="G43" t="s">
        <v>9</v>
      </c>
      <c r="H43" t="s">
        <v>8</v>
      </c>
    </row>
    <row r="44" spans="1:13" x14ac:dyDescent="0.3">
      <c r="A44" s="1">
        <v>45215</v>
      </c>
      <c r="B44" s="2">
        <v>45215.583333333336</v>
      </c>
      <c r="C44" s="2">
        <v>45215.615706018521</v>
      </c>
      <c r="D44" t="s">
        <v>8</v>
      </c>
      <c r="E44" s="3">
        <v>3.2372685185185199E-2</v>
      </c>
      <c r="F44" s="3">
        <v>0</v>
      </c>
      <c r="G44" t="s">
        <v>13</v>
      </c>
      <c r="H44" t="s">
        <v>8</v>
      </c>
    </row>
    <row r="45" spans="1:13" x14ac:dyDescent="0.3">
      <c r="A45" s="1">
        <v>45215</v>
      </c>
      <c r="B45" s="2">
        <v>45215.615902777776</v>
      </c>
      <c r="C45" s="2">
        <v>45215.762962962966</v>
      </c>
      <c r="D45" t="s">
        <v>8</v>
      </c>
      <c r="E45" s="3">
        <v>0.14011574074074101</v>
      </c>
      <c r="F45" s="3">
        <v>6.9444444444444397E-3</v>
      </c>
      <c r="G45" t="s">
        <v>9</v>
      </c>
      <c r="H45" t="s">
        <v>8</v>
      </c>
      <c r="K45" s="15">
        <f>SUM(E40:E45)</f>
        <v>0.40851851851851884</v>
      </c>
      <c r="L45" s="15">
        <f>K45-$D$95</f>
        <v>7.5185185185185521E-2</v>
      </c>
    </row>
    <row r="46" spans="1:13" x14ac:dyDescent="0.3">
      <c r="A46" s="1">
        <v>45216</v>
      </c>
      <c r="B46" s="2">
        <v>45216.387499999997</v>
      </c>
      <c r="C46" s="2">
        <v>45216.39166666667</v>
      </c>
      <c r="D46" t="s">
        <v>8</v>
      </c>
      <c r="E46" s="3">
        <v>4.1666666666666701E-3</v>
      </c>
      <c r="F46" s="3">
        <v>0</v>
      </c>
      <c r="G46" t="s">
        <v>11</v>
      </c>
      <c r="H46" t="s">
        <v>8</v>
      </c>
    </row>
    <row r="47" spans="1:13" x14ac:dyDescent="0.3">
      <c r="A47" s="1">
        <v>45216</v>
      </c>
      <c r="B47" s="2">
        <v>45216.39166666667</v>
      </c>
      <c r="C47" s="2">
        <v>45216.406944444447</v>
      </c>
      <c r="D47" t="s">
        <v>8</v>
      </c>
      <c r="E47" s="3">
        <v>1.52777777777778E-2</v>
      </c>
      <c r="F47" s="3">
        <v>0</v>
      </c>
      <c r="G47" t="s">
        <v>9</v>
      </c>
      <c r="H47" t="s">
        <v>8</v>
      </c>
    </row>
    <row r="48" spans="1:13" x14ac:dyDescent="0.3">
      <c r="A48" s="1">
        <v>45216</v>
      </c>
      <c r="B48" s="2">
        <v>45216.406944444447</v>
      </c>
      <c r="C48" s="2">
        <v>45216.4375</v>
      </c>
      <c r="D48" t="s">
        <v>31</v>
      </c>
      <c r="E48" s="3">
        <v>3.05555555555556E-2</v>
      </c>
      <c r="F48" s="3">
        <v>0</v>
      </c>
      <c r="G48" t="s">
        <v>11</v>
      </c>
      <c r="H48" t="s">
        <v>8</v>
      </c>
    </row>
    <row r="49" spans="1:12" x14ac:dyDescent="0.3">
      <c r="A49" s="1">
        <v>45216</v>
      </c>
      <c r="B49" s="2">
        <v>45216.4375</v>
      </c>
      <c r="C49" s="2">
        <v>45216.571898148148</v>
      </c>
      <c r="D49" t="s">
        <v>8</v>
      </c>
      <c r="E49" s="3">
        <v>0.115648148148148</v>
      </c>
      <c r="F49" s="3">
        <v>1.8749999999999999E-2</v>
      </c>
      <c r="G49" t="s">
        <v>11</v>
      </c>
      <c r="H49" t="s">
        <v>12</v>
      </c>
    </row>
    <row r="50" spans="1:12" x14ac:dyDescent="0.3">
      <c r="A50" s="1">
        <v>45216</v>
      </c>
      <c r="B50" s="2">
        <v>45216.572685185187</v>
      </c>
      <c r="C50" s="2">
        <v>45216.684976851851</v>
      </c>
      <c r="D50" t="s">
        <v>8</v>
      </c>
      <c r="E50" s="3">
        <v>0.112291666666667</v>
      </c>
      <c r="F50" s="3">
        <v>0</v>
      </c>
      <c r="G50" t="s">
        <v>32</v>
      </c>
      <c r="H50" t="s">
        <v>26</v>
      </c>
    </row>
    <row r="51" spans="1:12" x14ac:dyDescent="0.3">
      <c r="A51" s="1">
        <v>45216</v>
      </c>
      <c r="B51" s="2">
        <v>45216.715914351851</v>
      </c>
      <c r="C51" s="2">
        <v>45216.843738425923</v>
      </c>
      <c r="D51" t="s">
        <v>8</v>
      </c>
      <c r="E51" s="3">
        <v>0.107650462962963</v>
      </c>
      <c r="F51" s="3">
        <v>2.0173611111111101E-2</v>
      </c>
      <c r="G51" t="s">
        <v>32</v>
      </c>
      <c r="H51" t="s">
        <v>8</v>
      </c>
      <c r="K51" s="15">
        <f>SUM(E46:E51)</f>
        <v>0.38559027777777805</v>
      </c>
      <c r="L51" s="15">
        <f>K51-$D$95</f>
        <v>5.2256944444444731E-2</v>
      </c>
    </row>
    <row r="52" spans="1:12" x14ac:dyDescent="0.3">
      <c r="A52" s="1">
        <v>45217</v>
      </c>
      <c r="B52" s="2">
        <v>45217.24355324074</v>
      </c>
      <c r="C52" s="2">
        <v>45217.33734953704</v>
      </c>
      <c r="D52" t="s">
        <v>33</v>
      </c>
      <c r="E52" s="3">
        <v>9.3796296296296294E-2</v>
      </c>
      <c r="F52" s="3">
        <v>0</v>
      </c>
      <c r="G52" t="s">
        <v>32</v>
      </c>
      <c r="H52" t="s">
        <v>8</v>
      </c>
    </row>
    <row r="53" spans="1:12" x14ac:dyDescent="0.3">
      <c r="A53" s="1">
        <v>45217</v>
      </c>
      <c r="B53" s="2">
        <v>45217.393750000003</v>
      </c>
      <c r="C53" s="2">
        <v>45217.421898148146</v>
      </c>
      <c r="D53" t="s">
        <v>34</v>
      </c>
      <c r="E53" s="3">
        <v>2.81481481481482E-2</v>
      </c>
      <c r="F53" s="3">
        <v>0</v>
      </c>
      <c r="G53" t="s">
        <v>11</v>
      </c>
      <c r="H53" t="s">
        <v>8</v>
      </c>
    </row>
    <row r="54" spans="1:12" x14ac:dyDescent="0.3">
      <c r="A54" s="1">
        <v>45217</v>
      </c>
      <c r="B54" s="2">
        <v>45217.421944444446</v>
      </c>
      <c r="C54" s="2">
        <v>45217.618321759262</v>
      </c>
      <c r="D54" t="s">
        <v>8</v>
      </c>
      <c r="E54" s="3">
        <v>0.17971064814814799</v>
      </c>
      <c r="F54" s="3">
        <v>1.6666666666666701E-2</v>
      </c>
      <c r="G54" t="s">
        <v>32</v>
      </c>
      <c r="H54" t="s">
        <v>8</v>
      </c>
    </row>
    <row r="55" spans="1:12" x14ac:dyDescent="0.3">
      <c r="A55" s="1">
        <v>45217</v>
      </c>
      <c r="B55" s="2">
        <v>45217.74490740741</v>
      </c>
      <c r="C55" s="2">
        <v>45217.824999999997</v>
      </c>
      <c r="D55" t="s">
        <v>8</v>
      </c>
      <c r="E55" s="3">
        <v>8.0092592592592604E-2</v>
      </c>
      <c r="F55" s="3">
        <v>0</v>
      </c>
      <c r="G55" t="s">
        <v>32</v>
      </c>
      <c r="H55" t="s">
        <v>8</v>
      </c>
      <c r="K55" s="15">
        <f>SUM(E52:E55)</f>
        <v>0.38174768518518509</v>
      </c>
      <c r="L55" s="15">
        <f>K55-$D$95</f>
        <v>4.8414351851851778E-2</v>
      </c>
    </row>
    <row r="56" spans="1:12" x14ac:dyDescent="0.3">
      <c r="A56" s="1">
        <v>45218</v>
      </c>
      <c r="B56" s="2">
        <v>45218.345347222225</v>
      </c>
      <c r="C56" s="2">
        <v>45218.345347222225</v>
      </c>
      <c r="D56" t="s">
        <v>8</v>
      </c>
      <c r="E56" s="3">
        <v>0</v>
      </c>
      <c r="F56" s="3">
        <v>0</v>
      </c>
      <c r="G56" t="s">
        <v>11</v>
      </c>
      <c r="H56" t="s">
        <v>8</v>
      </c>
    </row>
    <row r="57" spans="1:12" x14ac:dyDescent="0.3">
      <c r="A57" s="1">
        <v>45218</v>
      </c>
      <c r="B57" s="2">
        <v>45218.346076388887</v>
      </c>
      <c r="C57" s="2">
        <v>45218.464328703703</v>
      </c>
      <c r="D57" t="s">
        <v>8</v>
      </c>
      <c r="E57" s="3">
        <v>0.118252314814815</v>
      </c>
      <c r="F57" s="3">
        <v>0</v>
      </c>
      <c r="G57" t="s">
        <v>32</v>
      </c>
      <c r="H57" t="s">
        <v>8</v>
      </c>
    </row>
    <row r="58" spans="1:12" x14ac:dyDescent="0.3">
      <c r="A58" s="1">
        <v>45218</v>
      </c>
      <c r="B58" s="2">
        <v>45218.464375000003</v>
      </c>
      <c r="C58" s="2">
        <v>45218.519675925927</v>
      </c>
      <c r="D58" t="s">
        <v>8</v>
      </c>
      <c r="E58" s="3">
        <v>4.1412037037036997E-2</v>
      </c>
      <c r="F58" s="3">
        <v>1.38888888888889E-2</v>
      </c>
      <c r="G58" t="s">
        <v>9</v>
      </c>
      <c r="H58" t="s">
        <v>8</v>
      </c>
    </row>
    <row r="59" spans="1:12" x14ac:dyDescent="0.3">
      <c r="A59" s="1">
        <v>45218</v>
      </c>
      <c r="B59" s="2">
        <v>45218.519444444442</v>
      </c>
      <c r="C59" s="2">
        <v>45218.595833333333</v>
      </c>
      <c r="D59" t="s">
        <v>35</v>
      </c>
      <c r="E59" s="3">
        <v>7.6388888888888895E-2</v>
      </c>
      <c r="F59" s="3">
        <v>0</v>
      </c>
      <c r="G59" t="s">
        <v>11</v>
      </c>
      <c r="H59" t="s">
        <v>8</v>
      </c>
    </row>
    <row r="60" spans="1:12" x14ac:dyDescent="0.3">
      <c r="A60" s="1">
        <v>45218</v>
      </c>
      <c r="B60" s="2">
        <v>45218.597222222219</v>
      </c>
      <c r="C60" s="2">
        <v>45218.627627314818</v>
      </c>
      <c r="D60" t="s">
        <v>36</v>
      </c>
      <c r="E60" s="3">
        <v>3.0405092592592602E-2</v>
      </c>
      <c r="F60" s="3">
        <v>0</v>
      </c>
      <c r="G60" t="s">
        <v>9</v>
      </c>
      <c r="H60" t="s">
        <v>8</v>
      </c>
    </row>
    <row r="61" spans="1:12" x14ac:dyDescent="0.3">
      <c r="A61" s="1">
        <v>45218</v>
      </c>
      <c r="B61" s="2">
        <v>45218.627662037034</v>
      </c>
      <c r="C61" s="2">
        <v>45218.681828703702</v>
      </c>
      <c r="D61" t="s">
        <v>37</v>
      </c>
      <c r="E61" s="3">
        <v>5.4166666666666703E-2</v>
      </c>
      <c r="F61" s="3">
        <v>0</v>
      </c>
      <c r="G61" t="s">
        <v>9</v>
      </c>
      <c r="H61" t="s">
        <v>8</v>
      </c>
    </row>
    <row r="62" spans="1:12" x14ac:dyDescent="0.3">
      <c r="A62" s="1">
        <v>45218</v>
      </c>
      <c r="B62" s="2">
        <v>45218.681863425925</v>
      </c>
      <c r="C62" s="2">
        <v>45218.790405092594</v>
      </c>
      <c r="D62" t="s">
        <v>8</v>
      </c>
      <c r="E62" s="3">
        <v>0.10854166666666699</v>
      </c>
      <c r="F62" s="3">
        <v>0</v>
      </c>
      <c r="G62" t="s">
        <v>11</v>
      </c>
      <c r="H62" t="s">
        <v>8</v>
      </c>
      <c r="K62" s="15">
        <f>SUM(E56:E62)</f>
        <v>0.4291666666666672</v>
      </c>
      <c r="L62" s="15">
        <f>K62-$D$95</f>
        <v>9.5833333333333881E-2</v>
      </c>
    </row>
    <row r="63" spans="1:12" x14ac:dyDescent="0.3">
      <c r="A63" s="1">
        <v>45219</v>
      </c>
      <c r="B63" s="2">
        <v>45219.354166666664</v>
      </c>
      <c r="C63" s="2">
        <v>45219.474120370367</v>
      </c>
      <c r="D63" t="s">
        <v>23</v>
      </c>
      <c r="E63" s="3">
        <v>0.11995370370370401</v>
      </c>
      <c r="F63" s="3">
        <v>0</v>
      </c>
      <c r="G63" t="s">
        <v>9</v>
      </c>
      <c r="H63" t="s">
        <v>8</v>
      </c>
    </row>
    <row r="64" spans="1:12" x14ac:dyDescent="0.3">
      <c r="A64" s="1">
        <v>45219</v>
      </c>
      <c r="B64" s="2">
        <v>45219.493055555555</v>
      </c>
      <c r="C64" s="2">
        <v>45219.503738425927</v>
      </c>
      <c r="D64" t="s">
        <v>8</v>
      </c>
      <c r="E64" s="3">
        <v>1.06828703703704E-2</v>
      </c>
      <c r="F64" s="3">
        <v>0</v>
      </c>
      <c r="G64" t="s">
        <v>11</v>
      </c>
      <c r="H64" t="s">
        <v>8</v>
      </c>
    </row>
    <row r="65" spans="1:13" x14ac:dyDescent="0.3">
      <c r="A65" s="1">
        <v>45219</v>
      </c>
      <c r="B65" s="2">
        <v>45219.503784722219</v>
      </c>
      <c r="C65" s="2">
        <v>45219.629027777781</v>
      </c>
      <c r="D65" t="s">
        <v>8</v>
      </c>
      <c r="E65" s="3">
        <v>0.107534722222222</v>
      </c>
      <c r="F65" s="3">
        <v>1.7708333333333302E-2</v>
      </c>
      <c r="G65" t="s">
        <v>32</v>
      </c>
      <c r="H65" t="s">
        <v>8</v>
      </c>
    </row>
    <row r="66" spans="1:13" x14ac:dyDescent="0.3">
      <c r="A66" s="1">
        <v>45219</v>
      </c>
      <c r="B66" s="2">
        <v>45219.629074074073</v>
      </c>
      <c r="C66" s="2">
        <v>45219.726782407408</v>
      </c>
      <c r="D66" t="s">
        <v>8</v>
      </c>
      <c r="E66" s="3">
        <v>9.7708333333333397E-2</v>
      </c>
      <c r="F66" s="3">
        <v>0</v>
      </c>
      <c r="G66" t="s">
        <v>9</v>
      </c>
      <c r="H66" t="s">
        <v>8</v>
      </c>
      <c r="K66" s="15">
        <f>SUM(E63:E66)</f>
        <v>0.33587962962962981</v>
      </c>
      <c r="L66" s="15">
        <f>K66-$D$95</f>
        <v>2.5462962962964908E-3</v>
      </c>
    </row>
    <row r="67" spans="1:13" x14ac:dyDescent="0.3">
      <c r="A67" s="1">
        <v>45220</v>
      </c>
      <c r="B67" s="2">
        <v>45220.53125</v>
      </c>
      <c r="C67" s="2">
        <v>45220.795138888891</v>
      </c>
      <c r="D67" t="s">
        <v>8</v>
      </c>
      <c r="E67" s="3">
        <v>0.26388888888888901</v>
      </c>
      <c r="F67" s="3">
        <v>0</v>
      </c>
      <c r="G67" t="s">
        <v>32</v>
      </c>
      <c r="H67" t="s">
        <v>8</v>
      </c>
      <c r="K67" s="15">
        <f>SUM(E67)</f>
        <v>0.26388888888888901</v>
      </c>
      <c r="L67" s="15">
        <f>K67</f>
        <v>0.26388888888888901</v>
      </c>
      <c r="M67" s="13" t="s">
        <v>57</v>
      </c>
    </row>
    <row r="68" spans="1:13" x14ac:dyDescent="0.3">
      <c r="A68" s="1">
        <v>45221</v>
      </c>
      <c r="B68" s="2">
        <v>45221.469652777778</v>
      </c>
      <c r="C68" s="2">
        <v>45221.586805555555</v>
      </c>
      <c r="D68" t="s">
        <v>8</v>
      </c>
      <c r="E68" s="3">
        <v>0.11715277777777799</v>
      </c>
      <c r="F68" s="3">
        <v>0</v>
      </c>
      <c r="G68" t="s">
        <v>32</v>
      </c>
      <c r="H68" t="s">
        <v>8</v>
      </c>
      <c r="K68" s="15">
        <f>SUM(E68)</f>
        <v>0.11715277777777799</v>
      </c>
      <c r="L68" s="15">
        <f>K68</f>
        <v>0.11715277777777799</v>
      </c>
      <c r="M68" s="13" t="s">
        <v>57</v>
      </c>
    </row>
    <row r="69" spans="1:13" x14ac:dyDescent="0.3">
      <c r="A69" s="1">
        <v>45222</v>
      </c>
      <c r="B69" s="2">
        <v>45222.395833333336</v>
      </c>
      <c r="C69" s="2">
        <v>45222.416666666664</v>
      </c>
      <c r="D69" t="s">
        <v>8</v>
      </c>
      <c r="E69" s="3">
        <v>2.0833333333333301E-2</v>
      </c>
      <c r="F69" s="3">
        <v>0</v>
      </c>
      <c r="G69" t="s">
        <v>11</v>
      </c>
      <c r="H69" t="s">
        <v>8</v>
      </c>
    </row>
    <row r="70" spans="1:13" x14ac:dyDescent="0.3">
      <c r="A70" s="1">
        <v>45222</v>
      </c>
      <c r="B70" s="2">
        <v>45222.416666666664</v>
      </c>
      <c r="C70" s="2">
        <v>45222.563090277778</v>
      </c>
      <c r="D70" t="s">
        <v>8</v>
      </c>
      <c r="E70" s="3">
        <v>0.104756944444444</v>
      </c>
      <c r="F70" s="3">
        <v>4.1666666666666699E-2</v>
      </c>
      <c r="G70" t="s">
        <v>32</v>
      </c>
      <c r="H70" t="s">
        <v>8</v>
      </c>
    </row>
    <row r="71" spans="1:13" x14ac:dyDescent="0.3">
      <c r="A71" s="1">
        <v>45222</v>
      </c>
      <c r="B71" s="2">
        <v>45222.563240740739</v>
      </c>
      <c r="C71" s="2">
        <v>45222.694444444445</v>
      </c>
      <c r="D71" t="s">
        <v>8</v>
      </c>
      <c r="E71" s="3">
        <v>0.13120370370370399</v>
      </c>
      <c r="F71" s="3">
        <v>0</v>
      </c>
      <c r="G71" t="s">
        <v>32</v>
      </c>
      <c r="H71" t="s">
        <v>8</v>
      </c>
    </row>
    <row r="72" spans="1:13" x14ac:dyDescent="0.3">
      <c r="A72" s="1">
        <v>45222</v>
      </c>
      <c r="B72" s="2">
        <v>45222.694444444445</v>
      </c>
      <c r="C72" s="2">
        <v>45222.805567129632</v>
      </c>
      <c r="D72" t="s">
        <v>8</v>
      </c>
      <c r="E72" s="3">
        <v>0.11112268518518501</v>
      </c>
      <c r="F72" s="3">
        <v>0</v>
      </c>
      <c r="G72" t="s">
        <v>11</v>
      </c>
      <c r="H72" t="s">
        <v>12</v>
      </c>
    </row>
    <row r="73" spans="1:13" x14ac:dyDescent="0.3">
      <c r="A73" s="1">
        <v>45222</v>
      </c>
      <c r="B73" s="2">
        <v>45222.880914351852</v>
      </c>
      <c r="C73" s="2">
        <v>45222.893576388888</v>
      </c>
      <c r="D73" t="s">
        <v>8</v>
      </c>
      <c r="E73" s="3">
        <v>1.2662037037036999E-2</v>
      </c>
      <c r="F73" s="3">
        <v>0</v>
      </c>
      <c r="G73" t="s">
        <v>32</v>
      </c>
      <c r="H73" t="s">
        <v>8</v>
      </c>
      <c r="K73" s="15">
        <f>SUM(E69:E73)</f>
        <v>0.38057870370370334</v>
      </c>
      <c r="L73" s="15">
        <f>K73-$D$95</f>
        <v>4.7245370370370021E-2</v>
      </c>
    </row>
    <row r="74" spans="1:13" x14ac:dyDescent="0.3">
      <c r="A74" s="1">
        <v>45223</v>
      </c>
      <c r="B74" s="2">
        <v>45223.417488425926</v>
      </c>
      <c r="C74" s="2">
        <v>45223.417534722219</v>
      </c>
      <c r="D74" t="s">
        <v>8</v>
      </c>
      <c r="E74" s="3">
        <v>4.6296296296296301E-5</v>
      </c>
      <c r="F74" s="3">
        <v>0</v>
      </c>
      <c r="G74" t="s">
        <v>11</v>
      </c>
      <c r="H74" t="s">
        <v>8</v>
      </c>
    </row>
    <row r="75" spans="1:13" x14ac:dyDescent="0.3">
      <c r="A75" s="1">
        <v>45223</v>
      </c>
      <c r="B75" s="2">
        <v>45223.417534722219</v>
      </c>
      <c r="C75" s="2">
        <v>45223.473506944443</v>
      </c>
      <c r="D75" t="s">
        <v>8</v>
      </c>
      <c r="E75" s="3">
        <v>5.5972222222222201E-2</v>
      </c>
      <c r="F75" s="3">
        <v>0</v>
      </c>
      <c r="G75" t="s">
        <v>32</v>
      </c>
      <c r="H75" t="s">
        <v>8</v>
      </c>
    </row>
    <row r="76" spans="1:13" x14ac:dyDescent="0.3">
      <c r="A76" s="1">
        <v>45223</v>
      </c>
      <c r="B76" s="2">
        <v>45223.473541666666</v>
      </c>
      <c r="C76" s="2">
        <v>45223.595254629632</v>
      </c>
      <c r="D76" t="s">
        <v>8</v>
      </c>
      <c r="E76" s="3">
        <v>8.0393518518518503E-2</v>
      </c>
      <c r="F76" s="3">
        <v>4.1319444444444402E-2</v>
      </c>
      <c r="G76" t="s">
        <v>9</v>
      </c>
      <c r="H76" t="s">
        <v>8</v>
      </c>
    </row>
    <row r="77" spans="1:13" x14ac:dyDescent="0.3">
      <c r="A77" s="1">
        <v>45223</v>
      </c>
      <c r="B77" s="2">
        <v>45223.595289351855</v>
      </c>
      <c r="C77" s="2">
        <v>45223.820914351854</v>
      </c>
      <c r="D77" t="s">
        <v>8</v>
      </c>
      <c r="E77" s="3">
        <v>0.22562499999999999</v>
      </c>
      <c r="F77" s="3">
        <v>0</v>
      </c>
      <c r="G77" t="s">
        <v>32</v>
      </c>
      <c r="H77" t="s">
        <v>8</v>
      </c>
      <c r="K77" s="15">
        <f>SUM(E74:E77)</f>
        <v>0.36203703703703699</v>
      </c>
      <c r="L77" s="15">
        <f>K77-$D$95</f>
        <v>2.8703703703703676E-2</v>
      </c>
    </row>
    <row r="78" spans="1:13" x14ac:dyDescent="0.3">
      <c r="A78" s="1">
        <v>45224</v>
      </c>
      <c r="B78" s="2">
        <v>45224.393275462964</v>
      </c>
      <c r="C78" s="2">
        <v>45224.428831018522</v>
      </c>
      <c r="D78" t="s">
        <v>8</v>
      </c>
      <c r="E78" s="3">
        <v>3.5555555555555597E-2</v>
      </c>
      <c r="F78" s="3">
        <v>0</v>
      </c>
      <c r="G78" t="s">
        <v>11</v>
      </c>
      <c r="H78" t="s">
        <v>8</v>
      </c>
    </row>
    <row r="79" spans="1:13" x14ac:dyDescent="0.3">
      <c r="A79" s="1">
        <v>45224</v>
      </c>
      <c r="B79" s="2">
        <v>45224.428865740738</v>
      </c>
      <c r="C79" s="2">
        <v>45224.521747685183</v>
      </c>
      <c r="D79" t="s">
        <v>8</v>
      </c>
      <c r="E79" s="3">
        <v>9.2881944444444406E-2</v>
      </c>
      <c r="F79" s="3">
        <v>0</v>
      </c>
      <c r="G79" t="s">
        <v>9</v>
      </c>
      <c r="H79" t="s">
        <v>8</v>
      </c>
      <c r="K79" s="15">
        <f>SUM(E78:E79)</f>
        <v>0.12843750000000001</v>
      </c>
      <c r="L79" s="15">
        <f>$D$95-K79</f>
        <v>0.2048958333333333</v>
      </c>
      <c r="M79" s="13" t="s">
        <v>54</v>
      </c>
    </row>
    <row r="80" spans="1:13" x14ac:dyDescent="0.3">
      <c r="A80" s="1">
        <v>45225</v>
      </c>
      <c r="B80" s="2">
        <v>45225.361111111109</v>
      </c>
      <c r="C80" s="2">
        <v>45225.641157407408</v>
      </c>
      <c r="D80" t="s">
        <v>8</v>
      </c>
      <c r="E80" s="3">
        <v>0.25921296296296298</v>
      </c>
      <c r="F80" s="3">
        <v>2.0833333333333301E-2</v>
      </c>
      <c r="G80" t="s">
        <v>32</v>
      </c>
      <c r="H80" t="s">
        <v>8</v>
      </c>
    </row>
    <row r="81" spans="1:13" x14ac:dyDescent="0.3">
      <c r="A81" s="1">
        <v>45225</v>
      </c>
      <c r="B81" s="2">
        <v>45225.641250000001</v>
      </c>
      <c r="C81" s="2">
        <v>45225.790231481478</v>
      </c>
      <c r="D81" t="s">
        <v>8</v>
      </c>
      <c r="E81" s="3">
        <v>0.14898148148148099</v>
      </c>
      <c r="F81" s="3">
        <v>0</v>
      </c>
      <c r="G81" t="s">
        <v>32</v>
      </c>
      <c r="H81" t="s">
        <v>8</v>
      </c>
      <c r="K81" s="15">
        <f>SUM(E80:E81)</f>
        <v>0.40819444444444397</v>
      </c>
      <c r="L81" s="15">
        <f>K81-$D$95</f>
        <v>7.4861111111110656E-2</v>
      </c>
    </row>
    <row r="82" spans="1:13" x14ac:dyDescent="0.3">
      <c r="A82" s="1">
        <v>45226</v>
      </c>
      <c r="B82" s="2">
        <v>45226.395833333336</v>
      </c>
      <c r="C82" s="2">
        <v>45226.541666666664</v>
      </c>
      <c r="D82" t="s">
        <v>8</v>
      </c>
      <c r="E82" s="3">
        <v>0.14583333333333301</v>
      </c>
      <c r="F82" s="3">
        <v>0</v>
      </c>
      <c r="G82" t="s">
        <v>9</v>
      </c>
      <c r="H82" t="s">
        <v>8</v>
      </c>
    </row>
    <row r="83" spans="1:13" x14ac:dyDescent="0.3">
      <c r="A83" s="1">
        <v>45226</v>
      </c>
      <c r="B83" s="2">
        <v>45226.541666666664</v>
      </c>
      <c r="C83" s="2">
        <v>45226.770833333336</v>
      </c>
      <c r="D83" t="s">
        <v>8</v>
      </c>
      <c r="E83" s="3">
        <v>0.22916666666666699</v>
      </c>
      <c r="F83" s="3">
        <v>0</v>
      </c>
      <c r="G83" t="s">
        <v>32</v>
      </c>
      <c r="H83" t="s">
        <v>8</v>
      </c>
      <c r="K83" s="15">
        <f>SUM(E82:E83)</f>
        <v>0.375</v>
      </c>
      <c r="L83" s="15">
        <f>K83-$D$95</f>
        <v>4.1666666666666685E-2</v>
      </c>
    </row>
    <row r="84" spans="1:13" x14ac:dyDescent="0.3">
      <c r="A84" s="1">
        <v>45229</v>
      </c>
      <c r="B84" s="2">
        <v>45229.388888888891</v>
      </c>
      <c r="C84" s="2">
        <v>45229.416134259256</v>
      </c>
      <c r="D84" t="s">
        <v>8</v>
      </c>
      <c r="E84" s="3">
        <v>2.7245370370370399E-2</v>
      </c>
      <c r="F84" s="3">
        <v>0</v>
      </c>
      <c r="G84" t="s">
        <v>11</v>
      </c>
      <c r="H84" t="s">
        <v>8</v>
      </c>
    </row>
    <row r="85" spans="1:13" x14ac:dyDescent="0.3">
      <c r="A85" s="1">
        <v>45229</v>
      </c>
      <c r="B85" s="2">
        <v>45229.416168981479</v>
      </c>
      <c r="C85" s="2">
        <v>45229.597256944442</v>
      </c>
      <c r="D85" t="s">
        <v>8</v>
      </c>
      <c r="E85" s="3">
        <v>0.16813657407407401</v>
      </c>
      <c r="F85" s="3">
        <v>1.2951388888888899E-2</v>
      </c>
      <c r="G85" t="s">
        <v>9</v>
      </c>
      <c r="H85" t="s">
        <v>8</v>
      </c>
    </row>
    <row r="86" spans="1:13" x14ac:dyDescent="0.3">
      <c r="A86" s="1">
        <v>45229</v>
      </c>
      <c r="B86" s="2">
        <v>45229.597303240742</v>
      </c>
      <c r="C86" s="2">
        <v>45229.624351851853</v>
      </c>
      <c r="D86" t="s">
        <v>38</v>
      </c>
      <c r="E86" s="3">
        <v>2.70486111111111E-2</v>
      </c>
      <c r="F86" s="3">
        <v>0</v>
      </c>
      <c r="G86" t="s">
        <v>32</v>
      </c>
      <c r="H86" t="s">
        <v>8</v>
      </c>
    </row>
    <row r="87" spans="1:13" x14ac:dyDescent="0.3">
      <c r="A87" s="1">
        <v>45229</v>
      </c>
      <c r="B87" s="2">
        <v>45229.624409722222</v>
      </c>
      <c r="C87" s="2">
        <v>45229.78802083333</v>
      </c>
      <c r="D87" t="s">
        <v>8</v>
      </c>
      <c r="E87" s="3">
        <v>0.16361111111111101</v>
      </c>
      <c r="F87" s="3">
        <v>0</v>
      </c>
      <c r="G87" t="s">
        <v>9</v>
      </c>
      <c r="H87" t="s">
        <v>8</v>
      </c>
    </row>
    <row r="88" spans="1:13" x14ac:dyDescent="0.3">
      <c r="A88" s="1">
        <v>45229</v>
      </c>
      <c r="B88" s="2">
        <v>45229.788159722222</v>
      </c>
      <c r="C88" s="2">
        <v>45229.794756944444</v>
      </c>
      <c r="D88" t="s">
        <v>8</v>
      </c>
      <c r="E88" s="3">
        <v>6.5972222222222196E-3</v>
      </c>
      <c r="F88" s="3">
        <v>0</v>
      </c>
      <c r="G88" t="s">
        <v>11</v>
      </c>
      <c r="H88" t="s">
        <v>8</v>
      </c>
      <c r="K88" s="15">
        <f>SUM(E84:E88)</f>
        <v>0.3926388888888887</v>
      </c>
      <c r="L88" s="15">
        <f>K88-$D$95</f>
        <v>5.9305555555555389E-2</v>
      </c>
    </row>
    <row r="90" spans="1:13" x14ac:dyDescent="0.3">
      <c r="A90" t="s">
        <v>39</v>
      </c>
      <c r="B90" t="s">
        <v>8</v>
      </c>
      <c r="C90" t="s">
        <v>8</v>
      </c>
      <c r="D90" t="s">
        <v>8</v>
      </c>
      <c r="E90" s="3">
        <v>7.6496643518518503</v>
      </c>
      <c r="F90" s="3">
        <v>0.34300925925925901</v>
      </c>
    </row>
    <row r="91" spans="1:13" x14ac:dyDescent="0.3">
      <c r="L91" s="15">
        <f>ABS(SUM(L79,L39,L14,L3,L2))</f>
        <v>0.56086805555555519</v>
      </c>
      <c r="M91" s="13" t="s">
        <v>54</v>
      </c>
    </row>
    <row r="92" spans="1:13" x14ac:dyDescent="0.3">
      <c r="L92" s="15">
        <f>SUM(L88,L83,L81,L77,L73,L66,L62,L55,L51,L45,L34,L31,L27,L22,L17,L9,L67,L68)</f>
        <v>1.1326736111111133</v>
      </c>
      <c r="M92" s="13" t="s">
        <v>58</v>
      </c>
    </row>
    <row r="93" spans="1:13" ht="15" thickBot="1" x14ac:dyDescent="0.35">
      <c r="B93" s="4" t="s">
        <v>40</v>
      </c>
      <c r="C93" s="4"/>
      <c r="D93" s="4"/>
      <c r="L93" s="22">
        <f>L92-L91</f>
        <v>0.57180555555555812</v>
      </c>
    </row>
    <row r="94" spans="1:13" ht="18.600000000000001" thickTop="1" x14ac:dyDescent="0.35">
      <c r="B94" s="5" t="s">
        <v>41</v>
      </c>
      <c r="C94" s="6"/>
      <c r="D94" s="7"/>
    </row>
    <row r="95" spans="1:13" x14ac:dyDescent="0.3">
      <c r="B95" s="8" t="s">
        <v>42</v>
      </c>
      <c r="C95" s="9"/>
      <c r="D95" s="10">
        <v>0.33333333333333331</v>
      </c>
    </row>
    <row r="96" spans="1:13" x14ac:dyDescent="0.3">
      <c r="B96" s="8" t="s">
        <v>43</v>
      </c>
      <c r="C96" s="9"/>
      <c r="D96" s="23" cm="1">
        <f t="array" ref="D96">SUM(IF(FREQUENCY(A2:A88,A2:A88)&gt;=1,1))</f>
        <v>23</v>
      </c>
    </row>
    <row r="97" spans="2:13" x14ac:dyDescent="0.3">
      <c r="B97" s="8" t="s">
        <v>49</v>
      </c>
      <c r="C97" s="9"/>
      <c r="D97">
        <v>20</v>
      </c>
      <c r="E97" s="23">
        <f>NETWORKDAYS(A2,A88)</f>
        <v>21</v>
      </c>
      <c r="F97" s="13" t="s">
        <v>52</v>
      </c>
    </row>
    <row r="98" spans="2:13" x14ac:dyDescent="0.3">
      <c r="B98" s="8" t="s">
        <v>44</v>
      </c>
      <c r="C98" s="9"/>
      <c r="D98" s="24">
        <f>D95*D97</f>
        <v>6.6666666666666661</v>
      </c>
    </row>
    <row r="99" spans="2:13" x14ac:dyDescent="0.3">
      <c r="B99" s="8" t="s">
        <v>45</v>
      </c>
      <c r="C99" s="9"/>
      <c r="D99" s="25" t="s">
        <v>51</v>
      </c>
      <c r="E99">
        <f>[1]WorkingHours!$D$35</f>
        <v>-0.35347222222222019</v>
      </c>
      <c r="M99" s="13" t="s">
        <v>61</v>
      </c>
    </row>
    <row r="100" spans="2:13" x14ac:dyDescent="0.3">
      <c r="B100" s="8" t="s">
        <v>46</v>
      </c>
      <c r="C100" s="9"/>
      <c r="D100" s="12">
        <f>E90</f>
        <v>7.6496643518518503</v>
      </c>
      <c r="K100"/>
      <c r="L100" s="13" t="s">
        <v>59</v>
      </c>
      <c r="M100" s="13" t="s">
        <v>53</v>
      </c>
    </row>
    <row r="101" spans="2:13" ht="15" thickBot="1" x14ac:dyDescent="0.35">
      <c r="B101" s="8" t="s">
        <v>47</v>
      </c>
      <c r="C101" s="9"/>
      <c r="D101" s="11">
        <f>E90-D98</f>
        <v>0.98299768518518427</v>
      </c>
      <c r="E101">
        <f>(HOUR(D101)*60+MINUTE(D101)+SECOND(D101)/60)/(24*60)</f>
        <v>0.98299768518518515</v>
      </c>
      <c r="J101" s="15"/>
      <c r="K101"/>
      <c r="L101" s="16">
        <v>0.35347222222222219</v>
      </c>
      <c r="M101" s="18">
        <v>0.35347222222222219</v>
      </c>
    </row>
    <row r="102" spans="2:13" ht="15.6" thickTop="1" thickBot="1" x14ac:dyDescent="0.35">
      <c r="B102" s="14" t="s">
        <v>50</v>
      </c>
      <c r="D102" s="26">
        <f>D101-L101</f>
        <v>0.62952546296296208</v>
      </c>
      <c r="E102">
        <f>E99+E101</f>
        <v>0.62952546296296497</v>
      </c>
      <c r="K102"/>
      <c r="L102" s="16">
        <v>0.98263888888888884</v>
      </c>
      <c r="M102" s="18">
        <v>0.64930555555555558</v>
      </c>
    </row>
    <row r="103" spans="2:13" ht="15" thickBot="1" x14ac:dyDescent="0.35">
      <c r="K103" s="20"/>
      <c r="L103" s="17">
        <f>L102-L101</f>
        <v>0.62916666666666665</v>
      </c>
      <c r="M103" s="19">
        <f>M102-M101</f>
        <v>0.29583333333333339</v>
      </c>
    </row>
    <row r="104" spans="2:13" ht="15" thickTop="1" x14ac:dyDescent="0.3"/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2023-11-01T12:35:01Z</dcterms:created>
  <dcterms:modified xsi:type="dcterms:W3CDTF">2023-12-14T05:53:29Z</dcterms:modified>
</cp:coreProperties>
</file>