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lliazu5\Documents\Git\Model-Driven-Engineering4Artificial-Intelligence\"/>
    </mc:Choice>
  </mc:AlternateContent>
  <xr:revisionPtr revIDLastSave="0" documentId="13_ncr:1_{54E1FBE6-D750-44C4-830B-07689F8708EB}" xr6:coauthVersionLast="47" xr6:coauthVersionMax="47" xr10:uidLastSave="{00000000-0000-0000-0000-000000000000}"/>
  <bookViews>
    <workbookView xWindow="-108" yWindow="-108" windowWidth="23256" windowHeight="12576" xr2:uid="{00000000-000D-0000-FFFF-FFFF00000000}"/>
  </bookViews>
  <sheets>
    <sheet name="1. RG-RQ" sheetId="2" r:id="rId1"/>
    <sheet name="2. Unique Results" sheetId="4" r:id="rId2"/>
    <sheet name="3. Selection Based on Title" sheetId="5" r:id="rId3"/>
    <sheet name="4. Selection Based on Abstract" sheetId="6" r:id="rId4"/>
    <sheet name="5. Selection Based on Full-Text" sheetId="8" r:id="rId5"/>
    <sheet name="5.1 Snowballing Results" sheetId="10" r:id="rId6"/>
    <sheet name="5.2 Snowballing Full-Text" sheetId="11" r:id="rId7"/>
    <sheet name="6. Final Selection" sheetId="12" r:id="rId8"/>
  </sheets>
  <definedNames>
    <definedName name="ExterneDaten_1" localSheetId="2" hidden="1">'3. Selection Based on Title'!#REF!</definedName>
    <definedName name="ExterneDaten_2" localSheetId="1" hidden="1">'2. Unique Results'!$A$1:$Z$1336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8" l="1"/>
  <c r="C12" i="8"/>
  <c r="D12" i="8"/>
  <c r="E12" i="8"/>
  <c r="F12" i="8"/>
  <c r="G12" i="8"/>
  <c r="H12" i="8"/>
  <c r="I12" i="8"/>
  <c r="J12" i="8"/>
  <c r="K12" i="8"/>
  <c r="L12" i="8"/>
  <c r="M12" i="8"/>
  <c r="N12" i="8"/>
  <c r="O12" i="8"/>
  <c r="P12" i="8"/>
  <c r="Q12" i="8"/>
  <c r="R12" i="8"/>
  <c r="S12" i="8"/>
  <c r="T12" i="8"/>
  <c r="U12" i="8"/>
  <c r="V12" i="8"/>
  <c r="W12" i="8"/>
  <c r="B48" i="6"/>
  <c r="C48" i="6"/>
  <c r="D48" i="6"/>
  <c r="E48" i="6"/>
  <c r="F48" i="6"/>
  <c r="G48" i="6"/>
  <c r="H48" i="6"/>
  <c r="I48" i="6"/>
  <c r="J48" i="6"/>
  <c r="K48" i="6"/>
  <c r="L48" i="6"/>
  <c r="M48" i="6"/>
  <c r="N48" i="6"/>
  <c r="O48" i="6"/>
  <c r="P48" i="6"/>
  <c r="Q48" i="6"/>
  <c r="R48" i="6"/>
  <c r="S48" i="6"/>
  <c r="T48" i="6"/>
  <c r="U48" i="6"/>
  <c r="V48" i="6"/>
  <c r="W48" i="6"/>
  <c r="B132" i="5"/>
  <c r="C132" i="5"/>
  <c r="D132" i="5"/>
  <c r="E132" i="5"/>
  <c r="F132" i="5"/>
  <c r="G132" i="5"/>
  <c r="H132" i="5"/>
  <c r="I132" i="5"/>
  <c r="J132" i="5"/>
  <c r="K132" i="5"/>
  <c r="L132" i="5"/>
  <c r="M132" i="5"/>
  <c r="N132" i="5"/>
  <c r="O132" i="5"/>
  <c r="P132" i="5"/>
  <c r="Q132" i="5"/>
  <c r="R132" i="5"/>
  <c r="S132" i="5"/>
  <c r="T132" i="5"/>
  <c r="U132" i="5"/>
  <c r="V132" i="5"/>
  <c r="W132" i="5"/>
  <c r="W10" i="12"/>
  <c r="V10" i="12"/>
  <c r="U10" i="12"/>
  <c r="T10" i="12"/>
  <c r="B11" i="8"/>
  <c r="C11" i="8"/>
  <c r="D11" i="8"/>
  <c r="E11" i="8"/>
  <c r="F11" i="8"/>
  <c r="G11" i="8"/>
  <c r="H11" i="8"/>
  <c r="I11" i="8"/>
  <c r="J11" i="8"/>
  <c r="K11" i="8"/>
  <c r="L11" i="8"/>
  <c r="M11" i="8"/>
  <c r="N11" i="8"/>
  <c r="O11" i="8"/>
  <c r="P11" i="8"/>
  <c r="Q11" i="8"/>
  <c r="R11" i="8"/>
  <c r="S11" i="8"/>
  <c r="T11" i="8"/>
  <c r="U11" i="8"/>
  <c r="V11" i="8"/>
  <c r="W11" i="8"/>
  <c r="B3" i="8"/>
  <c r="C3" i="8"/>
  <c r="D3" i="8"/>
  <c r="E3" i="8"/>
  <c r="F3" i="8"/>
  <c r="G3" i="8"/>
  <c r="H3" i="8"/>
  <c r="I3" i="8"/>
  <c r="J3" i="8"/>
  <c r="K3" i="8"/>
  <c r="L3" i="8"/>
  <c r="M3" i="8"/>
  <c r="N3" i="8"/>
  <c r="O3" i="8"/>
  <c r="P3" i="8"/>
  <c r="Q3" i="8"/>
  <c r="R3" i="8"/>
  <c r="S3" i="8"/>
  <c r="T3" i="8"/>
  <c r="U3" i="8"/>
  <c r="V3" i="8"/>
  <c r="W3" i="8"/>
  <c r="B14" i="8"/>
  <c r="C14" i="8"/>
  <c r="D14" i="8"/>
  <c r="E14" i="8"/>
  <c r="F14" i="8"/>
  <c r="G14" i="8"/>
  <c r="H14" i="8"/>
  <c r="I14" i="8"/>
  <c r="J14" i="8"/>
  <c r="K14" i="8"/>
  <c r="L14" i="8"/>
  <c r="M14" i="8"/>
  <c r="N14" i="8"/>
  <c r="O14" i="8"/>
  <c r="P14" i="8"/>
  <c r="Q14" i="8"/>
  <c r="R14" i="8"/>
  <c r="S14" i="8"/>
  <c r="T14" i="8"/>
  <c r="U14" i="8"/>
  <c r="V14" i="8"/>
  <c r="W14" i="8"/>
  <c r="B15" i="8"/>
  <c r="C15" i="8"/>
  <c r="D15" i="8"/>
  <c r="E15" i="8"/>
  <c r="F15" i="8"/>
  <c r="G15" i="8"/>
  <c r="H15" i="8"/>
  <c r="I15" i="8"/>
  <c r="J15" i="8"/>
  <c r="K15" i="8"/>
  <c r="L15" i="8"/>
  <c r="M15" i="8"/>
  <c r="N15" i="8"/>
  <c r="O15" i="8"/>
  <c r="P15" i="8"/>
  <c r="Q15" i="8"/>
  <c r="R15" i="8"/>
  <c r="S15" i="8"/>
  <c r="T15" i="8"/>
  <c r="U15" i="8"/>
  <c r="V15" i="8"/>
  <c r="W15" i="8"/>
  <c r="B39" i="6"/>
  <c r="B40" i="6"/>
  <c r="B41" i="6"/>
  <c r="B42" i="6"/>
  <c r="B43" i="6"/>
  <c r="B44" i="6"/>
  <c r="B45" i="6"/>
  <c r="B46" i="6"/>
  <c r="B47" i="6"/>
  <c r="C39" i="6"/>
  <c r="C40" i="6"/>
  <c r="C41" i="6"/>
  <c r="C42" i="6"/>
  <c r="C43" i="6"/>
  <c r="C44" i="6"/>
  <c r="C45" i="6"/>
  <c r="C46" i="6"/>
  <c r="C47" i="6"/>
  <c r="D39" i="6"/>
  <c r="D40" i="6"/>
  <c r="D41" i="6"/>
  <c r="D42" i="6"/>
  <c r="D43" i="6"/>
  <c r="D44" i="6"/>
  <c r="D45" i="6"/>
  <c r="D46" i="6"/>
  <c r="D47" i="6"/>
  <c r="E39" i="6"/>
  <c r="E40" i="6"/>
  <c r="E41" i="6"/>
  <c r="E42" i="6"/>
  <c r="E43" i="6"/>
  <c r="E44" i="6"/>
  <c r="E45" i="6"/>
  <c r="E46" i="6"/>
  <c r="E47" i="6"/>
  <c r="F39" i="6"/>
  <c r="F40" i="6"/>
  <c r="F41" i="6"/>
  <c r="F42" i="6"/>
  <c r="F43" i="6"/>
  <c r="F44" i="6"/>
  <c r="F45" i="6"/>
  <c r="F46" i="6"/>
  <c r="F47" i="6"/>
  <c r="G39" i="6"/>
  <c r="G40" i="6"/>
  <c r="G41" i="6"/>
  <c r="G42" i="6"/>
  <c r="G43" i="6"/>
  <c r="G44" i="6"/>
  <c r="G45" i="6"/>
  <c r="G46" i="6"/>
  <c r="G47" i="6"/>
  <c r="H39" i="6"/>
  <c r="H40" i="6"/>
  <c r="H41" i="6"/>
  <c r="H42" i="6"/>
  <c r="H43" i="6"/>
  <c r="H44" i="6"/>
  <c r="H45" i="6"/>
  <c r="H46" i="6"/>
  <c r="H47" i="6"/>
  <c r="I39" i="6"/>
  <c r="I40" i="6"/>
  <c r="I41" i="6"/>
  <c r="I42" i="6"/>
  <c r="I43" i="6"/>
  <c r="I44" i="6"/>
  <c r="I45" i="6"/>
  <c r="I46" i="6"/>
  <c r="I47" i="6"/>
  <c r="J39" i="6"/>
  <c r="J40" i="6"/>
  <c r="J41" i="6"/>
  <c r="J42" i="6"/>
  <c r="J43" i="6"/>
  <c r="J44" i="6"/>
  <c r="J45" i="6"/>
  <c r="J46" i="6"/>
  <c r="J47" i="6"/>
  <c r="K39" i="6"/>
  <c r="K40" i="6"/>
  <c r="K41" i="6"/>
  <c r="K42" i="6"/>
  <c r="K43" i="6"/>
  <c r="K44" i="6"/>
  <c r="K45" i="6"/>
  <c r="K46" i="6"/>
  <c r="K47" i="6"/>
  <c r="L39" i="6"/>
  <c r="L40" i="6"/>
  <c r="L41" i="6"/>
  <c r="L42" i="6"/>
  <c r="L43" i="6"/>
  <c r="L44" i="6"/>
  <c r="L45" i="6"/>
  <c r="L46" i="6"/>
  <c r="L47" i="6"/>
  <c r="M39" i="6"/>
  <c r="M40" i="6"/>
  <c r="M41" i="6"/>
  <c r="M42" i="6"/>
  <c r="M43" i="6"/>
  <c r="M44" i="6"/>
  <c r="M45" i="6"/>
  <c r="M46" i="6"/>
  <c r="M47" i="6"/>
  <c r="N39" i="6"/>
  <c r="N40" i="6"/>
  <c r="N41" i="6"/>
  <c r="N42" i="6"/>
  <c r="N43" i="6"/>
  <c r="N44" i="6"/>
  <c r="N45" i="6"/>
  <c r="N46" i="6"/>
  <c r="N47" i="6"/>
  <c r="O39" i="6"/>
  <c r="O40" i="6"/>
  <c r="O41" i="6"/>
  <c r="O42" i="6"/>
  <c r="O43" i="6"/>
  <c r="O44" i="6"/>
  <c r="O45" i="6"/>
  <c r="O46" i="6"/>
  <c r="O47" i="6"/>
  <c r="P39" i="6"/>
  <c r="P40" i="6"/>
  <c r="P41" i="6"/>
  <c r="P42" i="6"/>
  <c r="P43" i="6"/>
  <c r="P44" i="6"/>
  <c r="P45" i="6"/>
  <c r="P46" i="6"/>
  <c r="P47" i="6"/>
  <c r="Q39" i="6"/>
  <c r="Q40" i="6"/>
  <c r="Q41" i="6"/>
  <c r="Q42" i="6"/>
  <c r="Q43" i="6"/>
  <c r="Q44" i="6"/>
  <c r="Q45" i="6"/>
  <c r="Q46" i="6"/>
  <c r="Q47" i="6"/>
  <c r="R39" i="6"/>
  <c r="R40" i="6"/>
  <c r="R41" i="6"/>
  <c r="R42" i="6"/>
  <c r="R43" i="6"/>
  <c r="R44" i="6"/>
  <c r="R45" i="6"/>
  <c r="R46" i="6"/>
  <c r="R47" i="6"/>
  <c r="S39" i="6"/>
  <c r="S40" i="6"/>
  <c r="S41" i="6"/>
  <c r="S42" i="6"/>
  <c r="S43" i="6"/>
  <c r="S44" i="6"/>
  <c r="S45" i="6"/>
  <c r="S46" i="6"/>
  <c r="S47" i="6"/>
  <c r="T39" i="6"/>
  <c r="T40" i="6"/>
  <c r="T41" i="6"/>
  <c r="T42" i="6"/>
  <c r="T43" i="6"/>
  <c r="T44" i="6"/>
  <c r="T45" i="6"/>
  <c r="T46" i="6"/>
  <c r="T47" i="6"/>
  <c r="U39" i="6"/>
  <c r="U40" i="6"/>
  <c r="U41" i="6"/>
  <c r="U42" i="6"/>
  <c r="U43" i="6"/>
  <c r="U44" i="6"/>
  <c r="U45" i="6"/>
  <c r="U46" i="6"/>
  <c r="U47" i="6"/>
  <c r="V39" i="6"/>
  <c r="V40" i="6"/>
  <c r="V41" i="6"/>
  <c r="V42" i="6"/>
  <c r="V43" i="6"/>
  <c r="V44" i="6"/>
  <c r="V45" i="6"/>
  <c r="V46" i="6"/>
  <c r="V47" i="6"/>
  <c r="W39" i="6"/>
  <c r="W40" i="6"/>
  <c r="W41" i="6"/>
  <c r="W42" i="6"/>
  <c r="W43" i="6"/>
  <c r="W44" i="6"/>
  <c r="W45" i="6"/>
  <c r="W46" i="6"/>
  <c r="W47" i="6"/>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0" i="8"/>
  <c r="V10" i="8"/>
  <c r="U10" i="8"/>
  <c r="T10" i="8"/>
  <c r="S10" i="8"/>
  <c r="R10" i="8"/>
  <c r="Q10" i="8"/>
  <c r="P10" i="8"/>
  <c r="O10" i="8"/>
  <c r="N10" i="8"/>
  <c r="M10" i="8"/>
  <c r="L10" i="8"/>
  <c r="K10" i="8"/>
  <c r="J10" i="8"/>
  <c r="I10" i="8"/>
  <c r="H10" i="8"/>
  <c r="G10" i="8"/>
  <c r="F10" i="8"/>
  <c r="E10" i="8"/>
  <c r="D10" i="8"/>
  <c r="C10" i="8"/>
  <c r="B10" i="8"/>
  <c r="W7" i="8"/>
  <c r="V7" i="8"/>
  <c r="U7" i="8"/>
  <c r="T7" i="8"/>
  <c r="S7" i="8"/>
  <c r="R7" i="8"/>
  <c r="Q7" i="8"/>
  <c r="P7" i="8"/>
  <c r="O7" i="8"/>
  <c r="N7" i="8"/>
  <c r="M7" i="8"/>
  <c r="L7" i="8"/>
  <c r="K7" i="8"/>
  <c r="J7" i="8"/>
  <c r="I7" i="8"/>
  <c r="H7" i="8"/>
  <c r="G7" i="8"/>
  <c r="F7" i="8"/>
  <c r="E7" i="8"/>
  <c r="D7" i="8"/>
  <c r="C7" i="8"/>
  <c r="B7" i="8"/>
  <c r="W6" i="8"/>
  <c r="V6" i="8"/>
  <c r="U6" i="8"/>
  <c r="T6" i="8"/>
  <c r="S6" i="8"/>
  <c r="R6" i="8"/>
  <c r="Q6" i="8"/>
  <c r="P6" i="8"/>
  <c r="O6" i="8"/>
  <c r="N6" i="8"/>
  <c r="M6" i="8"/>
  <c r="L6" i="8"/>
  <c r="K6" i="8"/>
  <c r="J6" i="8"/>
  <c r="I6" i="8"/>
  <c r="H6" i="8"/>
  <c r="G6" i="8"/>
  <c r="F6" i="8"/>
  <c r="E6" i="8"/>
  <c r="D6" i="8"/>
  <c r="C6" i="8"/>
  <c r="B6" i="8"/>
  <c r="W4" i="8"/>
  <c r="V4" i="8"/>
  <c r="U4" i="8"/>
  <c r="T4" i="8"/>
  <c r="S4" i="8"/>
  <c r="R4" i="8"/>
  <c r="Q4" i="8"/>
  <c r="P4" i="8"/>
  <c r="O4" i="8"/>
  <c r="N4" i="8"/>
  <c r="M4" i="8"/>
  <c r="L4" i="8"/>
  <c r="K4" i="8"/>
  <c r="J4" i="8"/>
  <c r="I4" i="8"/>
  <c r="H4" i="8"/>
  <c r="G4" i="8"/>
  <c r="F4" i="8"/>
  <c r="E4" i="8"/>
  <c r="D4" i="8"/>
  <c r="C4" i="8"/>
  <c r="B4" i="8"/>
  <c r="W13" i="8"/>
  <c r="V13" i="8"/>
  <c r="U13" i="8"/>
  <c r="T13" i="8"/>
  <c r="S13" i="8"/>
  <c r="R13" i="8"/>
  <c r="Q13" i="8"/>
  <c r="P13" i="8"/>
  <c r="O13" i="8"/>
  <c r="N13" i="8"/>
  <c r="M13" i="8"/>
  <c r="L13" i="8"/>
  <c r="K13" i="8"/>
  <c r="J13" i="8"/>
  <c r="I13" i="8"/>
  <c r="H13" i="8"/>
  <c r="G13" i="8"/>
  <c r="F13" i="8"/>
  <c r="E13" i="8"/>
  <c r="D13" i="8"/>
  <c r="C13" i="8"/>
  <c r="B13" i="8"/>
  <c r="W8" i="8"/>
  <c r="V8" i="8"/>
  <c r="U8" i="8"/>
  <c r="T8" i="8"/>
  <c r="S8" i="8"/>
  <c r="R8" i="8"/>
  <c r="Q8" i="8"/>
  <c r="P8" i="8"/>
  <c r="O8" i="8"/>
  <c r="N8" i="8"/>
  <c r="M8" i="8"/>
  <c r="L8" i="8"/>
  <c r="K8" i="8"/>
  <c r="J8" i="8"/>
  <c r="I8" i="8"/>
  <c r="H8" i="8"/>
  <c r="G8" i="8"/>
  <c r="F8" i="8"/>
  <c r="E8" i="8"/>
  <c r="D8" i="8"/>
  <c r="C8" i="8"/>
  <c r="B8" i="8"/>
  <c r="W2" i="8"/>
  <c r="V2" i="8"/>
  <c r="U2" i="8"/>
  <c r="T2" i="8"/>
  <c r="S2" i="8"/>
  <c r="R2" i="8"/>
  <c r="Q2" i="8"/>
  <c r="P2" i="8"/>
  <c r="O2" i="8"/>
  <c r="N2" i="8"/>
  <c r="M2" i="8"/>
  <c r="L2" i="8"/>
  <c r="K2" i="8"/>
  <c r="J2" i="8"/>
  <c r="I2" i="8"/>
  <c r="H2" i="8"/>
  <c r="G2" i="8"/>
  <c r="F2" i="8"/>
  <c r="E2" i="8"/>
  <c r="D2" i="8"/>
  <c r="C2" i="8"/>
  <c r="B2" i="8"/>
  <c r="W9" i="8"/>
  <c r="V9" i="8"/>
  <c r="U9" i="8"/>
  <c r="T9" i="8"/>
  <c r="S9" i="8"/>
  <c r="R9" i="8"/>
  <c r="Q9" i="8"/>
  <c r="P9" i="8"/>
  <c r="O9" i="8"/>
  <c r="N9" i="8"/>
  <c r="M9" i="8"/>
  <c r="L9" i="8"/>
  <c r="K9" i="8"/>
  <c r="J9" i="8"/>
  <c r="I9" i="8"/>
  <c r="H9" i="8"/>
  <c r="G9" i="8"/>
  <c r="F9" i="8"/>
  <c r="E9" i="8"/>
  <c r="D9" i="8"/>
  <c r="C9" i="8"/>
  <c r="B9" i="8"/>
  <c r="W5" i="8"/>
  <c r="V5" i="8"/>
  <c r="U5" i="8"/>
  <c r="T5" i="8"/>
  <c r="S5" i="8"/>
  <c r="R5" i="8"/>
  <c r="Q5" i="8"/>
  <c r="P5" i="8"/>
  <c r="O5" i="8"/>
  <c r="N5" i="8"/>
  <c r="M5" i="8"/>
  <c r="L5" i="8"/>
  <c r="K5" i="8"/>
  <c r="J5" i="8"/>
  <c r="I5" i="8"/>
  <c r="H5" i="8"/>
  <c r="G5" i="8"/>
  <c r="F5" i="8"/>
  <c r="E5" i="8"/>
  <c r="D5" i="8"/>
  <c r="C5" i="8"/>
  <c r="B5" i="8"/>
  <c r="B11" i="6"/>
  <c r="B36" i="6"/>
  <c r="W18" i="6"/>
  <c r="V18" i="6"/>
  <c r="U18" i="6"/>
  <c r="T18" i="6"/>
  <c r="S18" i="6"/>
  <c r="R18" i="6"/>
  <c r="Q18" i="6"/>
  <c r="P18" i="6"/>
  <c r="O18" i="6"/>
  <c r="N18" i="6"/>
  <c r="M18" i="6"/>
  <c r="L18" i="6"/>
  <c r="K18" i="6"/>
  <c r="J18" i="6"/>
  <c r="I18" i="6"/>
  <c r="H18" i="6"/>
  <c r="G18" i="6"/>
  <c r="F18" i="6"/>
  <c r="E18" i="6"/>
  <c r="D18" i="6"/>
  <c r="C18" i="6"/>
  <c r="B18" i="6"/>
  <c r="W3" i="6"/>
  <c r="V3" i="6"/>
  <c r="U3" i="6"/>
  <c r="T3" i="6"/>
  <c r="S3" i="6"/>
  <c r="R3" i="6"/>
  <c r="Q3" i="6"/>
  <c r="P3" i="6"/>
  <c r="O3" i="6"/>
  <c r="N3" i="6"/>
  <c r="M3" i="6"/>
  <c r="L3" i="6"/>
  <c r="K3" i="6"/>
  <c r="J3" i="6"/>
  <c r="I3" i="6"/>
  <c r="H3" i="6"/>
  <c r="G3" i="6"/>
  <c r="F3" i="6"/>
  <c r="E3" i="6"/>
  <c r="D3" i="6"/>
  <c r="C3" i="6"/>
  <c r="B3" i="6"/>
  <c r="W7" i="6"/>
  <c r="V7" i="6"/>
  <c r="U7" i="6"/>
  <c r="T7" i="6"/>
  <c r="S7" i="6"/>
  <c r="R7" i="6"/>
  <c r="Q7" i="6"/>
  <c r="P7" i="6"/>
  <c r="O7" i="6"/>
  <c r="N7" i="6"/>
  <c r="M7" i="6"/>
  <c r="L7" i="6"/>
  <c r="K7" i="6"/>
  <c r="J7" i="6"/>
  <c r="I7" i="6"/>
  <c r="H7" i="6"/>
  <c r="G7" i="6"/>
  <c r="F7" i="6"/>
  <c r="E7" i="6"/>
  <c r="D7" i="6"/>
  <c r="C7" i="6"/>
  <c r="B7" i="6"/>
  <c r="W16" i="6"/>
  <c r="V16" i="6"/>
  <c r="U16" i="6"/>
  <c r="T16" i="6"/>
  <c r="S16" i="6"/>
  <c r="R16" i="6"/>
  <c r="Q16" i="6"/>
  <c r="P16" i="6"/>
  <c r="O16" i="6"/>
  <c r="N16" i="6"/>
  <c r="M16" i="6"/>
  <c r="L16" i="6"/>
  <c r="K16" i="6"/>
  <c r="J16" i="6"/>
  <c r="I16" i="6"/>
  <c r="H16" i="6"/>
  <c r="G16" i="6"/>
  <c r="F16" i="6"/>
  <c r="E16" i="6"/>
  <c r="D16" i="6"/>
  <c r="C16" i="6"/>
  <c r="B16" i="6"/>
  <c r="W14" i="6"/>
  <c r="V14" i="6"/>
  <c r="U14" i="6"/>
  <c r="T14" i="6"/>
  <c r="S14" i="6"/>
  <c r="R14" i="6"/>
  <c r="Q14" i="6"/>
  <c r="P14" i="6"/>
  <c r="O14" i="6"/>
  <c r="N14" i="6"/>
  <c r="M14" i="6"/>
  <c r="L14" i="6"/>
  <c r="K14" i="6"/>
  <c r="J14" i="6"/>
  <c r="I14" i="6"/>
  <c r="H14" i="6"/>
  <c r="G14" i="6"/>
  <c r="F14" i="6"/>
  <c r="E14" i="6"/>
  <c r="D14" i="6"/>
  <c r="C14" i="6"/>
  <c r="B14" i="6"/>
  <c r="W32" i="6"/>
  <c r="V32" i="6"/>
  <c r="U32" i="6"/>
  <c r="T32" i="6"/>
  <c r="S32" i="6"/>
  <c r="R32" i="6"/>
  <c r="Q32" i="6"/>
  <c r="P32" i="6"/>
  <c r="O32" i="6"/>
  <c r="N32" i="6"/>
  <c r="M32" i="6"/>
  <c r="L32" i="6"/>
  <c r="K32" i="6"/>
  <c r="J32" i="6"/>
  <c r="I32" i="6"/>
  <c r="H32" i="6"/>
  <c r="G32" i="6"/>
  <c r="F32" i="6"/>
  <c r="E32" i="6"/>
  <c r="D32" i="6"/>
  <c r="C32" i="6"/>
  <c r="B32" i="6"/>
  <c r="W8" i="6"/>
  <c r="V8" i="6"/>
  <c r="U8" i="6"/>
  <c r="T8" i="6"/>
  <c r="S8" i="6"/>
  <c r="R8" i="6"/>
  <c r="Q8" i="6"/>
  <c r="P8" i="6"/>
  <c r="O8" i="6"/>
  <c r="N8" i="6"/>
  <c r="M8" i="6"/>
  <c r="L8" i="6"/>
  <c r="K8" i="6"/>
  <c r="J8" i="6"/>
  <c r="I8" i="6"/>
  <c r="H8" i="6"/>
  <c r="G8" i="6"/>
  <c r="F8" i="6"/>
  <c r="E8" i="6"/>
  <c r="D8" i="6"/>
  <c r="C8" i="6"/>
  <c r="B8" i="6"/>
  <c r="W33" i="6"/>
  <c r="V33" i="6"/>
  <c r="U33" i="6"/>
  <c r="T33" i="6"/>
  <c r="S33" i="6"/>
  <c r="R33" i="6"/>
  <c r="Q33" i="6"/>
  <c r="P33" i="6"/>
  <c r="O33" i="6"/>
  <c r="N33" i="6"/>
  <c r="M33" i="6"/>
  <c r="L33" i="6"/>
  <c r="K33" i="6"/>
  <c r="J33" i="6"/>
  <c r="I33" i="6"/>
  <c r="H33" i="6"/>
  <c r="G33" i="6"/>
  <c r="F33" i="6"/>
  <c r="E33" i="6"/>
  <c r="D33" i="6"/>
  <c r="C33" i="6"/>
  <c r="B33" i="6"/>
  <c r="W17" i="6"/>
  <c r="V17" i="6"/>
  <c r="U17" i="6"/>
  <c r="T17" i="6"/>
  <c r="S17" i="6"/>
  <c r="R17" i="6"/>
  <c r="Q17" i="6"/>
  <c r="P17" i="6"/>
  <c r="O17" i="6"/>
  <c r="N17" i="6"/>
  <c r="M17" i="6"/>
  <c r="L17" i="6"/>
  <c r="K17" i="6"/>
  <c r="J17" i="6"/>
  <c r="I17" i="6"/>
  <c r="H17" i="6"/>
  <c r="G17" i="6"/>
  <c r="F17" i="6"/>
  <c r="E17" i="6"/>
  <c r="D17" i="6"/>
  <c r="C17" i="6"/>
  <c r="B17" i="6"/>
  <c r="W9" i="6"/>
  <c r="V9" i="6"/>
  <c r="U9" i="6"/>
  <c r="T9" i="6"/>
  <c r="S9" i="6"/>
  <c r="R9" i="6"/>
  <c r="Q9" i="6"/>
  <c r="P9" i="6"/>
  <c r="O9" i="6"/>
  <c r="N9" i="6"/>
  <c r="M9" i="6"/>
  <c r="L9" i="6"/>
  <c r="K9" i="6"/>
  <c r="J9" i="6"/>
  <c r="I9" i="6"/>
  <c r="H9" i="6"/>
  <c r="G9" i="6"/>
  <c r="F9" i="6"/>
  <c r="E9" i="6"/>
  <c r="D9" i="6"/>
  <c r="C9" i="6"/>
  <c r="B9" i="6"/>
  <c r="W19" i="6"/>
  <c r="V19" i="6"/>
  <c r="U19" i="6"/>
  <c r="T19" i="6"/>
  <c r="S19" i="6"/>
  <c r="R19" i="6"/>
  <c r="Q19" i="6"/>
  <c r="P19" i="6"/>
  <c r="O19" i="6"/>
  <c r="N19" i="6"/>
  <c r="M19" i="6"/>
  <c r="L19" i="6"/>
  <c r="K19" i="6"/>
  <c r="J19" i="6"/>
  <c r="I19" i="6"/>
  <c r="H19" i="6"/>
  <c r="G19" i="6"/>
  <c r="F19" i="6"/>
  <c r="E19" i="6"/>
  <c r="D19" i="6"/>
  <c r="C19" i="6"/>
  <c r="B19" i="6"/>
  <c r="W36" i="6"/>
  <c r="V36" i="6"/>
  <c r="U36" i="6"/>
  <c r="T36" i="6"/>
  <c r="S36" i="6"/>
  <c r="R36" i="6"/>
  <c r="Q36" i="6"/>
  <c r="P36" i="6"/>
  <c r="O36" i="6"/>
  <c r="N36" i="6"/>
  <c r="M36" i="6"/>
  <c r="L36" i="6"/>
  <c r="K36" i="6"/>
  <c r="J36" i="6"/>
  <c r="I36" i="6"/>
  <c r="H36" i="6"/>
  <c r="G36" i="6"/>
  <c r="F36" i="6"/>
  <c r="E36" i="6"/>
  <c r="D36" i="6"/>
  <c r="C36" i="6"/>
  <c r="W38" i="6"/>
  <c r="V38" i="6"/>
  <c r="U38" i="6"/>
  <c r="T38" i="6"/>
  <c r="S38" i="6"/>
  <c r="R38" i="6"/>
  <c r="Q38" i="6"/>
  <c r="P38" i="6"/>
  <c r="O38" i="6"/>
  <c r="N38" i="6"/>
  <c r="M38" i="6"/>
  <c r="L38" i="6"/>
  <c r="K38" i="6"/>
  <c r="J38" i="6"/>
  <c r="I38" i="6"/>
  <c r="H38" i="6"/>
  <c r="G38" i="6"/>
  <c r="F38" i="6"/>
  <c r="E38" i="6"/>
  <c r="D38" i="6"/>
  <c r="C38" i="6"/>
  <c r="B38" i="6"/>
  <c r="W34" i="6"/>
  <c r="V34" i="6"/>
  <c r="U34" i="6"/>
  <c r="T34" i="6"/>
  <c r="S34" i="6"/>
  <c r="R34" i="6"/>
  <c r="Q34" i="6"/>
  <c r="P34" i="6"/>
  <c r="O34" i="6"/>
  <c r="N34" i="6"/>
  <c r="M34" i="6"/>
  <c r="L34" i="6"/>
  <c r="K34" i="6"/>
  <c r="J34" i="6"/>
  <c r="I34" i="6"/>
  <c r="H34" i="6"/>
  <c r="G34" i="6"/>
  <c r="F34" i="6"/>
  <c r="E34" i="6"/>
  <c r="D34" i="6"/>
  <c r="C34" i="6"/>
  <c r="B34" i="6"/>
  <c r="W26" i="6"/>
  <c r="V26" i="6"/>
  <c r="U26" i="6"/>
  <c r="T26" i="6"/>
  <c r="S26" i="6"/>
  <c r="R26" i="6"/>
  <c r="Q26" i="6"/>
  <c r="P26" i="6"/>
  <c r="O26" i="6"/>
  <c r="N26" i="6"/>
  <c r="M26" i="6"/>
  <c r="L26" i="6"/>
  <c r="K26" i="6"/>
  <c r="J26" i="6"/>
  <c r="I26" i="6"/>
  <c r="H26" i="6"/>
  <c r="G26" i="6"/>
  <c r="F26" i="6"/>
  <c r="E26" i="6"/>
  <c r="D26" i="6"/>
  <c r="C26" i="6"/>
  <c r="B26" i="6"/>
  <c r="W25" i="6"/>
  <c r="V25" i="6"/>
  <c r="U25" i="6"/>
  <c r="T25" i="6"/>
  <c r="S25" i="6"/>
  <c r="R25" i="6"/>
  <c r="Q25" i="6"/>
  <c r="P25" i="6"/>
  <c r="O25" i="6"/>
  <c r="N25" i="6"/>
  <c r="M25" i="6"/>
  <c r="L25" i="6"/>
  <c r="K25" i="6"/>
  <c r="J25" i="6"/>
  <c r="I25" i="6"/>
  <c r="H25" i="6"/>
  <c r="G25" i="6"/>
  <c r="F25" i="6"/>
  <c r="E25" i="6"/>
  <c r="D25" i="6"/>
  <c r="C25" i="6"/>
  <c r="B25" i="6"/>
  <c r="W27" i="6"/>
  <c r="V27" i="6"/>
  <c r="U27" i="6"/>
  <c r="T27" i="6"/>
  <c r="S27" i="6"/>
  <c r="R27" i="6"/>
  <c r="Q27" i="6"/>
  <c r="P27" i="6"/>
  <c r="O27" i="6"/>
  <c r="N27" i="6"/>
  <c r="M27" i="6"/>
  <c r="L27" i="6"/>
  <c r="K27" i="6"/>
  <c r="J27" i="6"/>
  <c r="I27" i="6"/>
  <c r="H27" i="6"/>
  <c r="G27" i="6"/>
  <c r="F27" i="6"/>
  <c r="E27" i="6"/>
  <c r="D27" i="6"/>
  <c r="C27" i="6"/>
  <c r="B27" i="6"/>
  <c r="W29" i="6"/>
  <c r="V29" i="6"/>
  <c r="U29" i="6"/>
  <c r="T29" i="6"/>
  <c r="S29" i="6"/>
  <c r="R29" i="6"/>
  <c r="Q29" i="6"/>
  <c r="P29" i="6"/>
  <c r="O29" i="6"/>
  <c r="N29" i="6"/>
  <c r="M29" i="6"/>
  <c r="L29" i="6"/>
  <c r="K29" i="6"/>
  <c r="J29" i="6"/>
  <c r="I29" i="6"/>
  <c r="H29" i="6"/>
  <c r="G29" i="6"/>
  <c r="F29" i="6"/>
  <c r="E29" i="6"/>
  <c r="D29" i="6"/>
  <c r="C29" i="6"/>
  <c r="B29" i="6"/>
  <c r="W31" i="6"/>
  <c r="V31" i="6"/>
  <c r="U31" i="6"/>
  <c r="T31" i="6"/>
  <c r="S31" i="6"/>
  <c r="R31" i="6"/>
  <c r="Q31" i="6"/>
  <c r="P31" i="6"/>
  <c r="O31" i="6"/>
  <c r="N31" i="6"/>
  <c r="M31" i="6"/>
  <c r="L31" i="6"/>
  <c r="K31" i="6"/>
  <c r="J31" i="6"/>
  <c r="I31" i="6"/>
  <c r="H31" i="6"/>
  <c r="G31" i="6"/>
  <c r="F31" i="6"/>
  <c r="E31" i="6"/>
  <c r="D31" i="6"/>
  <c r="C31" i="6"/>
  <c r="B31" i="6"/>
  <c r="W30" i="6"/>
  <c r="V30" i="6"/>
  <c r="U30" i="6"/>
  <c r="T30" i="6"/>
  <c r="S30" i="6"/>
  <c r="R30" i="6"/>
  <c r="Q30" i="6"/>
  <c r="P30" i="6"/>
  <c r="O30" i="6"/>
  <c r="N30" i="6"/>
  <c r="M30" i="6"/>
  <c r="L30" i="6"/>
  <c r="K30" i="6"/>
  <c r="J30" i="6"/>
  <c r="I30" i="6"/>
  <c r="H30" i="6"/>
  <c r="G30" i="6"/>
  <c r="F30" i="6"/>
  <c r="E30" i="6"/>
  <c r="D30" i="6"/>
  <c r="C30" i="6"/>
  <c r="B30" i="6"/>
  <c r="W28" i="6"/>
  <c r="V28" i="6"/>
  <c r="U28" i="6"/>
  <c r="T28" i="6"/>
  <c r="S28" i="6"/>
  <c r="R28" i="6"/>
  <c r="Q28" i="6"/>
  <c r="P28" i="6"/>
  <c r="O28" i="6"/>
  <c r="N28" i="6"/>
  <c r="M28" i="6"/>
  <c r="L28" i="6"/>
  <c r="K28" i="6"/>
  <c r="J28" i="6"/>
  <c r="I28" i="6"/>
  <c r="H28" i="6"/>
  <c r="G28" i="6"/>
  <c r="F28" i="6"/>
  <c r="E28" i="6"/>
  <c r="D28" i="6"/>
  <c r="C28" i="6"/>
  <c r="B28" i="6"/>
  <c r="W6" i="6"/>
  <c r="V6" i="6"/>
  <c r="U6" i="6"/>
  <c r="T6" i="6"/>
  <c r="S6" i="6"/>
  <c r="R6" i="6"/>
  <c r="Q6" i="6"/>
  <c r="P6" i="6"/>
  <c r="O6" i="6"/>
  <c r="N6" i="6"/>
  <c r="M6" i="6"/>
  <c r="L6" i="6"/>
  <c r="K6" i="6"/>
  <c r="J6" i="6"/>
  <c r="I6" i="6"/>
  <c r="H6" i="6"/>
  <c r="G6" i="6"/>
  <c r="F6" i="6"/>
  <c r="E6" i="6"/>
  <c r="D6" i="6"/>
  <c r="C6" i="6"/>
  <c r="B6" i="6"/>
  <c r="W24" i="6"/>
  <c r="V24" i="6"/>
  <c r="U24" i="6"/>
  <c r="T24" i="6"/>
  <c r="S24" i="6"/>
  <c r="R24" i="6"/>
  <c r="Q24" i="6"/>
  <c r="P24" i="6"/>
  <c r="O24" i="6"/>
  <c r="N24" i="6"/>
  <c r="M24" i="6"/>
  <c r="L24" i="6"/>
  <c r="K24" i="6"/>
  <c r="J24" i="6"/>
  <c r="I24" i="6"/>
  <c r="H24" i="6"/>
  <c r="G24" i="6"/>
  <c r="F24" i="6"/>
  <c r="E24" i="6"/>
  <c r="D24" i="6"/>
  <c r="C24" i="6"/>
  <c r="B24" i="6"/>
  <c r="W5" i="6"/>
  <c r="V5" i="6"/>
  <c r="U5" i="6"/>
  <c r="T5" i="6"/>
  <c r="S5" i="6"/>
  <c r="R5" i="6"/>
  <c r="Q5" i="6"/>
  <c r="P5" i="6"/>
  <c r="O5" i="6"/>
  <c r="N5" i="6"/>
  <c r="M5" i="6"/>
  <c r="L5" i="6"/>
  <c r="K5" i="6"/>
  <c r="J5" i="6"/>
  <c r="I5" i="6"/>
  <c r="H5" i="6"/>
  <c r="G5" i="6"/>
  <c r="F5" i="6"/>
  <c r="E5" i="6"/>
  <c r="D5" i="6"/>
  <c r="C5" i="6"/>
  <c r="B5" i="6"/>
  <c r="W13" i="6"/>
  <c r="V13" i="6"/>
  <c r="U13" i="6"/>
  <c r="T13" i="6"/>
  <c r="S13" i="6"/>
  <c r="R13" i="6"/>
  <c r="Q13" i="6"/>
  <c r="P13" i="6"/>
  <c r="O13" i="6"/>
  <c r="N13" i="6"/>
  <c r="M13" i="6"/>
  <c r="L13" i="6"/>
  <c r="K13" i="6"/>
  <c r="J13" i="6"/>
  <c r="I13" i="6"/>
  <c r="H13" i="6"/>
  <c r="G13" i="6"/>
  <c r="F13" i="6"/>
  <c r="E13" i="6"/>
  <c r="D13" i="6"/>
  <c r="C13" i="6"/>
  <c r="B13" i="6"/>
  <c r="W22" i="6"/>
  <c r="V22" i="6"/>
  <c r="U22" i="6"/>
  <c r="T22" i="6"/>
  <c r="S22" i="6"/>
  <c r="R22" i="6"/>
  <c r="Q22" i="6"/>
  <c r="P22" i="6"/>
  <c r="O22" i="6"/>
  <c r="N22" i="6"/>
  <c r="M22" i="6"/>
  <c r="L22" i="6"/>
  <c r="K22" i="6"/>
  <c r="J22" i="6"/>
  <c r="I22" i="6"/>
  <c r="H22" i="6"/>
  <c r="G22" i="6"/>
  <c r="F22" i="6"/>
  <c r="E22" i="6"/>
  <c r="D22" i="6"/>
  <c r="C22" i="6"/>
  <c r="B22" i="6"/>
  <c r="W23" i="6"/>
  <c r="V23" i="6"/>
  <c r="U23" i="6"/>
  <c r="T23" i="6"/>
  <c r="S23" i="6"/>
  <c r="R23" i="6"/>
  <c r="Q23" i="6"/>
  <c r="P23" i="6"/>
  <c r="O23" i="6"/>
  <c r="N23" i="6"/>
  <c r="M23" i="6"/>
  <c r="L23" i="6"/>
  <c r="K23" i="6"/>
  <c r="J23" i="6"/>
  <c r="I23" i="6"/>
  <c r="H23" i="6"/>
  <c r="G23" i="6"/>
  <c r="F23" i="6"/>
  <c r="E23" i="6"/>
  <c r="D23" i="6"/>
  <c r="C23" i="6"/>
  <c r="B23" i="6"/>
  <c r="W12" i="6"/>
  <c r="V12" i="6"/>
  <c r="U12" i="6"/>
  <c r="T12" i="6"/>
  <c r="S12" i="6"/>
  <c r="R12" i="6"/>
  <c r="Q12" i="6"/>
  <c r="P12" i="6"/>
  <c r="O12" i="6"/>
  <c r="N12" i="6"/>
  <c r="M12" i="6"/>
  <c r="L12" i="6"/>
  <c r="K12" i="6"/>
  <c r="J12" i="6"/>
  <c r="I12" i="6"/>
  <c r="H12" i="6"/>
  <c r="G12" i="6"/>
  <c r="F12" i="6"/>
  <c r="E12" i="6"/>
  <c r="D12" i="6"/>
  <c r="C12" i="6"/>
  <c r="B12" i="6"/>
  <c r="W15" i="6"/>
  <c r="V15" i="6"/>
  <c r="U15" i="6"/>
  <c r="T15" i="6"/>
  <c r="S15" i="6"/>
  <c r="R15" i="6"/>
  <c r="Q15" i="6"/>
  <c r="P15" i="6"/>
  <c r="O15" i="6"/>
  <c r="N15" i="6"/>
  <c r="M15" i="6"/>
  <c r="L15" i="6"/>
  <c r="K15" i="6"/>
  <c r="J15" i="6"/>
  <c r="I15" i="6"/>
  <c r="H15" i="6"/>
  <c r="G15" i="6"/>
  <c r="F15" i="6"/>
  <c r="E15" i="6"/>
  <c r="D15" i="6"/>
  <c r="C15" i="6"/>
  <c r="B15" i="6"/>
  <c r="W21" i="6"/>
  <c r="V21" i="6"/>
  <c r="U21" i="6"/>
  <c r="T21" i="6"/>
  <c r="S21" i="6"/>
  <c r="R21" i="6"/>
  <c r="Q21" i="6"/>
  <c r="P21" i="6"/>
  <c r="O21" i="6"/>
  <c r="N21" i="6"/>
  <c r="M21" i="6"/>
  <c r="L21" i="6"/>
  <c r="K21" i="6"/>
  <c r="J21" i="6"/>
  <c r="I21" i="6"/>
  <c r="H21" i="6"/>
  <c r="G21" i="6"/>
  <c r="F21" i="6"/>
  <c r="E21" i="6"/>
  <c r="D21" i="6"/>
  <c r="C21" i="6"/>
  <c r="B21" i="6"/>
  <c r="W4" i="6"/>
  <c r="V4" i="6"/>
  <c r="U4" i="6"/>
  <c r="T4" i="6"/>
  <c r="S4" i="6"/>
  <c r="R4" i="6"/>
  <c r="Q4" i="6"/>
  <c r="P4" i="6"/>
  <c r="O4" i="6"/>
  <c r="N4" i="6"/>
  <c r="M4" i="6"/>
  <c r="L4" i="6"/>
  <c r="K4" i="6"/>
  <c r="J4" i="6"/>
  <c r="I4" i="6"/>
  <c r="H4" i="6"/>
  <c r="G4" i="6"/>
  <c r="F4" i="6"/>
  <c r="E4" i="6"/>
  <c r="D4" i="6"/>
  <c r="C4" i="6"/>
  <c r="B4" i="6"/>
  <c r="W20" i="6"/>
  <c r="V20" i="6"/>
  <c r="U20" i="6"/>
  <c r="T20" i="6"/>
  <c r="S20" i="6"/>
  <c r="R20" i="6"/>
  <c r="Q20" i="6"/>
  <c r="P20" i="6"/>
  <c r="O20" i="6"/>
  <c r="N20" i="6"/>
  <c r="M20" i="6"/>
  <c r="L20" i="6"/>
  <c r="K20" i="6"/>
  <c r="J20" i="6"/>
  <c r="I20" i="6"/>
  <c r="H20" i="6"/>
  <c r="G20" i="6"/>
  <c r="F20" i="6"/>
  <c r="E20" i="6"/>
  <c r="D20" i="6"/>
  <c r="C20" i="6"/>
  <c r="B20" i="6"/>
  <c r="W2" i="6"/>
  <c r="V2" i="6"/>
  <c r="U2" i="6"/>
  <c r="T2" i="6"/>
  <c r="S2" i="6"/>
  <c r="R2" i="6"/>
  <c r="Q2" i="6"/>
  <c r="P2" i="6"/>
  <c r="O2" i="6"/>
  <c r="N2" i="6"/>
  <c r="M2" i="6"/>
  <c r="L2" i="6"/>
  <c r="K2" i="6"/>
  <c r="J2" i="6"/>
  <c r="I2" i="6"/>
  <c r="H2" i="6"/>
  <c r="G2" i="6"/>
  <c r="F2" i="6"/>
  <c r="E2" i="6"/>
  <c r="D2" i="6"/>
  <c r="C2" i="6"/>
  <c r="B2" i="6"/>
  <c r="W10" i="6"/>
  <c r="V10" i="6"/>
  <c r="U10" i="6"/>
  <c r="T10" i="6"/>
  <c r="S10" i="6"/>
  <c r="R10" i="6"/>
  <c r="Q10" i="6"/>
  <c r="P10" i="6"/>
  <c r="O10" i="6"/>
  <c r="N10" i="6"/>
  <c r="M10" i="6"/>
  <c r="L10" i="6"/>
  <c r="K10" i="6"/>
  <c r="J10" i="6"/>
  <c r="I10" i="6"/>
  <c r="H10" i="6"/>
  <c r="G10" i="6"/>
  <c r="F10" i="6"/>
  <c r="E10" i="6"/>
  <c r="D10" i="6"/>
  <c r="C10" i="6"/>
  <c r="B10" i="6"/>
  <c r="W37" i="6"/>
  <c r="V37" i="6"/>
  <c r="U37" i="6"/>
  <c r="T37" i="6"/>
  <c r="S37" i="6"/>
  <c r="R37" i="6"/>
  <c r="Q37" i="6"/>
  <c r="P37" i="6"/>
  <c r="O37" i="6"/>
  <c r="N37" i="6"/>
  <c r="M37" i="6"/>
  <c r="L37" i="6"/>
  <c r="K37" i="6"/>
  <c r="J37" i="6"/>
  <c r="I37" i="6"/>
  <c r="H37" i="6"/>
  <c r="G37" i="6"/>
  <c r="F37" i="6"/>
  <c r="E37" i="6"/>
  <c r="D37" i="6"/>
  <c r="C37" i="6"/>
  <c r="B37" i="6"/>
  <c r="W35" i="6"/>
  <c r="V35" i="6"/>
  <c r="U35" i="6"/>
  <c r="T35" i="6"/>
  <c r="S35" i="6"/>
  <c r="R35" i="6"/>
  <c r="Q35" i="6"/>
  <c r="P35" i="6"/>
  <c r="O35" i="6"/>
  <c r="N35" i="6"/>
  <c r="M35" i="6"/>
  <c r="L35" i="6"/>
  <c r="K35" i="6"/>
  <c r="J35" i="6"/>
  <c r="I35" i="6"/>
  <c r="H35" i="6"/>
  <c r="G35" i="6"/>
  <c r="F35" i="6"/>
  <c r="E35" i="6"/>
  <c r="D35" i="6"/>
  <c r="C35" i="6"/>
  <c r="B35" i="6"/>
  <c r="W11" i="6"/>
  <c r="V11" i="6"/>
  <c r="U11" i="6"/>
  <c r="T11" i="6"/>
  <c r="S11" i="6"/>
  <c r="R11" i="6"/>
  <c r="Q11" i="6"/>
  <c r="P11" i="6"/>
  <c r="O11" i="6"/>
  <c r="N11" i="6"/>
  <c r="M11" i="6"/>
  <c r="L11" i="6"/>
  <c r="K11" i="6"/>
  <c r="J11" i="6"/>
  <c r="I11" i="6"/>
  <c r="H11" i="6"/>
  <c r="G11" i="6"/>
  <c r="F11" i="6"/>
  <c r="E11" i="6"/>
  <c r="D11" i="6"/>
  <c r="C11" i="6"/>
  <c r="W2"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V2" i="5"/>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U2" i="5"/>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T2"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S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R2"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Q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P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O2"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N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M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L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E3" i="5"/>
  <c r="E2"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F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alcChain>
</file>

<file path=xl/sharedStrings.xml><?xml version="1.0" encoding="utf-8"?>
<sst xmlns="http://schemas.openxmlformats.org/spreadsheetml/2006/main" count="31104" uniqueCount="10069">
  <si>
    <t>Research Goal</t>
  </si>
  <si>
    <t>Purpose</t>
  </si>
  <si>
    <t>Issue</t>
  </si>
  <si>
    <t>Object</t>
  </si>
  <si>
    <t>Viewpoint</t>
  </si>
  <si>
    <t>Based on:</t>
  </si>
  <si>
    <r>
      <rPr>
        <i/>
        <sz val="10"/>
        <color rgb="FF222222"/>
        <rFont val="Arial, sans-serif"/>
      </rPr>
      <t xml:space="preserve">Caldiera, V. R. B. G., &amp; Rombach, H. D. (1994). </t>
    </r>
    <r>
      <rPr>
        <b/>
        <i/>
        <sz val="10"/>
        <color rgb="FF222222"/>
        <rFont val="Arial, sans-serif"/>
      </rPr>
      <t>The goal question metric approach</t>
    </r>
    <r>
      <rPr>
        <i/>
        <sz val="10"/>
        <color rgb="FF222222"/>
        <rFont val="Arial, sans-serif"/>
      </rPr>
      <t>. Encyclopedia of software engineering, 528-532.</t>
    </r>
  </si>
  <si>
    <t>RQ1</t>
  </si>
  <si>
    <t>RQ2</t>
  </si>
  <si>
    <t>RQ3</t>
  </si>
  <si>
    <t>RQ4</t>
  </si>
  <si>
    <t>RQ5</t>
  </si>
  <si>
    <t>ID</t>
  </si>
  <si>
    <t>ACM</t>
  </si>
  <si>
    <t>Springer</t>
  </si>
  <si>
    <t>Domain Modeling</t>
  </si>
  <si>
    <t>Model-Driven Engineering</t>
  </si>
  <si>
    <t>DSL</t>
  </si>
  <si>
    <t>Metamodeling</t>
  </si>
  <si>
    <t>Machine Learning</t>
  </si>
  <si>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</si>
  <si>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</si>
  <si>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</si>
  <si>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</si>
  <si>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</si>
  <si>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</si>
  <si>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</si>
  <si>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</si>
  <si>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</si>
  <si>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</si>
  <si>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</si>
  <si>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</si>
  <si>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</si>
  <si>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</si>
  <si>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</si>
  <si>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</si>
  <si>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</si>
  <si>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Volume</t>
  </si>
  <si>
    <t>Series</t>
  </si>
  <si>
    <t>Publisher</t>
  </si>
  <si>
    <t>Place</t>
  </si>
  <si>
    <t>Extra</t>
  </si>
  <si>
    <t>conferencePaper</t>
  </si>
  <si>
    <t>Mülders, Peter; Gruner, Stefan; Thang, Nguyen Xuan</t>
  </si>
  <si>
    <t>Model-Driven Design plus Artificial Intelligence for Wireless Sensor Networks Software Development</t>
  </si>
  <si>
    <t>Proceedings of the 2nd Workshop on Software Engineering for Sensor Network Applications</t>
  </si>
  <si>
    <t>978-1-4503-0583-9</t>
  </si>
  <si>
    <t/>
  </si>
  <si>
    <t>10.1145/1988051.1988065</t>
  </si>
  <si>
    <t>https://doi.org/10.1145/1988051.1988065</t>
  </si>
  <si>
    <t>2011</t>
  </si>
  <si>
    <t>63–64</t>
  </si>
  <si>
    <t>Association for Computing Machinery</t>
  </si>
  <si>
    <t>New York, NY, USA</t>
  </si>
  <si>
    <t>event-place: Waikiki, Honolulu, HI, USA</t>
  </si>
  <si>
    <t>Burgueño, Loli; Burdusel, Alexandru; Gérard, Sébastien; Wimmer, Manuel</t>
  </si>
  <si>
    <t>MDE Intelligence 2019: 1st Workshop on Artificial Intelligence and Model-Driven Engineering</t>
  </si>
  <si>
    <t>Proceedings of the 22nd International Conference on Model Driven Engineering Languages and Systems</t>
  </si>
  <si>
    <t>978-1-72815-125-0</t>
  </si>
  <si>
    <t>10.1109/MODELS-C.2019.00028</t>
  </si>
  <si>
    <t>https://doi.org/10.1109/MODELS-C.2019.00028</t>
  </si>
  <si>
    <t>2021</t>
  </si>
  <si>
    <t>168–169</t>
  </si>
  <si>
    <t>IEEE Press</t>
  </si>
  <si>
    <t>event-place: Munich, Germany</t>
  </si>
  <si>
    <t>Bergelin, Johan; Strandberg, Per Erik</t>
  </si>
  <si>
    <t>Industrial Requirements for Supporting AI-Enhanced Model-Driven Engineering</t>
  </si>
  <si>
    <t>Proceedings of the 25th International Conference on Model Driven Engineering Languages and Systems: Companion Proceedings</t>
  </si>
  <si>
    <t>978-1-4503-9467-3</t>
  </si>
  <si>
    <t>10.1145/3550356.3561609</t>
  </si>
  <si>
    <t>https://doi.org/10.1145/3550356.3561609</t>
  </si>
  <si>
    <t>2022</t>
  </si>
  <si>
    <t>375–379</t>
  </si>
  <si>
    <t>event-place: Montreal, Quebec, Canada</t>
  </si>
  <si>
    <t>Lortal, Gaëlle; Dhouib, Saadia; Gérard, Sébastien</t>
  </si>
  <si>
    <t>Integrating Ontological Domain Knowledge into a Robotic DSL</t>
  </si>
  <si>
    <t>Proceedings of the 2010 International Conference on Models in Software Engineering</t>
  </si>
  <si>
    <t>978-3-642-21209-3</t>
  </si>
  <si>
    <t>2010</t>
  </si>
  <si>
    <t>401–414</t>
  </si>
  <si>
    <t>Springer-Verlag</t>
  </si>
  <si>
    <t>Berlin, Heidelberg</t>
  </si>
  <si>
    <t>event-place: Oslo, Norway</t>
  </si>
  <si>
    <t>journalArticle</t>
  </si>
  <si>
    <t>Hastjarjanto, Tom; Jeuring, Johan; Leather, Sean</t>
  </si>
  <si>
    <t>A DSL for Describing the Artificial Intelligence in Real-Time Video Games</t>
  </si>
  <si>
    <t>Proceedings of the 3rd International Workshop on Games and Software Engineering: Engineering Computer Games to Enable Positive, Progressive Change</t>
  </si>
  <si>
    <t>2013</t>
  </si>
  <si>
    <t>8–14</t>
  </si>
  <si>
    <t>event-place: San Francisco, California</t>
  </si>
  <si>
    <t>Hurnaus, Dominik; Prähofer, Herbert</t>
  </si>
  <si>
    <t>Programming Assistance Based on Contracts and Modular Verification in the Automation Domain</t>
  </si>
  <si>
    <t>Proceedings of the 2010 ACM Symposium on Applied Computing</t>
  </si>
  <si>
    <t>978-1-60558-639-7</t>
  </si>
  <si>
    <t>10.1145/1774088.1774614</t>
  </si>
  <si>
    <t>https://doi.org/10.1145/1774088.1774614</t>
  </si>
  <si>
    <t>2544–2551</t>
  </si>
  <si>
    <t>event-place: Sierre, Switzerland</t>
  </si>
  <si>
    <t>Mangels, Tatiana; Murarasu, Alin; Oden, Forest; Fishkin, Alexey; Becker, Daniel</t>
  </si>
  <si>
    <t>Efficient Analysis at Edge</t>
  </si>
  <si>
    <t>Proceedings of the 8th ACM/SPEC on International Conference on Performance Engineering Companion</t>
  </si>
  <si>
    <t>978-1-4503-4899-7</t>
  </si>
  <si>
    <t>10.1145/3053600.3053619</t>
  </si>
  <si>
    <t>https://doi.org/10.1145/3053600.3053619</t>
  </si>
  <si>
    <t>2017</t>
  </si>
  <si>
    <t>85–90</t>
  </si>
  <si>
    <t>event-place: L'Aquila, Italy</t>
  </si>
  <si>
    <t>Frantz, Frederick K.</t>
  </si>
  <si>
    <t>A Taxonomy of Model Abstraction Techniques</t>
  </si>
  <si>
    <t>Proceedings of the 27th Conference on Winter Simulation</t>
  </si>
  <si>
    <t>0-7803-3018-8</t>
  </si>
  <si>
    <t>10.1145/224401.224834</t>
  </si>
  <si>
    <t>https://doi.org/10.1145/224401.224834</t>
  </si>
  <si>
    <t>1995</t>
  </si>
  <si>
    <t>1413–1420</t>
  </si>
  <si>
    <t>IEEE Computer Society</t>
  </si>
  <si>
    <t>USA</t>
  </si>
  <si>
    <t>event-place: Arlington, Virginia, USA</t>
  </si>
  <si>
    <t>Saini, Rijul</t>
  </si>
  <si>
    <t>Artificial Intelligence Empowered Domain Modelling Bot</t>
  </si>
  <si>
    <t>Proceedings of the 23rd ACM/IEEE International Conference on Model Driven Engineering Languages and Systems: Companion Proceedings</t>
  </si>
  <si>
    <t>978-1-4503-8135-2</t>
  </si>
  <si>
    <t>10.1145/3417990.3419486</t>
  </si>
  <si>
    <t>https://doi.org/10.1145/3417990.3419486</t>
  </si>
  <si>
    <t>2020</t>
  </si>
  <si>
    <t>event-place: Virtual Event, Canada</t>
  </si>
  <si>
    <t>Malyankar, R. M.; Baddam, A.</t>
  </si>
  <si>
    <t>XML Schemas from Computational Ontologies</t>
  </si>
  <si>
    <t>Proceedings of the 2003 Annual National Conference on Digital Government Research</t>
  </si>
  <si>
    <t>2003</t>
  </si>
  <si>
    <t>1</t>
  </si>
  <si>
    <t>Digital Government Society of North America</t>
  </si>
  <si>
    <t>event-place: Boston, MA, USA</t>
  </si>
  <si>
    <t>López, José Antonio Hernández; Izquierdo, Javier Luis Cánovas; Cuadrado, Jesús Sánchez</t>
  </si>
  <si>
    <t>Using the ModelSet Dataset to Support Machine Learning in Model-Driven Engineering</t>
  </si>
  <si>
    <t>10.1145/3550356.3559096</t>
  </si>
  <si>
    <t>https://doi.org/10.1145/3550356.3559096</t>
  </si>
  <si>
    <t>66–70</t>
  </si>
  <si>
    <t>Kirchhof, Jörg Christian; Kusmenko, Evgeny; Ritz, Jonas; Rumpe, Bernhard; Moin, Armin; Badii, Atta; Günnemann, Stephan; Challenger, Moharram</t>
  </si>
  <si>
    <t>MDE for Machine Learning-Enabled Software Systems: A Case Study and Comparison of MontiAnna &amp;amp; ML-Quadrat</t>
  </si>
  <si>
    <t>10.1145/3550356.3561576</t>
  </si>
  <si>
    <t>https://doi.org/10.1145/3550356.3561576</t>
  </si>
  <si>
    <t>380–387</t>
  </si>
  <si>
    <t>Ciccozzi, Federico</t>
  </si>
  <si>
    <t>From Models to Code and Back: Correct-by-Construction Code from UML and ALF</t>
  </si>
  <si>
    <t>Proceedings of the 2013 International Conference on Software Engineering</t>
  </si>
  <si>
    <t>978-1-4673-3076-3</t>
  </si>
  <si>
    <t>1459–1461</t>
  </si>
  <si>
    <t>event-place: San Francisco, CA, USA</t>
  </si>
  <si>
    <t>d'Aloisio, Giordano</t>
  </si>
  <si>
    <t>Quality-Driven Machine Learning-Based Data Science Pipeline Realization: A Software Engineering Approach</t>
  </si>
  <si>
    <t>Proceedings of the ACM/IEEE 44th International Conference on Software Engineering: Companion Proceedings</t>
  </si>
  <si>
    <t>978-1-4503-9223-5</t>
  </si>
  <si>
    <t>10.1145/3510454.3517067</t>
  </si>
  <si>
    <t>https://doi.org/10.1145/3510454.3517067</t>
  </si>
  <si>
    <t>291–293</t>
  </si>
  <si>
    <t>event-place: Pittsburgh, Pennsylvania</t>
  </si>
  <si>
    <t>Podobas, Artur; Svedin, Martin; Chien, Steven W. D.; Peng, Ivy B.; Ravichandran, Naresh Balaji; Herman, Pawel; Lansner, Anders; Markidis, Stefano</t>
  </si>
  <si>
    <t>StreamBrain: An HPC Framework for Brain-like Neural Networks on CPUs, GPUs and FPGAs</t>
  </si>
  <si>
    <t>Proceedings of the 11th International Symposium on Highly Efficient Accelerators and Reconfigurable Technologies</t>
  </si>
  <si>
    <t>978-1-4503-8549-7</t>
  </si>
  <si>
    <t>10.1145/3468044.3468052</t>
  </si>
  <si>
    <t>https://doi.org/10.1145/3468044.3468052</t>
  </si>
  <si>
    <t>Park, Jongse; Sharma, Hardik; Mahajan, Divya; Kim, Joon Kyung; Olds, Preston; Esmaeilzadeh, Hadi</t>
  </si>
  <si>
    <t>Scale-out Acceleration for Machine Learning</t>
  </si>
  <si>
    <t>Proceedings of the 50th Annual IEEE/ACM International Symposium on Microarchitecture</t>
  </si>
  <si>
    <t>978-1-4503-4952-9</t>
  </si>
  <si>
    <t>10.1145/3123939.3123979</t>
  </si>
  <si>
    <t>https://doi.org/10.1145/3123939.3123979</t>
  </si>
  <si>
    <t>367–381</t>
  </si>
  <si>
    <t>bookSection</t>
  </si>
  <si>
    <t>Preface</t>
  </si>
  <si>
    <t>Intelligent Computing for Interactive System Design: Statistics, Digital Signal Processing, and Machine Learning in Practice</t>
  </si>
  <si>
    <t>978-1-4503-9029-3</t>
  </si>
  <si>
    <t>https://doi.org/10.1145/3447404.3447405</t>
  </si>
  <si>
    <t>xv–xvi</t>
  </si>
  <si>
    <t>Mahajan, Divya; Kim, Joon Kyung; Sacks, Jacob; Ardalan, Adel; Kumar, Arun; Esmaeilzadeh, Hadi</t>
  </si>
  <si>
    <t>In-RDBMS Hardware Acceleration of Advanced Analytics</t>
  </si>
  <si>
    <t>Proc. VLDB Endow.</t>
  </si>
  <si>
    <t>2150-8097</t>
  </si>
  <si>
    <t>10.14778/3236187.3236188</t>
  </si>
  <si>
    <t>https://doi.org/10.14778/3236187.3236188</t>
  </si>
  <si>
    <t>2018-07</t>
  </si>
  <si>
    <t>1317–1331</t>
  </si>
  <si>
    <t>11</t>
  </si>
  <si>
    <t>Publisher: VLDB Endowment</t>
  </si>
  <si>
    <t>Poroor, Jayaraj; Lal, Akash; Ghanta, Sandesh</t>
  </si>
  <si>
    <t>Robust I/O-Compute Concurrency for Machine Learning Pipelines in Constrained Cyber-Physical Devices</t>
  </si>
  <si>
    <t>Proceedings of the 22nd ACM SIGPLAN/SIGBED International Conference on Languages, Compilers, and Tools for Embedded Systems</t>
  </si>
  <si>
    <t>978-1-4503-8472-8</t>
  </si>
  <si>
    <t>10.1145/3461648.3463842</t>
  </si>
  <si>
    <t>https://doi.org/10.1145/3461648.3463842</t>
  </si>
  <si>
    <t>1–11</t>
  </si>
  <si>
    <t>Boehm, Matthias; Dusenberry, Michael W.; Eriksson, Deron; Evfimievski, Alexandre V.; Manshadi, Faraz Makari; Pansare, Niketan; Reinwald, Berthold; Reiss, Frederick R.; Sen, Prithviraj; Surve, Arvind C.; Tatikonda, Shirish</t>
  </si>
  <si>
    <t>SystemML: Declarative Machine Learning on Spark</t>
  </si>
  <si>
    <t>10.14778/3007263.3007279</t>
  </si>
  <si>
    <t>https://doi.org/10.14778/3007263.3007279</t>
  </si>
  <si>
    <t>2016-09</t>
  </si>
  <si>
    <t>1425–1436</t>
  </si>
  <si>
    <t>13</t>
  </si>
  <si>
    <t>Alves, Lucas; Pereira, José Davi; Aragão, Natália; Chagas, Matheus; Maia, Paulo Henrique</t>
  </si>
  <si>
    <t>DRESS-ML: A Domain-Specific Language for Modelling Exceptional Scenarios and Self-Adaptive Behaviours for Drone-Based Applications</t>
  </si>
  <si>
    <t>Proceedings of the 2022 ACM/IEEE 44th International Conference on Software Engineering: Software Engineering in Society</t>
  </si>
  <si>
    <t>978-1-4503-9227-3</t>
  </si>
  <si>
    <t>10.1145/3510458.3513012</t>
  </si>
  <si>
    <t>https://doi.org/10.1145/3510458.3513012</t>
  </si>
  <si>
    <t>56–66</t>
  </si>
  <si>
    <t>Kunft, Andreas; Katsifodimos, Asterios; Schelter, Sebastian; Breß, Sebastian; Rabl, Tilmann; Markl, Volker</t>
  </si>
  <si>
    <t>An Intermediate Representation for Optimizing Machine Learning Pipelines</t>
  </si>
  <si>
    <t>10.14778/3342263.3342633</t>
  </si>
  <si>
    <t>https://doi.org/10.14778/3342263.3342633</t>
  </si>
  <si>
    <t>2019-07</t>
  </si>
  <si>
    <t>1553–1567</t>
  </si>
  <si>
    <t>Gopinath, Sridhar; Ghanathe, Nikhil; Seshadri, Vivek; Sharma, Rahul</t>
  </si>
  <si>
    <t>Compiling KB-Sized Machine Learning Models to Tiny IoT Devices</t>
  </si>
  <si>
    <t>Proceedings of the 40th ACM SIGPLAN Conference on Programming Language Design and Implementation</t>
  </si>
  <si>
    <t>978-1-4503-6712-7</t>
  </si>
  <si>
    <t>10.1145/3314221.3314597</t>
  </si>
  <si>
    <t>https://doi.org/10.1145/3314221.3314597</t>
  </si>
  <si>
    <t>2019</t>
  </si>
  <si>
    <t>79–95</t>
  </si>
  <si>
    <t>Verbaere, Mathieu; Ettinger, Ran; de Moor, Oege</t>
  </si>
  <si>
    <t>JunGL: A Scripting Language for Refactoring</t>
  </si>
  <si>
    <t>Proceedings of the 28th International Conference on Software Engineering</t>
  </si>
  <si>
    <t>1-59593-375-1</t>
  </si>
  <si>
    <t>10.1145/1134285.1134311</t>
  </si>
  <si>
    <t>https://doi.org/10.1145/1134285.1134311</t>
  </si>
  <si>
    <t>2006</t>
  </si>
  <si>
    <t>172–181</t>
  </si>
  <si>
    <t>Mathaikutty, Deepak; Patel, Hiren; Shukla, Sandeep; Jantsch, Axel</t>
  </si>
  <si>
    <t>EWD: A Metamodeling Driven Customizable Multi-MoC System Modeling Framework</t>
  </si>
  <si>
    <t>ACM Trans. Des. Autom. Electron. Syst.</t>
  </si>
  <si>
    <t>1084-4309</t>
  </si>
  <si>
    <t>10.1145/1255456.1255470</t>
  </si>
  <si>
    <t>https://doi.org/10.1145/1255456.1255470</t>
  </si>
  <si>
    <t>2008-05</t>
  </si>
  <si>
    <t>3</t>
  </si>
  <si>
    <t>Place: New York, NY, USA Publisher: Association for Computing Machinery</t>
  </si>
  <si>
    <t>Stephan, Matthew</t>
  </si>
  <si>
    <t>Towards a Cognizant Virtual Software Modeling Assistant Using Model Clones</t>
  </si>
  <si>
    <t>Proceedings of the 41st International Conference on Software Engineering: New Ideas and Emerging Results</t>
  </si>
  <si>
    <t>10.1109/ICSE-NIER.2019.00014</t>
  </si>
  <si>
    <t>https://doi.org/10.1109/ICSE-NIER.2019.00014</t>
  </si>
  <si>
    <t>21–24</t>
  </si>
  <si>
    <t>Lano, K.</t>
  </si>
  <si>
    <t>Program Translation Using Model-Driven Engineering</t>
  </si>
  <si>
    <t>10.1145/3510454.3528639</t>
  </si>
  <si>
    <t>https://doi.org/10.1145/3510454.3528639</t>
  </si>
  <si>
    <t>362–363</t>
  </si>
  <si>
    <t>Grabowicz, Przemyslaw A.; Perello, Nicholas; Mishra, Aarshee</t>
  </si>
  <si>
    <t>Marrying Fairness and Explainability in Supervised Learning</t>
  </si>
  <si>
    <t>2022 ACM Conference on Fairness, Accountability, and Transparency</t>
  </si>
  <si>
    <t>978-1-4503-9352-2</t>
  </si>
  <si>
    <t>10.1145/3531146.3533236</t>
  </si>
  <si>
    <t>https://doi.org/10.1145/3531146.3533236</t>
  </si>
  <si>
    <t>1905–1916</t>
  </si>
  <si>
    <t>event-place: Seoul, Republic of Korea</t>
  </si>
  <si>
    <t>Boubekeur, Younes; Mussbacher, Gunter</t>
  </si>
  <si>
    <t>Towards a Better Understanding of Interactions with a Domain Modeling Assistant</t>
  </si>
  <si>
    <t>10.1145/3417990.3418742</t>
  </si>
  <si>
    <t>https://doi.org/10.1145/3417990.3418742</t>
  </si>
  <si>
    <t>Cho, Hyunsung; Mathur, Akhil; Kawsar, Fahim</t>
  </si>
  <si>
    <t>FLAME: Federated Learning across Multi-Device Environments</t>
  </si>
  <si>
    <t>Proc. ACM Interact. Mob. Wearable Ubiquitous Technol.</t>
  </si>
  <si>
    <t>10.1145/3550289</t>
  </si>
  <si>
    <t>https://doi.org/10.1145/3550289</t>
  </si>
  <si>
    <t>2022-09</t>
  </si>
  <si>
    <t>Benaben, Frederick; Lauras, Matthieu; Fertier, Audrey; Salatgé, Nicolas</t>
  </si>
  <si>
    <t>Integrating Model-Driven Engineering as the next Challenge for Artificial Intelligence: Application to Risk and Crisis Management</t>
  </si>
  <si>
    <t>Proceedings of the Winter Simulation Conference</t>
  </si>
  <si>
    <t>978-1-72813-283-9</t>
  </si>
  <si>
    <t>1549–1563</t>
  </si>
  <si>
    <t>event-place: National Harbor, Maryland</t>
  </si>
  <si>
    <t>Babur, Önder</t>
  </si>
  <si>
    <t>Statistical Analysis of Large Sets of Models</t>
  </si>
  <si>
    <t>Proceedings of the 31st IEEE/ACM International Conference on Automated Software Engineering</t>
  </si>
  <si>
    <t>978-1-4503-3845-5</t>
  </si>
  <si>
    <t>10.1145/2970276.2975938</t>
  </si>
  <si>
    <t>https://doi.org/10.1145/2970276.2975938</t>
  </si>
  <si>
    <t>2016</t>
  </si>
  <si>
    <t>888–891</t>
  </si>
  <si>
    <t>Boubekeur, Younes; Mussbacher, Gunter; McIntosh, Shane</t>
  </si>
  <si>
    <t>Automatic Assessment of Students' Software Models Using a Simple Heuristic and Machine Learning</t>
  </si>
  <si>
    <t>10.1145/3417990.3418741</t>
  </si>
  <si>
    <t>https://doi.org/10.1145/3417990.3418741</t>
  </si>
  <si>
    <t>Hartmann, Thomas; Moawad, Assaad; Fouquet, Francois; Traon, Yves Le</t>
  </si>
  <si>
    <t>The next Evolution of MDE: A Seamless Integration of Machine Learning into Domain Modeling</t>
  </si>
  <si>
    <t>Proceedings of the ACM/IEEE 20th International Conference on Model Driven Engineering Languages and Systems</t>
  </si>
  <si>
    <t>978-1-5386-3492-9</t>
  </si>
  <si>
    <t>10.1109/MODELS.2017.32</t>
  </si>
  <si>
    <t>https://doi.org/10.1109/MODELS.2017.32</t>
  </si>
  <si>
    <t>180</t>
  </si>
  <si>
    <t>event-place: Austin, Texas</t>
  </si>
  <si>
    <t>Bauer, Tim; Erwig, Martin; Fern, Alan; Pinto, Jervis</t>
  </si>
  <si>
    <t>Faster Program Adaptation through Reward Attribution Inference</t>
  </si>
  <si>
    <t>Proceedings of the 11th International Conference on Generative Programming and Component Engineering</t>
  </si>
  <si>
    <t>978-1-4503-1129-8</t>
  </si>
  <si>
    <t>10.1145/2371401.2371417</t>
  </si>
  <si>
    <t>https://doi.org/10.1145/2371401.2371417</t>
  </si>
  <si>
    <t>2012</t>
  </si>
  <si>
    <t>103–111</t>
  </si>
  <si>
    <t>Moin, Armin; Rössler, Stephan; Sayih, Marouane; Günnemann, Stephan</t>
  </si>
  <si>
    <t>From Things' Modeling Language (ThingML) to Things' Machine Learning (ThingML2)</t>
  </si>
  <si>
    <t>10.1145/3417990.3420057</t>
  </si>
  <si>
    <t>https://doi.org/10.1145/3417990.3420057</t>
  </si>
  <si>
    <t>Xin, Doris; Macke, Stephen; Ma, Litian; Liu, Jialin; Song, Shuchen; Parameswaran, Aditya</t>
  </si>
  <si>
    <t>HELIX: Holistic Optimization for Accelerating Iterative Machine Learning</t>
  </si>
  <si>
    <t>10.14778/3297753.3297763</t>
  </si>
  <si>
    <t>https://doi.org/10.14778/3297753.3297763</t>
  </si>
  <si>
    <t>2018-12</t>
  </si>
  <si>
    <t>446–460</t>
  </si>
  <si>
    <t>4</t>
  </si>
  <si>
    <t>Daruwalla, Kyle; Zhuo, Heng; Shukla, Rohit; Lipasti, Mikko</t>
  </si>
  <si>
    <t>BitSAD v2: Compiler Optimization and Analysis for Bitstream Computing</t>
  </si>
  <si>
    <t>ACM Trans. Archit. Code Optim.</t>
  </si>
  <si>
    <t>1544-3566</t>
  </si>
  <si>
    <t>10.1145/3364999</t>
  </si>
  <si>
    <t>https://doi.org/10.1145/3364999</t>
  </si>
  <si>
    <t>2019-11</t>
  </si>
  <si>
    <t>Cheng, Heng-Tze; Haque, Zakaria; Hong, Lichan; Ispir, Mustafa; Mewald, Clemens; Polosukhin, Illia; Roumpos, Georgios; Sculley, D.; Smith, Jamie; Soergel, David; Tang, Yuan; Tucker, Philipp; Wicke, Martin; Xia, Cassandra; Xie, Jianwei</t>
  </si>
  <si>
    <t>TensorFlow Estimators: Managing Simplicity vs. Flexibility in High-Level Machine Learning Frameworks</t>
  </si>
  <si>
    <t>Proceedings of the 23rd ACM SIGKDD International Conference on Knowledge Discovery and Data Mining</t>
  </si>
  <si>
    <t>978-1-4503-4887-4</t>
  </si>
  <si>
    <t>10.1145/3097983.3098171</t>
  </si>
  <si>
    <t>https://doi.org/10.1145/3097983.3098171</t>
  </si>
  <si>
    <t>1763–1771</t>
  </si>
  <si>
    <t>Merino, Mauricio Verano; Vinju, Jurgen; van der Storm, Tijs</t>
  </si>
  <si>
    <t>Bacatá: A Language Parametric Notebook Generator (Tool Demo)</t>
  </si>
  <si>
    <t>Proceedings of the 11th ACM SIGPLAN International Conference on Software Language Engineering</t>
  </si>
  <si>
    <t>978-1-4503-6029-6</t>
  </si>
  <si>
    <t>10.1145/3276604.3276981</t>
  </si>
  <si>
    <t>https://doi.org/10.1145/3276604.3276981</t>
  </si>
  <si>
    <t>2018</t>
  </si>
  <si>
    <t>210–214</t>
  </si>
  <si>
    <t>Chafi, Hassan; Sujeeth, Arvind K.; Brown, Kevin J.; Lee, HyoukJoong; Atreya, Anand R.; Olukotun, Kunle</t>
  </si>
  <si>
    <t>A Domain-Specific Approach to Heterogeneous Parallelism</t>
  </si>
  <si>
    <t>Proceedings of the 16th ACM Symposium on Principles and Practice of Parallel Programming</t>
  </si>
  <si>
    <t>978-1-4503-0119-0</t>
  </si>
  <si>
    <t>10.1145/1941553.1941561</t>
  </si>
  <si>
    <t>https://doi.org/10.1145/1941553.1941561</t>
  </si>
  <si>
    <t>35–46</t>
  </si>
  <si>
    <t>event-place: San Antonio, TX, USA</t>
  </si>
  <si>
    <t>Olukotun, Kunle</t>
  </si>
  <si>
    <t>Beyond Parallel Programming with Domain Specific Languages</t>
  </si>
  <si>
    <t>Proceedings of the 19th ACM SIGPLAN Symposium on Principles and Practice of Parallel Programming</t>
  </si>
  <si>
    <t>978-1-4503-2656-8</t>
  </si>
  <si>
    <t>10.1145/2555243.2557966</t>
  </si>
  <si>
    <t>https://doi.org/10.1145/2555243.2557966</t>
  </si>
  <si>
    <t>2014</t>
  </si>
  <si>
    <t>179–180</t>
  </si>
  <si>
    <t>8</t>
  </si>
  <si>
    <t>Dethlefs, Nina; Hawick, Ken</t>
  </si>
  <si>
    <t>DEFIne: A Fluent Interface DSL for Deep Learning Applications</t>
  </si>
  <si>
    <t>Proceedings of the 2nd International Workshop on Real World Domain Specific Languages</t>
  </si>
  <si>
    <t>978-1-4503-4845-4</t>
  </si>
  <si>
    <t>10.1145/3039895.3039898</t>
  </si>
  <si>
    <t>https://doi.org/10.1145/3039895.3039898</t>
  </si>
  <si>
    <t>Jin, Yu; Duffield, Nick; Gerber, Alexandre; Haffner, Patrick; Sen, Subhabrata; Zhang, Zhi-Li</t>
  </si>
  <si>
    <t>NEVERMIND, the Problem is Already Fixed: Proactively Detecting and Troubleshooting Customer DSL Problems</t>
  </si>
  <si>
    <t>Proceedings of the 6th International COnference</t>
  </si>
  <si>
    <t>978-1-4503-0448-1</t>
  </si>
  <si>
    <t>10.1145/1921168.1921178</t>
  </si>
  <si>
    <t>https://doi.org/10.1145/1921168.1921178</t>
  </si>
  <si>
    <t>Stoltzfus, Larisa; Hagedorn, Bastian; Steuwer, Michel; Gorlatch, Sergei; Dubach, Christophe</t>
  </si>
  <si>
    <t>Tiling Optimizations for Stencil Computations Using Rewrite Rules in Lift</t>
  </si>
  <si>
    <t>10.1145/3368858</t>
  </si>
  <si>
    <t>https://doi.org/10.1145/3368858</t>
  </si>
  <si>
    <t>2019-12</t>
  </si>
  <si>
    <t>Hagedorn, Bastian; Stoltzfus, Larisa; Steuwer, Michel; Gorlatch, Sergei; Dubach, Christophe</t>
  </si>
  <si>
    <t>High Performance Stencil Code Generation with Lift</t>
  </si>
  <si>
    <t>Proceedings of the 2018 International Symposium on Code Generation and Optimization</t>
  </si>
  <si>
    <t>978-1-4503-5617-6</t>
  </si>
  <si>
    <t>10.1145/3168824</t>
  </si>
  <si>
    <t>https://doi.org/10.1145/3168824</t>
  </si>
  <si>
    <t>100–112</t>
  </si>
  <si>
    <t>Sujeeth, Arvind K.; Brown, Kevin J.; Lee, Hyoukjoong; Rompf, Tiark; Chafi, Hassan; Odersky, Martin; Olukotun, Kunle</t>
  </si>
  <si>
    <t>Delite: A Compiler Architecture for Performance-Oriented Embedded Domain-Specific Languages</t>
  </si>
  <si>
    <t>ACM Trans. Embed. Comput. Syst.</t>
  </si>
  <si>
    <t>1539-9087</t>
  </si>
  <si>
    <t>10.1145/2584665</t>
  </si>
  <si>
    <t>https://doi.org/10.1145/2584665</t>
  </si>
  <si>
    <t>2014-04</t>
  </si>
  <si>
    <t>4s</t>
  </si>
  <si>
    <t>Perez, Victor; Sommer, Lukas; Lomüller, Victor; Narasimhan, Kumudha; Goli, Mehdi</t>
  </si>
  <si>
    <t>User-Driven Online Kernel Fusion for SYCL</t>
  </si>
  <si>
    <t>10.1145/3571284</t>
  </si>
  <si>
    <t>https://doi.org/10.1145/3571284</t>
  </si>
  <si>
    <t>2022-11</t>
  </si>
  <si>
    <t>Jangda, Abhinav; Huang, Jun; Liu, Guodong; Sabet, Amir Hossein Nodehi; Maleki, Saeed; Miao, Youshan; Musuvathi, Madanlal; Mytkowicz, Todd; Saarikivi, Olli</t>
  </si>
  <si>
    <t>Breaking the Computation and Communication Abstraction Barrier in Distributed Machine Learning Workloads</t>
  </si>
  <si>
    <t>Proceedings of the 27th ACM International Conference on Architectural Support for Programming Languages and Operating Systems</t>
  </si>
  <si>
    <t>978-1-4503-9205-1</t>
  </si>
  <si>
    <t>10.1145/3503222.3507778</t>
  </si>
  <si>
    <t>https://doi.org/10.1145/3503222.3507778</t>
  </si>
  <si>
    <t>402–416</t>
  </si>
  <si>
    <t>Shaikhha, Amir; Schleich, Maximilian; Ghita, Alexandru; Olteanu, Dan</t>
  </si>
  <si>
    <t>Multi-Layer Optimizations for End-to-End Data Analytics</t>
  </si>
  <si>
    <t>Proceedings of the 18th ACM/IEEE International Symposium on Code Generation and Optimization</t>
  </si>
  <si>
    <t>978-1-4503-7047-9</t>
  </si>
  <si>
    <t>10.1145/3368826.3377923</t>
  </si>
  <si>
    <t>https://doi.org/10.1145/3368826.3377923</t>
  </si>
  <si>
    <t>145–157</t>
  </si>
  <si>
    <t>Chhokra, Ajay; Barreto, Carlos; Dubey, Abhishek; Karsai, Gabor; Koutsoukos, Xenofon</t>
  </si>
  <si>
    <t>Power-Attack: A Comprehensive Tool-Chain for Modeling and Simulating Attacks in Power Systems</t>
  </si>
  <si>
    <t>Proceedings of the 9th Workshop on Modeling and Simulation of Cyber-Physical Energy Systems</t>
  </si>
  <si>
    <t>978-1-4503-8608-1</t>
  </si>
  <si>
    <t>10.1145/3470481.3472705</t>
  </si>
  <si>
    <t>https://doi.org/10.1145/3470481.3472705</t>
  </si>
  <si>
    <t>Jakubův, Jan; Urban, Josef</t>
  </si>
  <si>
    <t>BliStrTune: Hierarchical Invention of Theorem Proving Strategies</t>
  </si>
  <si>
    <t>Proceedings of the 6th ACM SIGPLAN Conference on Certified Programs and Proofs</t>
  </si>
  <si>
    <t>978-1-4503-4705-1</t>
  </si>
  <si>
    <t>10.1145/3018610.3018619</t>
  </si>
  <si>
    <t>https://doi.org/10.1145/3018610.3018619</t>
  </si>
  <si>
    <t>43–52</t>
  </si>
  <si>
    <t>event-place: Paris, France</t>
  </si>
  <si>
    <t>Svore, Krysta; Geller, Alan; Troyer, Matthias; Azariah, John; Granade, Christopher; Heim, Bettina; Kliuchnikov, Vadym; Mykhailova, Mariia; Paz, Andres; Roetteler, Martin</t>
  </si>
  <si>
    <t>Q#: Enabling Scalable Quantum Computing and Development with a High-Level DSL</t>
  </si>
  <si>
    <t>Proceedings of the Real World Domain Specific Languages Workshop 2018</t>
  </si>
  <si>
    <t>978-1-4503-6355-6</t>
  </si>
  <si>
    <t>10.1145/3183895.3183901</t>
  </si>
  <si>
    <t>https://doi.org/10.1145/3183895.3183901</t>
  </si>
  <si>
    <t>Kiefer, Martin; Poulakis, Ilias; Breß, Sebastian; Markl, Volker</t>
  </si>
  <si>
    <t>Scotch: Generating FPGA-Accelerators for Sketching at Line Rate</t>
  </si>
  <si>
    <t>10.14778/3430915.3430919</t>
  </si>
  <si>
    <t>https://doi.org/10.14778/3430915.3430919</t>
  </si>
  <si>
    <t>2021-12</t>
  </si>
  <si>
    <t>281–293</t>
  </si>
  <si>
    <t>Koeplinger, David; Feldman, Matthew; Prabhakar, Raghu; Zhang, Yaqi; Hadjis, Stefan; Fiszel, Ruben; Zhao, Tian; Nardi, Luigi; Pedram, Ardavan; Kozyrakis, Christos; Olukotun, Kunle</t>
  </si>
  <si>
    <t>Spatial: A Language and Compiler for Application Accelerators</t>
  </si>
  <si>
    <t>Proceedings of the 39th ACM SIGPLAN Conference on Programming Language Design and Implementation</t>
  </si>
  <si>
    <t>978-1-4503-5698-5</t>
  </si>
  <si>
    <t>10.1145/3192366.3192379</t>
  </si>
  <si>
    <t>https://doi.org/10.1145/3192366.3192379</t>
  </si>
  <si>
    <t>296–311</t>
  </si>
  <si>
    <t>Melkonian, Orestis; Ren, Iris Yuping; Swierstra, Wouter; Volk, Anja</t>
  </si>
  <si>
    <t>What Constitutes a Musical Pattern?</t>
  </si>
  <si>
    <t>Proceedings of the 7th ACM SIGPLAN International Workshop on Functional Art, Music, Modeling, and Design</t>
  </si>
  <si>
    <t>978-1-4503-6811-7</t>
  </si>
  <si>
    <t>10.1145/3331543.3342587</t>
  </si>
  <si>
    <t>https://doi.org/10.1145/3331543.3342587</t>
  </si>
  <si>
    <t>95–105</t>
  </si>
  <si>
    <t>Gulwani, Sumit</t>
  </si>
  <si>
    <t>Programming by Examples: Applications, Algorithms, and Ambiguity Resolution</t>
  </si>
  <si>
    <t>Proceedings of the 19th International Symposium on Principles and Practice of Declarative Programming</t>
  </si>
  <si>
    <t>978-1-4503-5291-8</t>
  </si>
  <si>
    <t>10.1145/3131851.3131853</t>
  </si>
  <si>
    <t>https://doi.org/10.1145/3131851.3131853</t>
  </si>
  <si>
    <t>2</t>
  </si>
  <si>
    <t>Fremont, Daniel J.; Dreossi, Tommaso; Ghosh, Shromona; Yue, Xiangyu; Sangiovanni-Vincentelli, Alberto L.; Seshia, Sanjit A.</t>
  </si>
  <si>
    <t>Scenic: A Language for Scenario Specification and Scene Generation</t>
  </si>
  <si>
    <t>10.1145/3314221.3314633</t>
  </si>
  <si>
    <t>https://doi.org/10.1145/3314221.3314633</t>
  </si>
  <si>
    <t>63–78</t>
  </si>
  <si>
    <t>Saini, Rijul; Mussbacher, Gunter; Guo, Jin L. C.; Kienzle, Jörg</t>
  </si>
  <si>
    <t>Machine Learning-Based Incremental Learning in Interactive Domain Modelling</t>
  </si>
  <si>
    <t>Proceedings of the 25th International Conference on Model Driven Engineering Languages and Systems</t>
  </si>
  <si>
    <t>978-1-4503-9466-6</t>
  </si>
  <si>
    <t>10.1145/3550355.3552421</t>
  </si>
  <si>
    <t>https://doi.org/10.1145/3550355.3552421</t>
  </si>
  <si>
    <t>176–186</t>
  </si>
  <si>
    <t>DoMoBOT: A Bot for Automated and Interactive Domain Modelling</t>
  </si>
  <si>
    <t>10.1145/3417990.3421385</t>
  </si>
  <si>
    <t>https://doi.org/10.1145/3417990.3421385</t>
  </si>
  <si>
    <t>Barzdins, Paulis; Celms, Edgars; Barzdins, Janis; Kalnins, Audris; Sprogis, Arturs; Grasmanis, Mikus; Rikacovs, Sergejs</t>
  </si>
  <si>
    <t>Metamodel Specialization Based DSL for DL Lifecycle Data Management</t>
  </si>
  <si>
    <t>10.1145/3417990.3420050</t>
  </si>
  <si>
    <t>https://doi.org/10.1145/3417990.3420050</t>
  </si>
  <si>
    <t>Sioutas, Savvas; Stuijk, Sander; Basten, Twan; Somers, Lou; Corporaal, Henk</t>
  </si>
  <si>
    <t>Programming Tensor Cores from an Image Processing DSL</t>
  </si>
  <si>
    <t>Proceedings of the 23th International Workshop on Software and Compilers for Embedded Systems</t>
  </si>
  <si>
    <t>978-1-4503-7131-5</t>
  </si>
  <si>
    <t>10.1145/3378678.3391880</t>
  </si>
  <si>
    <t>https://doi.org/10.1145/3378678.3391880</t>
  </si>
  <si>
    <t>36–41</t>
  </si>
  <si>
    <t>Gao, Wei; Fang, Jiarui; Zhao, Wenlai; Yang, Jinzhe; Wang, Long; Gan, Lin; Fu, Haohuan; Yang, Guangwen</t>
  </si>
  <si>
    <t>SwATOP: Automatically Optimizing Deep Learning Operators on SW26010 Many-Core Processor</t>
  </si>
  <si>
    <t>Proceedings of the 48th International Conference on Parallel Processing</t>
  </si>
  <si>
    <t>978-1-4503-6295-5</t>
  </si>
  <si>
    <t>10.1145/3337821.3337883</t>
  </si>
  <si>
    <t>https://doi.org/10.1145/3337821.3337883</t>
  </si>
  <si>
    <t>Vasilache, Nicolas; Zinenko, Oleksandr; Theodoridis, Theodoros; Goyal, Priya; Devito, Zachary; Moses, William S.; Verdoolaege, Sven; Adams, Andrew; Cohen, Albert</t>
  </si>
  <si>
    <t>The Next 700 Accelerated Layers: From Mathematical Expressions of Network Computation Graphs to Accelerated GPU Kernels, Automatically</t>
  </si>
  <si>
    <t>10.1145/3355606</t>
  </si>
  <si>
    <t>https://doi.org/10.1145/3355606</t>
  </si>
  <si>
    <t>2019-10</t>
  </si>
  <si>
    <t>Mishchenko, Andrey; Danco, Dominique; Jindal, Abhilash; Blue, Adrian</t>
  </si>
  <si>
    <t>Blueprint: A Constraint-Solving Approach for Document Extraction</t>
  </si>
  <si>
    <t>10.14778/3554821.3554836</t>
  </si>
  <si>
    <t>https://doi.org/10.14778/3554821.3554836</t>
  </si>
  <si>
    <t>3459–3471</t>
  </si>
  <si>
    <t>12</t>
  </si>
  <si>
    <t>Stelly, Christopher; Roussev, Vassil</t>
  </si>
  <si>
    <t>Language-Based Integration of Digital Forensics &amp;amp; Incident Response</t>
  </si>
  <si>
    <t>Proceedings of the 14th International Conference on Availability, Reliability and Security</t>
  </si>
  <si>
    <t>978-1-4503-7164-3</t>
  </si>
  <si>
    <t>10.1145/3339252.3339278</t>
  </si>
  <si>
    <t>https://doi.org/10.1145/3339252.3339278</t>
  </si>
  <si>
    <t>Johnson, Troy A.; Eigenmann, Rudolf</t>
  </si>
  <si>
    <t>Context-Sensitive Domain-Independent Algorithm Composition and Selection</t>
  </si>
  <si>
    <t>Proceedings of the 27th ACM SIGPLAN Conference on Programming Language Design and Implementation</t>
  </si>
  <si>
    <t>1-59593-320-4</t>
  </si>
  <si>
    <t>10.1145/1133981.1134003</t>
  </si>
  <si>
    <t>https://doi.org/10.1145/1133981.1134003</t>
  </si>
  <si>
    <t>181–192</t>
  </si>
  <si>
    <t>6</t>
  </si>
  <si>
    <t>Garcia-Sanjuan, Fernando; Jaen, Javier; Catala, Alejandro</t>
  </si>
  <si>
    <t>Multi-Display Environments to Foster Emotional Intelligence in Hospitalized Children</t>
  </si>
  <si>
    <t>Proceedings of the XVI International Conference on Human Computer Interaction</t>
  </si>
  <si>
    <t>978-1-4503-3463-1</t>
  </si>
  <si>
    <t>10.1145/2829875.2829880</t>
  </si>
  <si>
    <t>https://doi.org/10.1145/2829875.2829880</t>
  </si>
  <si>
    <t>2015</t>
  </si>
  <si>
    <t>event-place: Vilanova i la Geltru, Spain</t>
  </si>
  <si>
    <t>Nechypurenko, Andrey; Wuchner, Egon; White, Jules; Schmidt, Douglas C.</t>
  </si>
  <si>
    <t>Applying Model Intelligence Frameworks for Deployment Problem in Real-Time and Embedded Systems</t>
  </si>
  <si>
    <t>Proceedings of the 2006 International Conference on Models in Software Engineering</t>
  </si>
  <si>
    <t>978-3-540-69488-5</t>
  </si>
  <si>
    <t>143–151</t>
  </si>
  <si>
    <t>event-place: Genoa, Italy</t>
  </si>
  <si>
    <t>Bencomo, Nelly; Blair, Gordon; Götz, Sebastian; Morin, Brice; Rumpe, Bernhard</t>
  </si>
  <si>
    <t>Summary of the 7th International Workshop on Models@run.Time</t>
  </si>
  <si>
    <t>Proceedings of the 7th Workshop on Models@run.Time</t>
  </si>
  <si>
    <t>978-1-4503-1802-0</t>
  </si>
  <si>
    <t>10.1145/2422518.2422519</t>
  </si>
  <si>
    <t>https://doi.org/10.1145/2422518.2422519</t>
  </si>
  <si>
    <t>1–2</t>
  </si>
  <si>
    <t>event-place: Innsbruck, Austria</t>
  </si>
  <si>
    <t>Zahoor, Tayyba; Azam, Farooque; Anwar, Muahmmad Waseem; Tariq, Ayesha; Javaid, Haider Ali</t>
  </si>
  <si>
    <t>An Investigation of Smart Parking Tools, Technologies, &amp;amp; Challenges</t>
  </si>
  <si>
    <t>Proceedings of the 2020 9th International Conference on Software and Information Engineering (ICSIE)</t>
  </si>
  <si>
    <t>978-1-4503-7721-8</t>
  </si>
  <si>
    <t>10.1145/3436829.3436851</t>
  </si>
  <si>
    <t>https://doi.org/10.1145/3436829.3436851</t>
  </si>
  <si>
    <t>198–203</t>
  </si>
  <si>
    <t>event-place: Cairo, Egypt</t>
  </si>
  <si>
    <t>Papapanagiotou, Petros; Davoust, Alan; Murray-Rust, Dave; Manataki, Areti; Van Kleek, Max; Shadbolt, Nigel; Robertson, Dave</t>
  </si>
  <si>
    <t>Social Machines for All</t>
  </si>
  <si>
    <t>Proceedings of the 17th International Conference on Autonomous Agents and MultiAgent Systems</t>
  </si>
  <si>
    <t>1208–1212</t>
  </si>
  <si>
    <t>International Foundation for Autonomous Agents and Multiagent Systems</t>
  </si>
  <si>
    <t>Richland, SC</t>
  </si>
  <si>
    <t>event-place: Stockholm, Sweden</t>
  </si>
  <si>
    <t>Dignum, Frank; Padget, Julian; Vasconcelos, Wamberto</t>
  </si>
  <si>
    <t>Organizing Services for a Changing Environment</t>
  </si>
  <si>
    <t>Proceedings of the 12th International Conference on Information Integration and Web-Based Applications &amp;amp; Services</t>
  </si>
  <si>
    <t>978-1-4503-0421-4</t>
  </si>
  <si>
    <t>10.1145/1967486.1967492</t>
  </si>
  <si>
    <t>https://doi.org/10.1145/1967486.1967492</t>
  </si>
  <si>
    <t>16</t>
  </si>
  <si>
    <t>Rivera, Luis F.; Müller, Hausi A.; Villegas, Norha M.; Tamura, Gabriel; Jiménez, Miguel</t>
  </si>
  <si>
    <t>On the Engineering of IoT-Intensive Digital Twin Software Systems</t>
  </si>
  <si>
    <t>Proceedings of the IEEE/ACM 42nd International Conference on Software Engineering Workshops</t>
  </si>
  <si>
    <t>978-1-4503-7963-2</t>
  </si>
  <si>
    <t>10.1145/3387940.3392195</t>
  </si>
  <si>
    <t>https://doi.org/10.1145/3387940.3392195</t>
  </si>
  <si>
    <t>631–638</t>
  </si>
  <si>
    <t>Calvary, Gaëlle; Demeure, Alexandre</t>
  </si>
  <si>
    <t>Context-Aware and Mobile Interactive Systems: The Future of User Interfaces Plasticity</t>
  </si>
  <si>
    <t>Proceedings of the 1st ACM SIGCHI Symposium on Engineering Interactive Computing Systems</t>
  </si>
  <si>
    <t>978-1-60558-600-7</t>
  </si>
  <si>
    <t>10.1145/1570433.1570478</t>
  </si>
  <si>
    <t>https://doi.org/10.1145/1570433.1570478</t>
  </si>
  <si>
    <t>2009</t>
  </si>
  <si>
    <t>243–244</t>
  </si>
  <si>
    <t>event-place: Pittsburgh, PA, USA</t>
  </si>
  <si>
    <t>Clemente, Pedro J.; Conejero, José M.; Hernández, Juan; Sánchez, Lara</t>
  </si>
  <si>
    <t>HAAIS-DSL: DSL to Develop Home Automation and Ambient Intelligence Systems</t>
  </si>
  <si>
    <t>Proceedings of the Second Workshop on Isolation and Integration in Embedded Systems</t>
  </si>
  <si>
    <t>978-1-60558-464-5</t>
  </si>
  <si>
    <t>10.1145/1519130.1519133</t>
  </si>
  <si>
    <t>https://doi.org/10.1145/1519130.1519133</t>
  </si>
  <si>
    <t>13–18</t>
  </si>
  <si>
    <t>event-place: Nuremburg, Germany</t>
  </si>
  <si>
    <t>van Doesburg, Robert; van Engers, Tom</t>
  </si>
  <si>
    <t>The False, the Former, and the Parish Priest</t>
  </si>
  <si>
    <t>Proceedings of the Seventeenth International Conference on Artificial Intelligence and Law</t>
  </si>
  <si>
    <t>978-1-4503-6754-7</t>
  </si>
  <si>
    <t>10.1145/3322640.3326718</t>
  </si>
  <si>
    <t>https://doi.org/10.1145/3322640.3326718</t>
  </si>
  <si>
    <t>194–198</t>
  </si>
  <si>
    <t>event-place: Montreal, QC, Canada</t>
  </si>
  <si>
    <t>Pelosi, Michael J.; Brown, Michael Scott</t>
  </si>
  <si>
    <t>Software Engineering a Multi-Layer and Scalable Autonomous Forces "A.I." for Professional Military Training</t>
  </si>
  <si>
    <t>Proceedings of the 2016 Winter Simulation Conference</t>
  </si>
  <si>
    <t>978-1-5090-4484-9</t>
  </si>
  <si>
    <t>3122–3133</t>
  </si>
  <si>
    <t>Lallement, Raphaël; de Silva, Lavindra; Alami, Rachid</t>
  </si>
  <si>
    <t>HATP: Hierarchical Agent-Based Task Planner</t>
  </si>
  <si>
    <t>1823–1825</t>
  </si>
  <si>
    <t>Damasceno, Carlos Diego Nascimento; Strüber, Daniel</t>
  </si>
  <si>
    <t>Quality Guidelines for Research Artifacts in Model-Driven Engineering</t>
  </si>
  <si>
    <t>2021 ACM/IEEE 24th International Conference on Model Driven Engineering Languages and Systems (MODELS)</t>
  </si>
  <si>
    <t>10.1109/MODELS50736.2021.00036</t>
  </si>
  <si>
    <t>285-296</t>
  </si>
  <si>
    <t>Saini, Rijul; Mussbacher, Gunter; Guo, Jin L.C.; Kienzle, Jöerg</t>
  </si>
  <si>
    <t>Teaching Modelling Literacy: An Artificial Intelligence Approach</t>
  </si>
  <si>
    <t>2019 ACM/IEEE 22nd International Conference on Model Driven Engineering Languages and Systems Companion (MODELS-C)</t>
  </si>
  <si>
    <t>10.1109/MODELS-C.2019.00108</t>
  </si>
  <si>
    <t>714-719</t>
  </si>
  <si>
    <t>Eramo, Romina; Muttillo, Vittoriano; Berardinelli, Luca; Bruneliere, Hugo; Gomez, Abel; Bagnato, Alessandra; Sadovykh, Andrey; Cicchetti, Antonio</t>
  </si>
  <si>
    <t>AIDOaRt: AI-augmented Automation for DevOps, a Model-based Framework for Continuous Development in Cyber-Physical Systems</t>
  </si>
  <si>
    <t>2021 24th Euromicro Conference on Digital System Design (DSD)</t>
  </si>
  <si>
    <t>10.1109/DSD53832.2021.00053</t>
  </si>
  <si>
    <t>303-310</t>
  </si>
  <si>
    <t>Burgueño, Loli; Kessentini, Marouane; Wimmer, Manuel; Zschaler, Steffen</t>
  </si>
  <si>
    <t>MDE Intelligence 2021: 3rd Workshop on Artificial Intelligence and Model-Driven Engineering</t>
  </si>
  <si>
    <t>2021 ACM/IEEE International Conference on Model Driven Engineering Languages and Systems Companion (MODELS-C)</t>
  </si>
  <si>
    <t>10.1109/MODELS-C53483.2021.00026</t>
  </si>
  <si>
    <t>148-149</t>
  </si>
  <si>
    <t>Djuric, Dragan; Devedzic, Vladan; Gasevic, Dragan</t>
  </si>
  <si>
    <t>Adopting Software Engineering Trends in AI</t>
  </si>
  <si>
    <t>IEEE Intelligent Systems</t>
  </si>
  <si>
    <t>10.1109/MIS.2007.2</t>
  </si>
  <si>
    <t>2007</t>
  </si>
  <si>
    <t>59-66</t>
  </si>
  <si>
    <t>Nagy, Simon József; Szabó, Richárd; Vajda, Máté Levente; Vörös, András</t>
  </si>
  <si>
    <t>Demonstrator for dependable edge-based cyber-physical systems</t>
  </si>
  <si>
    <t>2021 10th Latin-American Symposium on Dependable Computing (LADC)</t>
  </si>
  <si>
    <t>10.1109/LADC53747.2021.9672569</t>
  </si>
  <si>
    <t>1-8</t>
  </si>
  <si>
    <t>Meacham, Sofia; Pech, Vaclav; Nauck, Detlef</t>
  </si>
  <si>
    <t>AdaptiveSystems: An Integrated Framework for Adaptive Systems Design and Development Using MPS JetBrains Domain-Specific Modeling Environment</t>
  </si>
  <si>
    <t>IEEE Access</t>
  </si>
  <si>
    <t>10.1109/ACCESS.2021.3111229</t>
  </si>
  <si>
    <t>127973-127984</t>
  </si>
  <si>
    <t>Ali, Muhammad; Hu, Yim-Fun; Luong, Doanh Kim; Oguntala, George; Li, Jian-Ping; Abdo, Kanaan</t>
  </si>
  <si>
    <t>Adversarial Attacks on AI based Intrusion Detection System for Heterogeneous Wireless Communications Networks</t>
  </si>
  <si>
    <t>2020 AIAA/IEEE 39th Digital Avionics Systems Conference (DASC)</t>
  </si>
  <si>
    <t>10.1109/DASC50938.2020.9256597</t>
  </si>
  <si>
    <t>1-6</t>
  </si>
  <si>
    <t>Chatarasi, Prasanth; Neuendorffer, Stephen; Bayliss, Samuel; Vissers, Kees; Sarkar, Vivek</t>
  </si>
  <si>
    <t>Vyasa: A High-Performance Vectorizing Compiler for Tensor Convolutions on the Xilinx AI Engine</t>
  </si>
  <si>
    <t>2020 IEEE High Performance Extreme Computing Conference (HPEC)</t>
  </si>
  <si>
    <t>10.1109/HPEC43674.2020.9286183</t>
  </si>
  <si>
    <t>1-10</t>
  </si>
  <si>
    <t>Haryono, Stefanus A.; Thung, Ferdian; Lo, David; Lawall, Julia; Jiang, Lingxiao</t>
  </si>
  <si>
    <t>Characterization and Automatic Updates of Deprecated Machine-Learning API Usages</t>
  </si>
  <si>
    <t>2021 IEEE International Conference on Software Maintenance and Evolution (ICSME)</t>
  </si>
  <si>
    <t>10.1109/ICSME52107.2021.00019</t>
  </si>
  <si>
    <t>137-147</t>
  </si>
  <si>
    <t>Shaik, Thanveer; Tao, Xiaohui; Li, Yan; Dann, Christopher; McDonald, Jacquie; Redmond, Petrea; Galligan, Linda</t>
  </si>
  <si>
    <t>A Review of the Trends and Challenges in Adopting Natural Language Processing Methods for Education Feedback Analysis</t>
  </si>
  <si>
    <t>10.1109/ACCESS.2022.3177752</t>
  </si>
  <si>
    <t>56720-56739</t>
  </si>
  <si>
    <t>Westermann, Johannes; Alber, Lucas</t>
  </si>
  <si>
    <t>Cost-aware Adaptive Sampling for Global Metamodeling Using Voronoi Tessellation</t>
  </si>
  <si>
    <t>2022 European Control Conference (ECC)</t>
  </si>
  <si>
    <t>10.23919/ECC55457.2022.9838230</t>
  </si>
  <si>
    <t>454-459</t>
  </si>
  <si>
    <t>Software engineering a multi-layer and scalable autonomous forces “A.I.” for professional military training</t>
  </si>
  <si>
    <t>2016 Winter Simulation Conference (WSC)</t>
  </si>
  <si>
    <t>10.1109/WSC.2016.7822345</t>
  </si>
  <si>
    <t>3122-3133</t>
  </si>
  <si>
    <t>book</t>
  </si>
  <si>
    <t>Agrawal, Akshay; Ali, Alnur; Boyd, Stephen</t>
  </si>
  <si>
    <t>Publication Title: Minimum-Distortion Embedding</t>
  </si>
  <si>
    <t>Aldewereld, Huib; Padget, Julian; Vasconcelos, Wamberto; Vazquez-Salceda, Javier; Sergeant, Paul; Staikopoulos, Athanasios</t>
  </si>
  <si>
    <t>Adaptable, Organization-Aware, Service-Oriented Computing</t>
  </si>
  <si>
    <t>10.1109/MIS.2010.93</t>
  </si>
  <si>
    <t>26-35</t>
  </si>
  <si>
    <t>Wally, Bernhard; Vyskočil, Jiři; Novák, Petr; Huemer, Christian; Šindelář, Radek; Kadera, Petr; Mazak-Huemer, Alexandra; Wimmer, Manuel</t>
  </si>
  <si>
    <t>Leveraging Iterative Plan Refinement for Reactive Smart Manufacturing Systems</t>
  </si>
  <si>
    <t>IEEE Transactions on Automation Science and Engineering</t>
  </si>
  <si>
    <t>10.1109/TASE.2020.3018402</t>
  </si>
  <si>
    <t>230-243</t>
  </si>
  <si>
    <t>Burgueño, Loli; Cabot, Jordi; Gérard, Sébastien</t>
  </si>
  <si>
    <t>An LSTM-Based Neural Network Architecture for Model Transformations</t>
  </si>
  <si>
    <t>2019 ACM/IEEE 22nd International Conference on Model Driven Engineering Languages and Systems (MODELS)</t>
  </si>
  <si>
    <t>10.1109/MODELS.2019.00013</t>
  </si>
  <si>
    <t>294-299</t>
  </si>
  <si>
    <t>Hartmann, Thomas; Moawad, Assaad; Schockaert, Cedric; Fouquet, Francois; Le Traon, Yves</t>
  </si>
  <si>
    <t>Meta-Modelling Meta-Learning</t>
  </si>
  <si>
    <t>10.1109/MODELS.2019.00014</t>
  </si>
  <si>
    <t>300-305</t>
  </si>
  <si>
    <t>Sen, Sagar; Baudry, Benoit</t>
  </si>
  <si>
    <t>Mutation-based Model Synthesis in Model Driven Engineering</t>
  </si>
  <si>
    <t>Second Workshop on Mutation Analysis (Mutation 2006 - ISSRE Workshops 2006)</t>
  </si>
  <si>
    <t>10.1109/MUTATION.2006.12</t>
  </si>
  <si>
    <t>13-13</t>
  </si>
  <si>
    <t>Grobelny, Piotr</t>
  </si>
  <si>
    <t>The expert system approach in development of loosely coupled software with use of Domain Specific Language</t>
  </si>
  <si>
    <t>2008 International Multiconference on Computer Science and Information Technology</t>
  </si>
  <si>
    <t>10.1109/IMCSIT.2008.4747227</t>
  </si>
  <si>
    <t>2008</t>
  </si>
  <si>
    <t>119-123</t>
  </si>
  <si>
    <t>Xing, Yu; Weng, Jian; Wang, Yushun; Sui, Lingzhi; Shan, Yi; Wang, Yu</t>
  </si>
  <si>
    <t>An In-depth Comparison of Compilers for Deep Neural Networks on Hardware</t>
  </si>
  <si>
    <t>2019 IEEE International Conference on Embedded Software and Systems (ICESS)</t>
  </si>
  <si>
    <t>10.1109/ICESS.2019.8782480</t>
  </si>
  <si>
    <t>Li, Sihang; Yu, Jiacheng; Li, Mingxuan; Liu, Le; Zhang, Xiaolong; Yuan, Xiaoru</t>
  </si>
  <si>
    <t>A Framework for Multiclass Contour Visualization</t>
  </si>
  <si>
    <t>IEEE Transactions on Visualization and Computer Graphics</t>
  </si>
  <si>
    <t>10.1109/TVCG.2022.3209482</t>
  </si>
  <si>
    <t>Atasoy, Mehmet Emre; Koçyiğit, Altan</t>
  </si>
  <si>
    <t>An Extensible Software Architecture for Intelligent Assistant</t>
  </si>
  <si>
    <t>2021 6th International Conference on Computer Science and Engineering (UBMK)</t>
  </si>
  <si>
    <t>10.1109/UBMK52708.2021.9558940</t>
  </si>
  <si>
    <t>92-97</t>
  </si>
  <si>
    <t>Havelund, K.; Lowry, M.; Penix, J.</t>
  </si>
  <si>
    <t>Formal analysis of a space-craft controller using SPIN</t>
  </si>
  <si>
    <t>IEEE Transactions on Software Engineering</t>
  </si>
  <si>
    <t>10.1109/32.940728</t>
  </si>
  <si>
    <t>2001</t>
  </si>
  <si>
    <t>749-765</t>
  </si>
  <si>
    <t>Rogalla, Antje; Fay, Alexander; Niggemann, Oliver</t>
  </si>
  <si>
    <t>Improved Domain Modeling for Realistic Automated Planning and Scheduling in Discrete Manufacturing</t>
  </si>
  <si>
    <t>2018 IEEE 23rd International Conference on Emerging Technologies and Factory Automation (ETFA)</t>
  </si>
  <si>
    <t>10.1109/ETFA.2018.8502631</t>
  </si>
  <si>
    <t>464-471</t>
  </si>
  <si>
    <t>Abbas, Muhammad Azeem; Wan Ahmad, Wan Fatimah; Kalid, Khairul Shafee</t>
  </si>
  <si>
    <t>Resource Description Framework based intelligent tutoring system</t>
  </si>
  <si>
    <t>2012 International Conference on Computer &amp; Information Science (ICCIS)</t>
  </si>
  <si>
    <t>10.1109/ICCISci.2012.6297262</t>
  </si>
  <si>
    <t>324-328</t>
  </si>
  <si>
    <t>Lano, Kevin; Yassipour-Tehrani, Sobhan; Umar, M. A.</t>
  </si>
  <si>
    <t>Automated Requirements Formalisation for Agile MDE</t>
  </si>
  <si>
    <t>10.1109/MODELS-C53483.2021.00030</t>
  </si>
  <si>
    <t>173-180</t>
  </si>
  <si>
    <t>de Carvalho, Marcus Vinícius Ribeiro; Barbosa, Ellen Francine; Carvalho, Max Marcus C.</t>
  </si>
  <si>
    <t>Educom.ml: A Modeling Approach for Mobile Educational Content</t>
  </si>
  <si>
    <t>2020 IEEE Frontiers in Education Conference (FIE)</t>
  </si>
  <si>
    <t>10.1109/FIE44824.2020.9274103</t>
  </si>
  <si>
    <t>Kourouklidis, Panagiotis; Kolovos, Dimitris; Noppen, Joost; Matragkas, Nicholas</t>
  </si>
  <si>
    <t>A Model-Driven Engineering Approach for Monitoring Machine Learning Models</t>
  </si>
  <si>
    <t>10.1109/MODELS-C53483.2021.00028</t>
  </si>
  <si>
    <t>160-164</t>
  </si>
  <si>
    <t>Elangovan, P.; Mohseni, Milad; Prasad, P.P.M.; Kanagasabai, N.; Nirmal, Mahesh; Ventayen, Randy Joy Magno</t>
  </si>
  <si>
    <t>A Detailed Investigation on the Role of Internet of Things (IOT) for Better Model-Driven Processing System Based on User Defined Constraints</t>
  </si>
  <si>
    <t>2022 2nd International Conference on Advance Computing and Innovative Technologies in Engineering (ICACITE)</t>
  </si>
  <si>
    <t>10.1109/ICACITE53722.2022.9823919</t>
  </si>
  <si>
    <t>332-335</t>
  </si>
  <si>
    <t>Bouquet, Fabrice; Gauthier, Jean-Marie; Hammad, Ahmed; Peureux, Fabien</t>
  </si>
  <si>
    <t>Transformation of SysML Structure Diagrams to VHDL-AMS</t>
  </si>
  <si>
    <t>2012 Second Workshop on Design, Control and Software Implementation for Distributed MEMS</t>
  </si>
  <si>
    <t>10.1109/dMEMS.2012.12</t>
  </si>
  <si>
    <t>74-81</t>
  </si>
  <si>
    <t>Malathy, P.; Shunmugalatha, A.</t>
  </si>
  <si>
    <t>Enhancement of Maximum Loadability during N-1 and N-2 contingencies with multi type FACTS devices and its optimization using MDE algorithm</t>
  </si>
  <si>
    <t>2016 IEEE Uttar Pradesh Section International Conference on Electrical, Computer and Electronics Engineering (UPCON)</t>
  </si>
  <si>
    <t>10.1109/UPCON.2016.7894647</t>
  </si>
  <si>
    <t>173-178</t>
  </si>
  <si>
    <t>Hamdani, Maryum; Butt, Wasi Haider; Anwar, Muhammad Waseem; Ahsan, Imran; Azam, Farooque; Ahmed, Mudassar Adeel</t>
  </si>
  <si>
    <t>A Novel Framework to Automatically Generate IFML Models From Plain Text Requirements</t>
  </si>
  <si>
    <t>10.1109/ACCESS.2019.2959813</t>
  </si>
  <si>
    <t>183489-183513</t>
  </si>
  <si>
    <t>Fernández-Isabel, Alberto; Fuentes-Fernández, Rubén</t>
  </si>
  <si>
    <t>Developing an integrative Modelling Language for enhancing road traffic simulations</t>
  </si>
  <si>
    <t>2015 Federated Conference on Computer Science and Information Systems (FedCSIS)</t>
  </si>
  <si>
    <t>10.15439/2015F248</t>
  </si>
  <si>
    <t>1745-1756</t>
  </si>
  <si>
    <t>Govindasamy, Hari Shankar; Jayaraman, Ramya; Taspinar, Burcu; Lehner, Daniel; Wimmer, Manuel</t>
  </si>
  <si>
    <t>Air Quality Management: An Exemplar for Model-Driven Digital Twin Engineering</t>
  </si>
  <si>
    <t>10.1109/MODELS-C53483.2021.00040</t>
  </si>
  <si>
    <t>229-232</t>
  </si>
  <si>
    <t>Bhattacharjee, Anirban; Barve, Yogesh; Khare, Shweta; Bao, Shunxing; Kang, Zhuangwei; Gokhale, Aniruddha; Damiano, Thomas</t>
  </si>
  <si>
    <t>STRATUM: A BigData-as-a-Service for Lifecycle Management of IoT Analytics Applications</t>
  </si>
  <si>
    <t>2019 IEEE International Conference on Big Data (Big Data)</t>
  </si>
  <si>
    <t>10.1109/BigData47090.2019.9006518</t>
  </si>
  <si>
    <t>1607-1612</t>
  </si>
  <si>
    <t>Ciccozzi, Federico; Cicchetti, Antonio; Sjödin, Mikael</t>
  </si>
  <si>
    <t>On the Generation of Full-Fledged Code from UML Profiles and ALF for Complex Systems</t>
  </si>
  <si>
    <t>2015 12th International Conference on Information Technology - New Generations</t>
  </si>
  <si>
    <t>10.1109/ITNG.2015.19</t>
  </si>
  <si>
    <t>81-88</t>
  </si>
  <si>
    <t>Al-Jamimi, Hamdi A.; Ahmed, Moataz A.</t>
  </si>
  <si>
    <t>Learning requirements analysis to software design transformation rules by examples: Limitations of current ILP systems</t>
  </si>
  <si>
    <t>2014 IEEE 5th International Conference on Software Engineering and Service Science</t>
  </si>
  <si>
    <t>10.1109/ICSESS.2014.6933513</t>
  </si>
  <si>
    <t>54-57</t>
  </si>
  <si>
    <t>Zehnder, Philipp; Riemer, Dominik</t>
  </si>
  <si>
    <t>Modeling self-service machine-learning agents for distributed stream processing</t>
  </si>
  <si>
    <t>2017 IEEE International Conference on Big Data (Big Data)</t>
  </si>
  <si>
    <t>10.1109/BigData.2017.8258170</t>
  </si>
  <si>
    <t>2203-2212</t>
  </si>
  <si>
    <t>Chang, Meng-Fan; Huang, Lie-Yue; Lin, Wen-Zhang; Chiang, Yen-Ning; Kuo, Chia-Chen; Chuang, Ching-Hao; Yang, Keng-Hao; Tsai, Hsiang-Jen; Chen, Tien-Fu; Sheu, Shyh-Shyuan</t>
  </si>
  <si>
    <t>A ReRAM-Based 4T2R Nonvolatile TCAM Using RC-Filtered Stress-Decoupled Scheme for Frequent-OFF Instant-ON Search Engines Used in IoT and Big-Data Processing</t>
  </si>
  <si>
    <t>IEEE Journal of Solid-State Circuits</t>
  </si>
  <si>
    <t>10.1109/JSSC.2016.2602218</t>
  </si>
  <si>
    <t>2786-2798</t>
  </si>
  <si>
    <t>Hudak, P.</t>
  </si>
  <si>
    <t>Modular domain specific languages and tools</t>
  </si>
  <si>
    <t>Proceedings. Fifth International Conference on Software Reuse (Cat. No.98TB100203)</t>
  </si>
  <si>
    <t>10.1109/ICSR.1998.685738</t>
  </si>
  <si>
    <t>1998</t>
  </si>
  <si>
    <t>134-142</t>
  </si>
  <si>
    <t>Galli, S.; Kerpez, K.J.</t>
  </si>
  <si>
    <t>Single-ended loop make-up identification-part I: a method of analyzing TDR measurements</t>
  </si>
  <si>
    <t>IEEE Transactions on Instrumentation and Measurement</t>
  </si>
  <si>
    <t>10.1109/TIM.2006.870134</t>
  </si>
  <si>
    <t>528-537</t>
  </si>
  <si>
    <t>Signal processing for single-ended loop make-up identification</t>
  </si>
  <si>
    <t>IEEE 6th Workshop on Signal Processing Advances in Wireless Communications, 2005.</t>
  </si>
  <si>
    <t>10.1109/SPAWC.2005.1506049</t>
  </si>
  <si>
    <t>2005</t>
  </si>
  <si>
    <t>368-374</t>
  </si>
  <si>
    <t>McNutt, Andrew M.</t>
  </si>
  <si>
    <t>No Grammar to Rule Them All: A Survey of JSON-style DSLs for Visualization</t>
  </si>
  <si>
    <t>10.1109/TVCG.2022.3209460</t>
  </si>
  <si>
    <t>1-11</t>
  </si>
  <si>
    <t>MLCatchUp: Automated Update of Deprecated Machine-Learning APIs in Python</t>
  </si>
  <si>
    <t>10.1109/ICSME52107.2021.00061</t>
  </si>
  <si>
    <t>584-588</t>
  </si>
  <si>
    <t>Narayanankutty, Hrishikesh</t>
  </si>
  <si>
    <t>Self-Adapting Model-Based SDSec For IoT Networks Using Machine Learning</t>
  </si>
  <si>
    <t>2021 IEEE 18th International Conference on Software Architecture Companion (ICSA-C)</t>
  </si>
  <si>
    <t>10.1109/ICSA-C52384.2021.00023</t>
  </si>
  <si>
    <t>92-93</t>
  </si>
  <si>
    <t>Al-Azzoni, Issam</t>
  </si>
  <si>
    <t>Model Driven Approach for Neural Networks</t>
  </si>
  <si>
    <t>2020 International Conference on Intelligent Data Science Technologies and Applications (IDSTA)</t>
  </si>
  <si>
    <t>10.1109/IDSTA50958.2020.9264067</t>
  </si>
  <si>
    <t>87-94</t>
  </si>
  <si>
    <t>Giffard-Roisin, Sophie; Jackson, Thomas; Fovargue, Lauren; Lee, Jack; Delingette, Hervé; Razavi, Reza; Ayache, Nicholas; Sermesant, Maxime</t>
  </si>
  <si>
    <t>Noninvasive Personalization of a Cardiac Electrophysiology Model From Body Surface Potential Mapping</t>
  </si>
  <si>
    <t>IEEE Transactions on Biomedical Engineering</t>
  </si>
  <si>
    <t>10.1109/TBME.2016.2629849</t>
  </si>
  <si>
    <t>2206-2218</t>
  </si>
  <si>
    <t>9</t>
  </si>
  <si>
    <t>Liu, Siping; Li, Renfa; Tu, Xiaohan; Xie, Guoqi; Xu, Cheng</t>
  </si>
  <si>
    <t>Optimized Monocular Depth Estimation With Reparameterization on Embedded Devices</t>
  </si>
  <si>
    <t>2021 IEEE 23rd Int Conf on High Performance Computing &amp; Communications; 7th Int Conf on Data Science &amp; Systems; 19th Int Conf on Smart City; 7th Int Conf on Dependability in Sensor, Cloud &amp; Big Data Systems &amp; Application (HPCC/DSS/SmartCity/DependSys)</t>
  </si>
  <si>
    <t>10.1109/HPCC-DSS-SmartCity-DependSys53884.2021.00101</t>
  </si>
  <si>
    <t>595-602</t>
  </si>
  <si>
    <t>Soria-Ruiz, Jesús; Fernandez-Ordoñez, Yolanda M.; Ambrosio-Ambrosio, Juan P.; Escalona-Maurice, Miguel A.</t>
  </si>
  <si>
    <t>Sentinel-1 SAR and LiDAR to detect extent and depth flood using Random Forests machine learning</t>
  </si>
  <si>
    <t>IGARSS 2022 - 2022 IEEE International Geoscience and Remote Sensing Symposium</t>
  </si>
  <si>
    <t>10.1109/IGARSS46834.2022.9884139</t>
  </si>
  <si>
    <t>5113-5116</t>
  </si>
  <si>
    <t>Dolques, Xavier; Huchard, Marianne; Nebut, Clementine; Reitz, Philippe</t>
  </si>
  <si>
    <t>Learning Transformation Rules from Transformation Examples: An Approach Based on Relational Concept Analysis</t>
  </si>
  <si>
    <t>2010 14th IEEE International Enterprise Distributed Object Computing Conference Workshops</t>
  </si>
  <si>
    <t>10.1109/EDOCW.2010.32</t>
  </si>
  <si>
    <t>27-32</t>
  </si>
  <si>
    <t>Rigou, Yves; Lamontagne, Dany; Khriss, Ismaïl</t>
  </si>
  <si>
    <t>A Sketch of a Deep Learning Approach for Discovering UML Class Diagrams from System’s Textual Specification</t>
  </si>
  <si>
    <t>2020 1st International Conference on Innovative Research in Applied Science, Engineering and Technology (IRASET)</t>
  </si>
  <si>
    <t>10.1109/IRASET48871.2020.9092144</t>
  </si>
  <si>
    <t>Basmer, Maike; Kehrer, Timo</t>
  </si>
  <si>
    <t>Encoding Adaptability of Software Engineering Tools as Algorithm Configuration Problem: A Case Study</t>
  </si>
  <si>
    <t>2019 34th IEEE/ACM International Conference on Automated Software Engineering Workshop (ASEW)</t>
  </si>
  <si>
    <t>10.1109/ASEW.2019.00035</t>
  </si>
  <si>
    <t>86-89</t>
  </si>
  <si>
    <t>Ben Fraj, Imen; BenDaly Hlaoui, Yousra; BenAyed, Leila</t>
  </si>
  <si>
    <t>A reactive system for specifying and running flexible cloud service business processes based on machine learning</t>
  </si>
  <si>
    <t>2021 IEEE 45th Annual Computers, Software, and Applications Conference (COMPSAC)</t>
  </si>
  <si>
    <t>10.1109/COMPSAC51774.2021.00220</t>
  </si>
  <si>
    <t>1483-1489</t>
  </si>
  <si>
    <t>Guest Editorial Special Issue on Computational Intelligence for Software Engineering and Services Computing</t>
  </si>
  <si>
    <t>IEEE Transactions on Emerging Topics in Computational Intelligence</t>
  </si>
  <si>
    <t>10.1109/TETCI.2017.2700659</t>
  </si>
  <si>
    <t>143-144</t>
  </si>
  <si>
    <t>López, Claudio David; Cvetković, Miloš; Palensky, Peter</t>
  </si>
  <si>
    <t>Enhancing PowerFactory Dynamic Models with Python for Rapid Prototyping</t>
  </si>
  <si>
    <t>2019 IEEE 28th International Symposium on Industrial Electronics (ISIE)</t>
  </si>
  <si>
    <t>10.1109/ISIE.2019.8781432</t>
  </si>
  <si>
    <t>93-99</t>
  </si>
  <si>
    <t>Brown, Kevin J.; Sujeeth, Arvind K.; Lee, Hyouk Joong; Rompf, Tiark; Chafi, Hassan; Odersky, Martin; Olukotun, Kunle</t>
  </si>
  <si>
    <t>A Heterogeneous Parallel Framework for Domain-Specific Languages</t>
  </si>
  <si>
    <t>2011 International Conference on Parallel Architectures and Compilation Techniques</t>
  </si>
  <si>
    <t>10.1109/PACT.2011.15</t>
  </si>
  <si>
    <t>89-100</t>
  </si>
  <si>
    <t>Fonseca, José Roberto; Abreu, Jader; Figueredo, Lucas; Neto, José Gomes; Teichrieb, Veronica; Quintino, Jonysberg P.; da Silva, Fabio Q. B.; Santos, Andre L M; Pinho, Helder</t>
  </si>
  <si>
    <t>Ginput: a tool for fast hi-fi prototyping of gestural interactions in virtual reality</t>
  </si>
  <si>
    <t>2020 IEEE International Symposium on Mixed and Augmented Reality Adjunct (ISMAR-Adjunct)</t>
  </si>
  <si>
    <t>10.1109/ISMAR-Adjunct51615.2020.00030</t>
  </si>
  <si>
    <t>63-64</t>
  </si>
  <si>
    <t>Huang, Xiaobing; Zhao, Tian; Cao, Yu</t>
  </si>
  <si>
    <t>PIR: A Domain Specific Language for Multimedia Retrieval</t>
  </si>
  <si>
    <t>2013 IEEE International Symposium on Multimedia</t>
  </si>
  <si>
    <t>10.1109/ISM.2013.68</t>
  </si>
  <si>
    <t>359-363</t>
  </si>
  <si>
    <t>Fernandes, Daniel A. P. L.; Cardoso, Joao M. P.</t>
  </si>
  <si>
    <t>Accelerating Human Activity Recognition Systems on FPGAs through a DSL approach</t>
  </si>
  <si>
    <t>FSP Workshop 2019; Sixth International Workshop on FPGAs for Software Programmers</t>
  </si>
  <si>
    <t>Varykhanov, Sergey S.; Sinelnikov, Dmitry M.; Odintsev, Viktor V.; Rovnyagin, Mikhail M.; Mingazhitdinova, Elza F.</t>
  </si>
  <si>
    <t>Methods for Speeding Up the Retraining of Neural Networks</t>
  </si>
  <si>
    <t>2022 Conference of Russian Young Researchers in Electrical and Electronic Engineering (ElConRus)</t>
  </si>
  <si>
    <t>10.1109/ElConRus54750.2022.9755557</t>
  </si>
  <si>
    <t>478-481</t>
  </si>
  <si>
    <t>George, Nithin; Lee, HyoukJoong; Novo, David; Rompf, Tiark; Brown, Kevin J.; Sujeeth, Arvind K.; Odersky, Martin; Olukotun, Kunle; Ienne, Paolo</t>
  </si>
  <si>
    <t>Hardware system synthesis from Domain-Specific Languages</t>
  </si>
  <si>
    <t>2014 24th International Conference on Field Programmable Logic and Applications (FPL)</t>
  </si>
  <si>
    <t>10.1109/FPL.2014.6927454</t>
  </si>
  <si>
    <t>Bai, Tong; Zhang, Hongming; Zhang, Jiankang; Xu, Chao; Rawi, Anas F. Al; Hanzo, Lajos</t>
  </si>
  <si>
    <t>Impulsive Noise Mitigation in Digital Subscriber Lines: The State-of-the-Art and Research Opportunities</t>
  </si>
  <si>
    <t>IEEE Communications Magazine</t>
  </si>
  <si>
    <t>10.1109/MCOM.2019.1800858</t>
  </si>
  <si>
    <t>145-151</t>
  </si>
  <si>
    <t>5</t>
  </si>
  <si>
    <t>Tian, Ruiqin; Guo, Luanzheng; Li, Jiajia; Ren, Bin; Kestor, Gokcen</t>
  </si>
  <si>
    <t>A High Performance Sparse Tensor Algebra Compiler in MLIR</t>
  </si>
  <si>
    <t>2021 IEEE/ACM 7th Workshop on the LLVM Compiler Infrastructure in HPC (LLVM-HPC)</t>
  </si>
  <si>
    <t>10.1109/LLVMHPC54804.2021.00009</t>
  </si>
  <si>
    <t>27-38</t>
  </si>
  <si>
    <t>Yan, BingHao; Han, GuoDong; Sun, MeiDong; Ye, ShengZhao</t>
  </si>
  <si>
    <t>A novel region adaptive SMOTE algorithm for intrusion detection on imbalanced problem</t>
  </si>
  <si>
    <t>2017 3rd IEEE International Conference on Computer and Communications (ICCC)</t>
  </si>
  <si>
    <t>10.1109/CompComm.2017.8322749</t>
  </si>
  <si>
    <t>1281-1286</t>
  </si>
  <si>
    <t>Cong, Jason</t>
  </si>
  <si>
    <t>From Parallelization to Customization – Challenges and Opportunities</t>
  </si>
  <si>
    <t>2021 IEEE International Parallel and Distributed Processing Symposium (IPDPS)</t>
  </si>
  <si>
    <t>10.1109/IPDPS49936.2021.00077</t>
  </si>
  <si>
    <t>682-682</t>
  </si>
  <si>
    <t>Wu, Jianqing; Wang, Yihui; Du, Bo; Wu, Qiang; Zhai, Yanlong; Shen, Jun; Zhou, Luping; Cai, Chen; Wei, Wei; Zhou, Qingguo</t>
  </si>
  <si>
    <t>The Bounds of Improvements Toward Real-Time Forecast of Multi-Scenario Train Delays</t>
  </si>
  <si>
    <t>IEEE Transactions on Intelligent Transportation Systems</t>
  </si>
  <si>
    <t>10.1109/TITS.2021.3099031</t>
  </si>
  <si>
    <t>2445-2456</t>
  </si>
  <si>
    <t>Mitra, Vikramjit; Nam, Hosung; Espy-Wilson, Carol Y.; Saltzman, Elliot; Goldstein, Louis</t>
  </si>
  <si>
    <t>Retrieving Tract Variables From Acoustics: A Comparison of Different Machine Learning Strategies</t>
  </si>
  <si>
    <t>IEEE Journal of Selected Topics in Signal Processing</t>
  </si>
  <si>
    <t>10.1109/JSTSP.2010.2076013</t>
  </si>
  <si>
    <t>1027-1045</t>
  </si>
  <si>
    <t>Shim, Simon; Patil, Pradnyesh; Yadav, Rajiv Ramesh; Shinde, Anurag; Devale, Venkatesh</t>
  </si>
  <si>
    <t>DeeperCoder: Code Generation Using Machine Learning</t>
  </si>
  <si>
    <t>2020 10th Annual Computing and Communication Workshop and Conference (CCWC)</t>
  </si>
  <si>
    <t>10.1109/CCWC47524.2020.9031149</t>
  </si>
  <si>
    <t>0194-0199</t>
  </si>
  <si>
    <t>Moreno, Carlos; Crimaldi, Eduardo; Verma, Vinod Kumar; Huerta, Mónica</t>
  </si>
  <si>
    <t>Study of the Effect of Security on Quality of Service on a WebRTC Framework for Videocalls</t>
  </si>
  <si>
    <t>2021 International Symposium on Computer Science and Intelligent Controls (ISCSIC)</t>
  </si>
  <si>
    <t>10.1109/ISCSIC54682.2021.00073</t>
  </si>
  <si>
    <t>374-379</t>
  </si>
  <si>
    <t>Shin, Uisub; Ding, Cong; Zhu, Bingzhao; Vyza, Yashwanth; Trouillet, Alix; Revol, Emilie C. M.; Lacour, Stéphanie P.; Shoaran, Mahsa</t>
  </si>
  <si>
    <t>NeuralTree: A 256-Channel 0.227-μJ/Class Versatile Neural Activity Classification and Closed-Loop Neuromodulation SoC</t>
  </si>
  <si>
    <t>10.1109/JSSC.2022.3204508</t>
  </si>
  <si>
    <t>3243-3257</t>
  </si>
  <si>
    <t>Ertan, Halil; Ezgi Küçükbay, Selver; Yavariabdi, Amir; Kangöz, Nuri; Emre Tiryaki, Ali; Berk Özalp, İren</t>
  </si>
  <si>
    <t>Anomaly Detection on Broadband Network Gateway</t>
  </si>
  <si>
    <t>2020 IEEE International Black Sea Conference on Communications and Networking (BlackSeaCom)</t>
  </si>
  <si>
    <t>10.1109/BlackSeaCom48709.2020.9234957</t>
  </si>
  <si>
    <t>Roberts, Richard; Jones, Timothy; Lewis, John</t>
  </si>
  <si>
    <t>Synthesis of incidental detail as composable components in a functional language</t>
  </si>
  <si>
    <t>2013 28th International Conference on Image and Vision Computing New Zealand (IVCNZ 2013)</t>
  </si>
  <si>
    <t>10.1109/IVCNZ.2013.6727034</t>
  </si>
  <si>
    <t>305-310</t>
  </si>
  <si>
    <t>[Title page i]</t>
  </si>
  <si>
    <t>2010 XXIX International Conference of the Chilean Computer Science Society</t>
  </si>
  <si>
    <t>10.1109/SCCC.2010.1</t>
  </si>
  <si>
    <t>i-i</t>
  </si>
  <si>
    <t>Neeraj, K R; Janardhanan, P S; Francis, Anu Bonia; Murali, Reena</t>
  </si>
  <si>
    <t>A domain specific language for business transaction processing</t>
  </si>
  <si>
    <t>2017 IEEE International Conference on Signal Processing, Informatics, Communication and Energy Systems (SPICES)</t>
  </si>
  <si>
    <t>10.1109/SPICES.2017.8091270</t>
  </si>
  <si>
    <t>1-7</t>
  </si>
  <si>
    <t>Lechevalier, David; Narayanan, Anantha; Rachuri, Sudarsan</t>
  </si>
  <si>
    <t>Towards a domain-specific framework for predictive analytics in manufacturing</t>
  </si>
  <si>
    <t>2014 IEEE International Conference on Big Data (Big Data)</t>
  </si>
  <si>
    <t>10.1109/BigData.2014.7004332</t>
  </si>
  <si>
    <t>987-995</t>
  </si>
  <si>
    <t>Nordmann, Arne; Wrede, Sebastian; Steil, Jochen</t>
  </si>
  <si>
    <t>Modeling of movement control architectures based on motion primitives using domain-specific languages</t>
  </si>
  <si>
    <t>2015 IEEE International Conference on Robotics and Automation (ICRA)</t>
  </si>
  <si>
    <t>10.1109/ICRA.2015.7139899</t>
  </si>
  <si>
    <t>5032-5039</t>
  </si>
  <si>
    <t>Mishev, Kostadin; Gjorgjevikj, Ana; Vodenska, Irena; Chitkushev, Lubomir T.; Trajanov, Dimitar</t>
  </si>
  <si>
    <t>Evaluation of Sentiment Analysis in Finance: From Lexicons to Transformers</t>
  </si>
  <si>
    <t>10.1109/ACCESS.2020.3009626</t>
  </si>
  <si>
    <t>131662-131682</t>
  </si>
  <si>
    <t>Batchelor, Oliver; Green, Richard</t>
  </si>
  <si>
    <t>Cloud Haskell: First impressions and applications to processing large image datasets</t>
  </si>
  <si>
    <t>10.1109/IVCNZ.2013.6727050</t>
  </si>
  <si>
    <t>412-417</t>
  </si>
  <si>
    <t>Häser, Florian; Felderer, Michael; Breu, Ruth</t>
  </si>
  <si>
    <t>Test Process Improvement with Documentation Driven Integration Testing</t>
  </si>
  <si>
    <t>2014 9th International Conference on the Quality of Information and Communications Technology</t>
  </si>
  <si>
    <t>10.1109/QUATIC.2014.29</t>
  </si>
  <si>
    <t>156-161</t>
  </si>
  <si>
    <t>Demırcı, Denız; şahın, Nazenın; şirlancis, Melıh; Acarturk, Cengiz</t>
  </si>
  <si>
    <t>Static Malware Detection Using Stacked BiLSTM and GPT-2</t>
  </si>
  <si>
    <t>10.1109/ACCESS.2022.3179384</t>
  </si>
  <si>
    <t>58488-58502</t>
  </si>
  <si>
    <t>Aghababaie Beni, Laleh; Ramanan, Saikiran; Chandramowlishwaran, Aparna</t>
  </si>
  <si>
    <t>Portal: A High-Performance Language and Compiler for Parallel N-Body Problems</t>
  </si>
  <si>
    <t>2019 IEEE International Parallel and Distributed Processing Symposium (IPDPS)</t>
  </si>
  <si>
    <t>10.1109/IPDPS.2019.00106</t>
  </si>
  <si>
    <t>984-995</t>
  </si>
  <si>
    <t>Wang, Qingyu; Nakashima, Takuji; Kanehira, Taiga; Mutsuda, Hidemi</t>
  </si>
  <si>
    <t>A Python Toolbox for Surrogate-based Optimization</t>
  </si>
  <si>
    <t>2022 IEEE 12th International Conference on Electronics Information and Emergency Communication (ICEIEC)</t>
  </si>
  <si>
    <t>10.1109/ICEIEC54567.2022.9835067</t>
  </si>
  <si>
    <t>80-84</t>
  </si>
  <si>
    <t>Toutiaee, Mohammadhossein; Miller, John A.</t>
  </si>
  <si>
    <t>Gaussian Function On Response Surface Estimation</t>
  </si>
  <si>
    <t>2020 IEEE International Conference on Big Data (Big Data)</t>
  </si>
  <si>
    <t>10.1109/BigData50022.2020.9378132</t>
  </si>
  <si>
    <t>1097-1102</t>
  </si>
  <si>
    <t>Neema, Himanshu; Volgyesi, Peter; Koutsoukos, Xenofon; Roth, Thomas; Nguyen, Cuong</t>
  </si>
  <si>
    <t>Online Testbed for Evaluating Vulnerability of Deep Learning Based Power Grid Load Forecasters</t>
  </si>
  <si>
    <t>2020 8th Workshop on Modeling and Simulation of Cyber-Physical Energy Systems</t>
  </si>
  <si>
    <t>10.1109/MSCPES49613.2020.9133701</t>
  </si>
  <si>
    <t>RABBAH, Jalal; RIDOUANI, Mohammed; HASSOUNI, Larbi</t>
  </si>
  <si>
    <t>A New Classification Model Based on Stacknet and Deep Learning for Fast Detection of COVID 19 Through X Rays Images</t>
  </si>
  <si>
    <t>2020 Fourth International Conference On Intelligent Computing in Data Sciences (ICDS)</t>
  </si>
  <si>
    <t>10.1109/ICDS50568.2020.9268777</t>
  </si>
  <si>
    <t>Rangel-Patiño, Francisco Elias; Rayas-Sánchez, José Ernesto; Viveros-Wacher, Andres; Chávez-Hurtado, José Luis; Vega-Ochoa, Edgar Andrei; Hakim, Nagib</t>
  </si>
  <si>
    <t>Post-Silicon Receiver Equalization Metamodeling by Artificial Neural Networks</t>
  </si>
  <si>
    <t>IEEE Transactions on Computer-Aided Design of Integrated Circuits and Systems</t>
  </si>
  <si>
    <t>10.1109/TCAD.2018.2834403</t>
  </si>
  <si>
    <t>733-740</t>
  </si>
  <si>
    <t>Toscano, Gregorio; Deb, Kalyanmoy</t>
  </si>
  <si>
    <t>Study of the approximation of the fitness landscape and the ranking process of scalarizing functions for many-objective problems</t>
  </si>
  <si>
    <t>2016 IEEE Congress on Evolutionary Computation (CEC)</t>
  </si>
  <si>
    <t>10.1109/CEC.2016.7744344</t>
  </si>
  <si>
    <t>4358-4365</t>
  </si>
  <si>
    <t>Lee, Hyun-Suk</t>
  </si>
  <si>
    <t>Channel Metamodeling for Explainable Data-Driven Channel Model</t>
  </si>
  <si>
    <t>IEEE Wireless Communications Letters</t>
  </si>
  <si>
    <t>10.1109/LWC.2021.3111874</t>
  </si>
  <si>
    <t>2678-2682</t>
  </si>
  <si>
    <t>Yoon, Sungho; Kim, Ayoung</t>
  </si>
  <si>
    <t>Balanced Depth Completion between Dense Depth Inference and Sparse Range Measurements via KISS-GP</t>
  </si>
  <si>
    <t>2020 IEEE/RSJ International Conference on Intelligent Robots and Systems (IROS)</t>
  </si>
  <si>
    <t>10.1109/IROS45743.2020.9341769</t>
  </si>
  <si>
    <t>10468-10475</t>
  </si>
  <si>
    <t>Zhang, Heng; Zhang, Zhichao; Zhang, Shunqing; Xu, Shugong; Cao, Shan</t>
  </si>
  <si>
    <t>Fingerprint-Based Localization Using Commercial LTE Signals: A Field-Trial Study</t>
  </si>
  <si>
    <t>2019 IEEE 90th Vehicular Technology Conference (VTC2019-Fall)</t>
  </si>
  <si>
    <t>10.1109/VTCFall.2019.8891257</t>
  </si>
  <si>
    <t>1-5</t>
  </si>
  <si>
    <t>Dao, Thien-Thanh; Pham, Quoc-Viet; Hwang, Won-Joo</t>
  </si>
  <si>
    <t>FastMDE: A Fast CNN Architecture for Monocular Depth Estimation at High Resolution</t>
  </si>
  <si>
    <t>10.1109/ACCESS.2022.3145969</t>
  </si>
  <si>
    <t>16111-16122</t>
  </si>
  <si>
    <t>Sasmal, Pradipta; Paul, Avinash; Bhuyan, M. K.; Iwahori, Yuji; Kasugai, Kunio</t>
  </si>
  <si>
    <t>Extraction of Key-Frames From Endoscopic Videos by Using Depth Information</t>
  </si>
  <si>
    <t>10.1109/ACCESS.2021.3126835</t>
  </si>
  <si>
    <t>153004-153011</t>
  </si>
  <si>
    <t>Miao, Hui; Li, Ang; Davis, Larry S.; Deshpande, Amol</t>
  </si>
  <si>
    <t>Towards Unified Data and Lifecycle Management for Deep Learning</t>
  </si>
  <si>
    <t>2017 IEEE 33rd International Conference on Data Engineering (ICDE)</t>
  </si>
  <si>
    <t>10.1109/ICDE.2017.112</t>
  </si>
  <si>
    <t>571-582</t>
  </si>
  <si>
    <t>Dou, Peng; Shen, Huanfeng; Li, Zhiwei; Guan, Xiaobin; Huang, Wenli</t>
  </si>
  <si>
    <t>Remote Sensing Image Classification Using Deep–Shallow Learning</t>
  </si>
  <si>
    <t>IEEE Journal of Selected Topics in Applied Earth Observations and Remote Sensing</t>
  </si>
  <si>
    <t>10.1109/JSTARS.2021.3062635</t>
  </si>
  <si>
    <t>3070-3083</t>
  </si>
  <si>
    <t>Eda, Takeharu; Muramatsu, Sanae; Enomoto, Shohei; Xu, Shi</t>
  </si>
  <si>
    <t>An Expandable Deep Learning Inference Framework With Adjustability to Workload Requirement</t>
  </si>
  <si>
    <t>2019 IEEE International Conference on Image Processing (ICIP)</t>
  </si>
  <si>
    <t>10.1109/ICIP.2019.8803385</t>
  </si>
  <si>
    <t>2454-2454</t>
  </si>
  <si>
    <t>Behmandpoor, Pourya; Verdyck, Jeroen; Moonen, Marc</t>
  </si>
  <si>
    <t>Deep Learning-Based Cross-Layer Resource Allocation for Wired Communication Systems</t>
  </si>
  <si>
    <t>ICASSP 2021 - 2021 IEEE International Conference on Acoustics, Speech and Signal Processing (ICASSP)</t>
  </si>
  <si>
    <t>10.1109/ICASSP39728.2021.9413777</t>
  </si>
  <si>
    <t>4120-4124</t>
  </si>
  <si>
    <t>Li, Xinxin; Shang, Tianqi; Peng, Dezhong; Shi, Xiaoyu</t>
  </si>
  <si>
    <t>Deep Sentiment Learning Network for Temporal-aware Recommendation Based on User Reviews</t>
  </si>
  <si>
    <t>2021 IEEE 6th International Conference on Big Data Analytics (ICBDA)</t>
  </si>
  <si>
    <t>10.1109/ICBDA51983.2021.9402954</t>
  </si>
  <si>
    <t>339-343</t>
  </si>
  <si>
    <t>Aşiroğlu, Batuhan; Senan, Sibel; Görgel, Pelin; Isenkul, M. Erdem; Ensari, Tolga; Sezen, Alper; Dağtekin, Mustafa</t>
  </si>
  <si>
    <t>A Deep Learning Based Object Detection System for User Interface Code Generation</t>
  </si>
  <si>
    <t>2022 International Congress on Human-Computer Interaction, Optimization and Robotic Applications (HORA)</t>
  </si>
  <si>
    <t>10.1109/HORA55278.2022.9799941</t>
  </si>
  <si>
    <t>Shim, Y.; Lim, H.; Ha, Y.; Kim, S.; Lee, I.; Jeong, S.</t>
  </si>
  <si>
    <t>A JOINT FRAMEWORK FOR DISTILLING THE EXPERTISE IN ELECTRIC POWER UTILITY DOMAIN WITH GENBERT</t>
  </si>
  <si>
    <t>CIRED 2021 - The 26th International Conference and Exhibition on Electricity Distribution</t>
  </si>
  <si>
    <t>10.1049/icp.2021.2165</t>
  </si>
  <si>
    <t>1331-1335</t>
  </si>
  <si>
    <t>ModelHub: Deep Learning Lifecycle Management</t>
  </si>
  <si>
    <t>10.1109/ICDE.2017.192</t>
  </si>
  <si>
    <t>1393-1394</t>
  </si>
  <si>
    <t>Ramachandran, R.; Ramasubramanian, M.; Koirala, P.; Gurung, I.; Maskey, M.</t>
  </si>
  <si>
    <t>Language Model for Earth Science: Exploring Potential Downstream Applications as well as Current Challenges</t>
  </si>
  <si>
    <t>10.1109/IGARSS46834.2022.9883682</t>
  </si>
  <si>
    <t>4015-4018</t>
  </si>
  <si>
    <t>Karam, Ralph; Salomon, Michel; Couturier, Raphaël</t>
  </si>
  <si>
    <t>Supervised ADS-B Anomaly Detection Using a False Data Generator</t>
  </si>
  <si>
    <t>2022 2nd International Conference on Computer, Control and Robotics (ICCCR)</t>
  </si>
  <si>
    <t>10.1109/ICCCR54399.2022.9790149</t>
  </si>
  <si>
    <t>218-223</t>
  </si>
  <si>
    <t>Liu, Zhuang; Huang, Degen; Huang, Kaiyu</t>
  </si>
  <si>
    <t>Pretraining Financial Text Encoder Enhanced by Lifelong Learning</t>
  </si>
  <si>
    <t>10.1109/ACCESS.2020.3027622</t>
  </si>
  <si>
    <t>184036-184044</t>
  </si>
  <si>
    <t>Wang, Yuhong; Li, Xin</t>
  </si>
  <si>
    <t>Neural-Guided Inductive Synthesis of Functional Programs on List Manipulation by Offline Supervised Learning</t>
  </si>
  <si>
    <t>10.1109/ACCESS.2021.3079351</t>
  </si>
  <si>
    <t>71521-71534</t>
  </si>
  <si>
    <t>Ziheng, JI</t>
  </si>
  <si>
    <t>State-of-the-Art survey of deep learning based sketch retrieval</t>
  </si>
  <si>
    <t>2020 International Conference on Artificial Intelligence and Computer Engineering (ICAICE)</t>
  </si>
  <si>
    <t>10.1109/ICAICE51518.2020.00008</t>
  </si>
  <si>
    <t>6-14</t>
  </si>
  <si>
    <t>Ben Romdhane, Lamia; Sleiman, Hassan A.; Mraidha, Chokri; Dhouib, Saadia</t>
  </si>
  <si>
    <t>Multi-agent solutions for energy systems: A model driven approach</t>
  </si>
  <si>
    <t>2017 22nd IEEE International Conference on Emerging Technologies and Factory Automation (ETFA)</t>
  </si>
  <si>
    <t>10.1109/ETFA.2017.8247715</t>
  </si>
  <si>
    <t>1-4</t>
  </si>
  <si>
    <t>Shokooh, Shervin; Nordvik, Geir</t>
  </si>
  <si>
    <t>A Model-Driven Approach for Situational Intelligence &amp; Operational Awareness</t>
  </si>
  <si>
    <t>2019 Petroleum and Chemical Industry Conference Europe (PCIC EUROPE)</t>
  </si>
  <si>
    <t>10.23919/PCICEurope46863.2019.9011632</t>
  </si>
  <si>
    <t>Yague, Agustin; Garbajosa, Juan</t>
  </si>
  <si>
    <t>Applying the Knowledge Stored in Systems Models to Derve Validation Tools and Environments</t>
  </si>
  <si>
    <t>6th IEEE International Conference on Cognitive Informatics</t>
  </si>
  <si>
    <t>10.1109/COGINF.2007.4341915</t>
  </si>
  <si>
    <t>391-400</t>
  </si>
  <si>
    <t>Ziaei, Mahdi; Zamani, Bahman; Bohlooli, Ali</t>
  </si>
  <si>
    <t>A Model-Driven Approach for IoT-Based Monitoring Systems in Industry 4.0</t>
  </si>
  <si>
    <t>2020 4th International Conference on Smart City, Internet of Things and Applications (SCIOT)</t>
  </si>
  <si>
    <t>10.1109/SCIOT50840.2020.9250202</t>
  </si>
  <si>
    <t>99-105</t>
  </si>
  <si>
    <t>Table of contents</t>
  </si>
  <si>
    <t>IEEE 7th International Conference on Research Challenges in Information Science (RCIS)</t>
  </si>
  <si>
    <t>10.1109/RCIS.2013.6577673</t>
  </si>
  <si>
    <t>Farias, F. S.; Borges, G. S.; Rodrigues, Roberto M.; Santana, Á. L.; Costa, J. C. W. A.</t>
  </si>
  <si>
    <t>Real-time noise identification in DSL systems using computational intelligence algorithms</t>
  </si>
  <si>
    <t>2013 International Conference on Advanced Technologies for Communications (ATC 2013)</t>
  </si>
  <si>
    <t>10.1109/ATC.2013.6698116</t>
  </si>
  <si>
    <t>252-255</t>
  </si>
  <si>
    <t>Dharwadkar, S. N.; Masood, Nabegha</t>
  </si>
  <si>
    <t>Next Generation Network</t>
  </si>
  <si>
    <t>2007 IEEE International Symposium on Consumer Electronics</t>
  </si>
  <si>
    <t>10.1109/ISCE.2007.4382215</t>
  </si>
  <si>
    <t>AdaptiveVLE: An Integrated Framework for Personalized Online Education Using MPS JetBrains Domain-Specific Modeling Environment</t>
  </si>
  <si>
    <t>10.1109/ACCESS.2020.3029888</t>
  </si>
  <si>
    <t>184621-184632</t>
  </si>
  <si>
    <t>White, S.; Hernandez, R.; Bodzinga, A.; Bocker, G.-J.</t>
  </si>
  <si>
    <t>The intelligent broadband access network</t>
  </si>
  <si>
    <t>11th International Telecommunications Network Strategy and Planning Symposium. NETWORKS 2004,</t>
  </si>
  <si>
    <t>10.1109/NETWKS.2004.241222</t>
  </si>
  <si>
    <t>2004</t>
  </si>
  <si>
    <t>417-422</t>
  </si>
  <si>
    <t>Malila, Bessie; Falowo, Olabisis; Ventura, Neco</t>
  </si>
  <si>
    <t>Performance analysis of NLOS small cell backhaul using 17GHz point-to-point prototype radio</t>
  </si>
  <si>
    <t>2016 18th Mediterranean Electrotechnical Conference (MELECON)</t>
  </si>
  <si>
    <t>10.1109/MELCON.2016.7495387</t>
  </si>
  <si>
    <t>López, V.; Jimenez, R.; de Dios, O. Gonzalez; Contreras, L.M.; Palacios, J.P. Fernandez</t>
  </si>
  <si>
    <t>Open Source Netphony suite: Enabling multi-layer network programmability</t>
  </si>
  <si>
    <t>2017 International Conference on Optical Network Design and Modeling (ONDM)</t>
  </si>
  <si>
    <t>10.23919/ONDM.2017.7958538</t>
  </si>
  <si>
    <t>Heppner, Andrew; Pawar, Atish; Kivi, Daniel; Mago, Vijay</t>
  </si>
  <si>
    <t>Automating Articulation: Applying Natural Language Processing to Post-Secondary Credit Transfer</t>
  </si>
  <si>
    <t>10.1109/ACCESS.2019.2910145</t>
  </si>
  <si>
    <t>48295-48306</t>
  </si>
  <si>
    <t>Harbin, James; Gerasimou, Simos; Matragkas, Nicholas; Zolotas, Athanasios; Calinescu, Radu</t>
  </si>
  <si>
    <t>Model-Driven Simulation-Based Analysis for Multi-Robot Systems</t>
  </si>
  <si>
    <t>10.1109/MODELS50736.2021.00040</t>
  </si>
  <si>
    <t>331-341</t>
  </si>
  <si>
    <t>Xing, Jinjiang; Zhu, Hua; Li, Liang; Zou, Xuemei</t>
  </si>
  <si>
    <t>The unified scheduling language designed for the space mission scheduling platform</t>
  </si>
  <si>
    <t>2016 IEEE Aerospace Conference</t>
  </si>
  <si>
    <t>10.1109/AERO.2016.7500602</t>
  </si>
  <si>
    <t>Bataleblu, Ali A.; Roshanian, J.</t>
  </si>
  <si>
    <t>Robust trajectory optimization of space launch vehicle using computational intelligence</t>
  </si>
  <si>
    <t>2015 IEEE Congress on Evolutionary Computation (CEC)</t>
  </si>
  <si>
    <t>10.1109/CEC.2015.7257318</t>
  </si>
  <si>
    <t>3418-3425</t>
  </si>
  <si>
    <t>Li, S.; Harnefors, L.; Iwasaki, M.</t>
  </si>
  <si>
    <t>Modeling, Analysis, and Advanced Control in Motion Control Systems—Part I</t>
  </si>
  <si>
    <t>IEEE Transactions on Industrial Electronics</t>
  </si>
  <si>
    <t>10.1109/TIE.2016.2589220</t>
  </si>
  <si>
    <t>5709-5711</t>
  </si>
  <si>
    <t>Power, Christopher; Paige, Richard</t>
  </si>
  <si>
    <t>Content Personalization for Inclusive Education through Model-Driven Engineering</t>
  </si>
  <si>
    <t>Universal Access in Human-Computer Interaction. Applications and Services</t>
  </si>
  <si>
    <t>978-3-642-02712-3 978-3-642-02713-0</t>
  </si>
  <si>
    <t>http://link.springer.com/10.1007/978-3-642-02713-0_11</t>
  </si>
  <si>
    <t>102-109</t>
  </si>
  <si>
    <t>Springer Berlin Heidelberg</t>
  </si>
  <si>
    <t>Series Title: Lecture Notes in Computer Science DOI: 10.1007/978-3-642-02713-0_11</t>
  </si>
  <si>
    <t>Laforcade, Pierre; Laghouaouta, Youness</t>
  </si>
  <si>
    <t>Supporting the Adaptive Generation of Learning Game Scenarios with a Model-Driven Engineering Framework</t>
  </si>
  <si>
    <t>Lifelong Technology-Enhanced Learning</t>
  </si>
  <si>
    <t>978-3-319-98571-8 978-3-319-98572-5</t>
  </si>
  <si>
    <t>http://link.springer.com/10.1007/978-3-319-98572-5_12</t>
  </si>
  <si>
    <t>151-165</t>
  </si>
  <si>
    <t>Springer International Publishing</t>
  </si>
  <si>
    <t>Cham</t>
  </si>
  <si>
    <t>Series Title: Lecture Notes in Computer Science DOI: 10.1007/978-3-319-98572-5_12</t>
  </si>
  <si>
    <t>Morales, Sergio; Clarisó, Robert; Cabot, Jordi</t>
  </si>
  <si>
    <t>Towards a DSL for AI Engineering Process Modeling</t>
  </si>
  <si>
    <t>Product-Focused Software Process Improvement</t>
  </si>
  <si>
    <t>https://link.springer.com/10.1007/978-3-031-21388-5_4</t>
  </si>
  <si>
    <t>53-60</t>
  </si>
  <si>
    <t>DOI: 10.1007/978-3-031-21388-5_4 Series Title: Lecture Notes in Computer Science</t>
  </si>
  <si>
    <t>Penserini, Loris; Dignum, Virginia; Staikopoulos, Athanasios; Aldewereld, Huib; Dignum, Frank</t>
  </si>
  <si>
    <t>Balancing Organizational Regulation and Agent Autonomy: An MDE-Based Approach</t>
  </si>
  <si>
    <t>Engineering Societies in the Agents World X</t>
  </si>
  <si>
    <t>978-3-642-10202-8 978-3-642-10203-5</t>
  </si>
  <si>
    <t>http://link.springer.com/10.1007/978-3-642-10203-5_17</t>
  </si>
  <si>
    <t>197-212</t>
  </si>
  <si>
    <t>Series Title: Lecture Notes in Computer Science DOI: 10.1007/978-3-642-10203-5_17</t>
  </si>
  <si>
    <t>Rivas, Juan M.; Gutiérrez, J. Javier; Aldea, Mario; Cuevas, César; González Harbour, Michael; Drake, José María; Medina, Julio L.; Rioux, Laurent; Henia, Rafik; Sordon, Nicolas</t>
  </si>
  <si>
    <t>An Experience Integrating Response-Time Analysis and Optimization with an MDE Strategy</t>
  </si>
  <si>
    <t>Software Technologies: Applications and Foundations</t>
  </si>
  <si>
    <t>978-3-319-50229-8 978-3-319-50230-4</t>
  </si>
  <si>
    <t>http://link.springer.com/10.1007/978-3-319-50230-4_23</t>
  </si>
  <si>
    <t>303-316</t>
  </si>
  <si>
    <t>Series Title: Lecture Notes in Computer Science DOI: 10.1007/978-3-319-50230-4_23</t>
  </si>
  <si>
    <t>do Nascimento, Francisco Assis Moreira; da Silva Oliveira, Marcio Ferreira; Wagner, Flávio Rech</t>
  </si>
  <si>
    <t>Formal Verification for Embedded Systems Design Based on MDE</t>
  </si>
  <si>
    <t>Analysis, Architectures and Modelling of Embedded Systems</t>
  </si>
  <si>
    <t>978-3-642-04283-6 978-3-642-04284-3</t>
  </si>
  <si>
    <t>http://link.springer.com/10.1007/978-3-642-04284-3_15</t>
  </si>
  <si>
    <t>159-170</t>
  </si>
  <si>
    <t>Series Title: IFIP Advances in Information and Communication Technology DOI: 10.1007/978-3-642-04284-3_15</t>
  </si>
  <si>
    <t>Silva, Robson; Mota, Alexandre; Starr, Rodrigo Rizzi</t>
  </si>
  <si>
    <t>Formal MDE-Based Tool Development</t>
  </si>
  <si>
    <t>Integration of Reusable Systems</t>
  </si>
  <si>
    <t>978-3-319-04716-4 978-3-319-04717-1</t>
  </si>
  <si>
    <t>http://link.springer.com/10.1007/978-3-319-04717-1_5</t>
  </si>
  <si>
    <t>105-125</t>
  </si>
  <si>
    <t>Series Title: Advances in Intelligent Systems and Computing DOI: 10.1007/978-3-319-04717-1_5</t>
  </si>
  <si>
    <t>Visconti, Ennio; Tsigkanos, Christos; Hu, Zhenjiang; Ghezzi, Carlo</t>
  </si>
  <si>
    <t>Model-driven engineering city spaces via bidirectional model transformations</t>
  </si>
  <si>
    <t>Software and Systems Modeling</t>
  </si>
  <si>
    <t>1619-1366, 1619-1374</t>
  </si>
  <si>
    <t>10.1007/s10270-020-00851-0</t>
  </si>
  <si>
    <t>https://link.springer.com/10.1007/s10270-020-00851-0</t>
  </si>
  <si>
    <t>2003-2022</t>
  </si>
  <si>
    <t>Moss, Andrew; Muller, Henk</t>
  </si>
  <si>
    <t>Efficient Code Generation for a Domain Specific Language</t>
  </si>
  <si>
    <t>Generative Programming and Component Engineering</t>
  </si>
  <si>
    <t>978-3-540-29138-1 978-3-540-31977-1</t>
  </si>
  <si>
    <t>http://link.springer.com/10.1007/11561347_5</t>
  </si>
  <si>
    <t>47-62</t>
  </si>
  <si>
    <t>Series Title: Lecture Notes in Computer Science DOI: 10.1007/11561347_5</t>
  </si>
  <si>
    <t>Oudart, David; Cantenot, Jérôme; Boulanger, Frédéric; Chabridon, Sophie</t>
  </si>
  <si>
    <t>The Smart Grid Simulation Framework: Model-Driven Engineering Applied to Cyber-Physical Systems</t>
  </si>
  <si>
    <t>Model-Driven Engineering and Software Development</t>
  </si>
  <si>
    <t>978-3-030-67444-1 978-3-030-67445-8</t>
  </si>
  <si>
    <t>http://link.springer.com/10.1007/978-3-030-67445-8_1</t>
  </si>
  <si>
    <t>3-25</t>
  </si>
  <si>
    <t>Series Title: Communications in Computer and Information Science DOI: 10.1007/978-3-030-67445-8_1</t>
  </si>
  <si>
    <t>Heeren, Bastiaan; Jeuring, Johan</t>
  </si>
  <si>
    <t>An Extensible Domain-Specific Language for Describing Problem-Solving Procedures</t>
  </si>
  <si>
    <t>Artificial Intelligence in Education</t>
  </si>
  <si>
    <t>978-3-319-61424-3 978-3-319-61425-0</t>
  </si>
  <si>
    <t>http://link.springer.com/10.1007/978-3-319-61425-0_7</t>
  </si>
  <si>
    <t>77-89</t>
  </si>
  <si>
    <t>Series Title: Lecture Notes in Computer Science DOI: 10.1007/978-3-319-61425-0_7</t>
  </si>
  <si>
    <t>Bucchiarone, Antonio; Cabot, Jordi; Paige, Richard F.; Pierantonio, Alfonso</t>
  </si>
  <si>
    <t>Grand challenges in model-driven engineering: an analysis of the state of the research</t>
  </si>
  <si>
    <t>10.1007/s10270-019-00773-6</t>
  </si>
  <si>
    <t>http://link.springer.com/10.1007/s10270-019-00773-6</t>
  </si>
  <si>
    <t>2020-01</t>
  </si>
  <si>
    <t>5-13</t>
  </si>
  <si>
    <t>Maschotta, R.; Silatsa, N.; Jungebloud, T.; Hammer, M.; Zimmermann, A.</t>
  </si>
  <si>
    <t>An OCL Implementation for Model-Driven Engineering of C++</t>
  </si>
  <si>
    <t>Software Engineering Research, Management and Applications</t>
  </si>
  <si>
    <t>978-3-031-09144-5 978-3-031-09145-2</t>
  </si>
  <si>
    <t>https://link.springer.com/10.1007/978-3-031-09145-2_10</t>
  </si>
  <si>
    <t>151-168</t>
  </si>
  <si>
    <t>Series Title: Studies in Computational Intelligence DOI: 10.1007/978-3-031-09145-2_10</t>
  </si>
  <si>
    <t>Burgueño, Lola; Cabot, Jordi; Wimmer, Manuel; Zschaler, Steffen</t>
  </si>
  <si>
    <t>Guest editorial to the theme section on AI-enhanced model-driven engineering</t>
  </si>
  <si>
    <t>10.1007/s10270-022-00988-0</t>
  </si>
  <si>
    <t>https://link.springer.com/10.1007/s10270-022-00988-0</t>
  </si>
  <si>
    <t>2022-06</t>
  </si>
  <si>
    <t>963-965</t>
  </si>
  <si>
    <t>Stinstra, Erwin; Rennen, Gijs; Teeuwen, Geert</t>
  </si>
  <si>
    <t>Metamodeling by symbolic regression and Pareto simulated annealing</t>
  </si>
  <si>
    <t>Structural and Multidisciplinary Optimization</t>
  </si>
  <si>
    <t>1615-147X, 1615-1488</t>
  </si>
  <si>
    <t>10.1007/s00158-007-0132-4</t>
  </si>
  <si>
    <t>https://link.springer.com/10.1007/s00158-007-0132-4</t>
  </si>
  <si>
    <t>2008-04</t>
  </si>
  <si>
    <t>315-326</t>
  </si>
  <si>
    <t>Hoyos, José R.; Preuveneers, Davy; García-Molina, Jesús J.; Berbers, Yolande</t>
  </si>
  <si>
    <t>A DSL for Context Quality Modeling in Context-Aware Applications</t>
  </si>
  <si>
    <t>Ambient Intelligence - Software and Applications</t>
  </si>
  <si>
    <t>978-3-642-19936-3 978-3-642-19937-0</t>
  </si>
  <si>
    <t>http://link.springer.com/10.1007/978-3-642-19937-0_6</t>
  </si>
  <si>
    <t>41-49</t>
  </si>
  <si>
    <t>Series Title: Advances in Intelligent and Soft Computing DOI: 10.1007/978-3-642-19937-0_6</t>
  </si>
  <si>
    <t>Tiller, Michael</t>
  </si>
  <si>
    <t>Multi-Domain Modeling</t>
  </si>
  <si>
    <t>Introduction to Physical Modeling with Modelica</t>
  </si>
  <si>
    <t>978-1-4613-5615-8 978-1-4615-1561-6</t>
  </si>
  <si>
    <t>http://link.springer.com/10.1007/978-1-4615-1561-6_10</t>
  </si>
  <si>
    <t>231-253</t>
  </si>
  <si>
    <t>Springer US</t>
  </si>
  <si>
    <t>Boston, MA</t>
  </si>
  <si>
    <t>DOI: 10.1007/978-1-4615-1561-6_10</t>
  </si>
  <si>
    <t>Boussaïd, Ilhem; Siarry, Patrick; Ahmed-Nacer, Mohamed</t>
  </si>
  <si>
    <t>A survey on search-based model-driven engineering</t>
  </si>
  <si>
    <t>Automated Software Engineering</t>
  </si>
  <si>
    <t>0928-8910, 1573-7535</t>
  </si>
  <si>
    <t>10.1007/s10515-017-0215-4</t>
  </si>
  <si>
    <t>http://link.springer.com/10.1007/s10515-017-0215-4</t>
  </si>
  <si>
    <t>2017-06</t>
  </si>
  <si>
    <t>233-294</t>
  </si>
  <si>
    <t>Maazouz, Hamid El; Wachsmuth, Guido; Sevenich, Martin; Chiadmi, Dalila; Hong, Sungpack; Chafi, Hassan</t>
  </si>
  <si>
    <t>A DSL-Based Framework for Performance Assessment</t>
  </si>
  <si>
    <t>Innovation in Information Systems and Technologies to Support Learning Research</t>
  </si>
  <si>
    <t>978-3-030-36777-0 978-3-030-36778-7</t>
  </si>
  <si>
    <t>http://link.springer.com/10.1007/978-3-030-36778-7_28</t>
  </si>
  <si>
    <t>260-270</t>
  </si>
  <si>
    <t>Series Title: Learning and Analytics in Intelligent Systems DOI: 10.1007/978-3-030-36778-7_28</t>
  </si>
  <si>
    <t>Glimm, Birte; Rudolph, Sebastian; Völker, Johanna</t>
  </si>
  <si>
    <t>Integrated Metamodeling and Diagnosis in OWL 2</t>
  </si>
  <si>
    <t>The Semantic Web – ISWC 2010</t>
  </si>
  <si>
    <t>978-3-642-17745-3 978-3-642-17746-0</t>
  </si>
  <si>
    <t>https://link.springer.com/10.1007/978-3-642-17746-0_17</t>
  </si>
  <si>
    <t>257-272</t>
  </si>
  <si>
    <t>Series Title: Lecture Notes in Computer Science DOI: 10.1007/978-3-642-17746-0_17</t>
  </si>
  <si>
    <t>Liao, Wanbin; Huang, Hulin; Wang, Xinyao</t>
  </si>
  <si>
    <t>Requirement Analysis of Complex System Based on DSL</t>
  </si>
  <si>
    <t>Proceedings of 2021 International Conference on Autonomous Unmanned Systems (ICAUS 2021)</t>
  </si>
  <si>
    <t>9789811694912 9789811694929</t>
  </si>
  <si>
    <t>https://link.springer.com/10.1007/978-981-16-9492-9_329</t>
  </si>
  <si>
    <t>3351-3359</t>
  </si>
  <si>
    <t>Springer Singapore</t>
  </si>
  <si>
    <t>Singapore</t>
  </si>
  <si>
    <t>Series Title: Lecture Notes in Electrical Engineering DOI: 10.1007/978-981-16-9492-9_329</t>
  </si>
  <si>
    <t>Zhu, Meng; Wang, Alf Inge</t>
  </si>
  <si>
    <t>RAIL: A Domain-Specific Language for Generating NPC Behaviors in Action/Adventure Game</t>
  </si>
  <si>
    <t>Advances in Computer Entertainment Technology</t>
  </si>
  <si>
    <t>978-3-319-76269-2 978-3-319-76270-8</t>
  </si>
  <si>
    <t>http://link.springer.com/10.1007/978-3-319-76270-8_58</t>
  </si>
  <si>
    <t>868-881</t>
  </si>
  <si>
    <t>Series Title: Lecture Notes in Computer Science DOI: 10.1007/978-3-319-76270-8_58</t>
  </si>
  <si>
    <t>Kalnins, Audris; Lace, Lelde; Kalnina, Elina; Sostaks, Agris</t>
  </si>
  <si>
    <t>DSL Based Platform for Business Process Management</t>
  </si>
  <si>
    <t>SOFSEM 2014: Theory and Practice of Computer Science</t>
  </si>
  <si>
    <t>978-3-319-04297-8 978-3-319-04298-5</t>
  </si>
  <si>
    <t>http://link.springer.com/10.1007/978-3-319-04298-5_31</t>
  </si>
  <si>
    <t>351-362</t>
  </si>
  <si>
    <t>Series Title: Lecture Notes in Computer Science DOI: 10.1007/978-3-319-04298-5_31</t>
  </si>
  <si>
    <t>Sabbadini, Letizia</t>
  </si>
  <si>
    <t>Il DSL con DSM, DCM, disprassia e deficit delle FE</t>
  </si>
  <si>
    <t>Disturbi specifici del linguaggio, disprassie e funzioni esecutive</t>
  </si>
  <si>
    <t>978-88-470-5348-9 978-88-470-5349-6</t>
  </si>
  <si>
    <t>http://link.springer.com/10.1007/978-88-470-5349-6_6</t>
  </si>
  <si>
    <t>107-111</t>
  </si>
  <si>
    <t>Springer Milan</t>
  </si>
  <si>
    <t>Milano</t>
  </si>
  <si>
    <t>DOI: 10.1007/978-88-470-5349-6_6</t>
  </si>
  <si>
    <t>Widl, Magdalena</t>
  </si>
  <si>
    <t>Test Case Generation by Grammar-Based Fuzzing for Model-Driven Engineering</t>
  </si>
  <si>
    <t>Hardware and Software: Verification and Testing</t>
  </si>
  <si>
    <t>978-3-642-39610-6 978-3-642-39611-3</t>
  </si>
  <si>
    <t>http://link.springer.com/10.1007/978-3-642-39611-3_28</t>
  </si>
  <si>
    <t>278-279</t>
  </si>
  <si>
    <t>Series Title: Lecture Notes in Computer Science DOI: 10.1007/978-3-642-39611-3_28</t>
  </si>
  <si>
    <t>Feltus, Christophe; Ma, Qin; Proper, Henderik A.; Kelsen, Pierre</t>
  </si>
  <si>
    <t>Towards AI Assisted Domain Modeling</t>
  </si>
  <si>
    <t>Advances in Conceptual Modeling</t>
  </si>
  <si>
    <t>978-3-030-88357-7 978-3-030-88358-4</t>
  </si>
  <si>
    <t>https://link.springer.com/10.1007/978-3-030-88358-4_7</t>
  </si>
  <si>
    <t>75-89</t>
  </si>
  <si>
    <t>DOI: 10.1007/978-3-030-88358-4_7 Series Title: Lecture Notes in Computer Science</t>
  </si>
  <si>
    <t>Naganarayana, B P; Huang, B Z</t>
  </si>
  <si>
    <t>Multi-Domain Modeling of Delaminated Stiffened Composite Shells</t>
  </si>
  <si>
    <t>Contemporary Research in Engineering Science</t>
  </si>
  <si>
    <t>978-3-642-80003-0 978-3-642-80001-6</t>
  </si>
  <si>
    <t>http://link.springer.com/10.1007/978-3-642-80001-6_22</t>
  </si>
  <si>
    <t>368-392</t>
  </si>
  <si>
    <t>DOI: 10.1007/978-3-642-80001-6_22</t>
  </si>
  <si>
    <t>Liu, Haitao; Ong, Yew-Soon; Cai, Jianfei</t>
  </si>
  <si>
    <t>A survey of adaptive sampling for global metamodeling in support of simulation-based complex engineering design</t>
  </si>
  <si>
    <t>10.1007/s00158-017-1739-8</t>
  </si>
  <si>
    <t>http://link.springer.com/10.1007/s00158-017-1739-8</t>
  </si>
  <si>
    <t>2018-01</t>
  </si>
  <si>
    <t>393-416</t>
  </si>
  <si>
    <t>Ochieng, W. Y.; Sheridan, K. F.; Sauer, K.; Han, X.; Cross, P. A.; Lannelongue, S.; Ammour, N.; Petit, K.</t>
  </si>
  <si>
    <t>An Assessment of the RAIM Performance of a Combined Galileo/GPS Navigation System Using the Marginally Detectable Errors (MDE) Algorithm</t>
  </si>
  <si>
    <t>GPS Solutions</t>
  </si>
  <si>
    <t>1080-5370, 1521-1886</t>
  </si>
  <si>
    <t>10.1007/PL00012898</t>
  </si>
  <si>
    <t>http://link.springer.com/10.1007/PL00012898</t>
  </si>
  <si>
    <t>2002-01</t>
  </si>
  <si>
    <t>42-51</t>
  </si>
  <si>
    <t>Rosa, André; Amaral, Vasco; Barroca, Bruno</t>
  </si>
  <si>
    <t>Designing a DSL Solution for the Domain of Augmented Reality Software Applications Specification</t>
  </si>
  <si>
    <t>Learning by Playing. Game-based Education System Design and Development</t>
  </si>
  <si>
    <t>978-3-642-03363-6 978-3-642-03364-3</t>
  </si>
  <si>
    <t>http://link.springer.com/10.1007/978-3-642-03364-3_51</t>
  </si>
  <si>
    <t>423-434</t>
  </si>
  <si>
    <t>Series Title: Lecture Notes in Computer Science DOI: 10.1007/978-3-642-03364-3_51</t>
  </si>
  <si>
    <t>Ahmed, Iftikhar; Khoo, Eng Huat; Li, Erping</t>
  </si>
  <si>
    <t>Time Domain Modeling and Simulation from Nanoelectronics to Nanophotonics</t>
  </si>
  <si>
    <t>Computational Electromagnetics—Retrospective and Outlook</t>
  </si>
  <si>
    <t>978-981-287-094-0 978-981-287-095-7</t>
  </si>
  <si>
    <t>http://link.springer.com/10.1007/978-981-287-095-7_8</t>
  </si>
  <si>
    <t>185-223</t>
  </si>
  <si>
    <t>DOI: 10.1007/978-981-287-095-7_8</t>
  </si>
  <si>
    <t>Bouchelligua, Wided; Mezhoudi, Nesrine; Mahfoudhi, Adel; Daassi, Olfa; Abed, Mourad</t>
  </si>
  <si>
    <t>An MDE Parameterized Transformation for Adaptive User Interfaces</t>
  </si>
  <si>
    <t>Intelligent Interactive Multimedia Systems and Services</t>
  </si>
  <si>
    <t>978-3-642-14618-3 978-3-642-14619-0</t>
  </si>
  <si>
    <t>http://link.springer.com/10.1007/978-3-642-14619-0_26</t>
  </si>
  <si>
    <t>275-286</t>
  </si>
  <si>
    <t>Series Title: Smart Innovation, Systems and Technologies DOI: 10.1007/978-3-642-14619-0_26</t>
  </si>
  <si>
    <t>Ayala, Inmaculada; Amor, Mercedes; Fuentes, Lidia</t>
  </si>
  <si>
    <t>Towards the Automatic Derivation of Malaca Agents Using MDE</t>
  </si>
  <si>
    <t>Agent-Oriented Software Engineering XI</t>
  </si>
  <si>
    <t>978-3-642-22635-9 978-3-642-22636-6</t>
  </si>
  <si>
    <t>http://link.springer.com/10.1007/978-3-642-22636-6_8</t>
  </si>
  <si>
    <t>128-147</t>
  </si>
  <si>
    <t>Series Title: Lecture Notes in Computer Science DOI: 10.1007/978-3-642-22636-6_8</t>
  </si>
  <si>
    <t>Batot, Edouard R.; Sahraoui, Houari</t>
  </si>
  <si>
    <t>Promoting social diversity for the automated learning of complex MDE artifacts</t>
  </si>
  <si>
    <t>10.1007/s10270-021-00969-9</t>
  </si>
  <si>
    <t>https://link.springer.com/10.1007/s10270-021-00969-9</t>
  </si>
  <si>
    <t>1159-1178</t>
  </si>
  <si>
    <t>Poltronieri, Ildevana; Pedroso, Allan Christopher; Zorzo, Avelino Francisco; Bernardino, Maicon; de Borba Campos, Marcia</t>
  </si>
  <si>
    <t>Is Usability Evaluation of DSL Still a Trending Topic?</t>
  </si>
  <si>
    <t>Human-Computer Interaction. Theory, Methods and Tools</t>
  </si>
  <si>
    <t>978-3-030-78461-4 978-3-030-78462-1</t>
  </si>
  <si>
    <t>https://link.springer.com/10.1007/978-3-030-78462-1_23</t>
  </si>
  <si>
    <t>299-317</t>
  </si>
  <si>
    <t>Series Title: Lecture Notes in Computer Science DOI: 10.1007/978-3-030-78462-1_23</t>
  </si>
  <si>
    <t>García-Díaz, Vicente; Tolosa, Jose Barranquero; G-Bustelo, B. Cristina Pelayo; Palacios-González, Elías; Sanjuan-Martínez, Óscar; Crespo, Rubén González</t>
  </si>
  <si>
    <t>TALISMAN MDE Framework: An Architecture for Intelligent Model-Driven Engineering</t>
  </si>
  <si>
    <t>Distributed Computing, Artificial Intelligence, Bioinformatics, Soft Computing, and Ambient Assisted Living</t>
  </si>
  <si>
    <t>978-3-642-02480-1 978-3-642-02481-8</t>
  </si>
  <si>
    <t>http://link.springer.com/10.1007/978-3-642-02481-8_43</t>
  </si>
  <si>
    <t>299-306</t>
  </si>
  <si>
    <t>Series Title: Lecture Notes in Computer Science DOI: 10.1007/978-3-642-02481-8_43</t>
  </si>
  <si>
    <t>Rastogi, Aseem; Swamy, Nikhil; Hicks, Michael</t>
  </si>
  <si>
    <t>$$\textsc {Wys}^\star $$ : A DSL for Verified Secure Multi-party Computations</t>
  </si>
  <si>
    <t>Principles of Security and Trust</t>
  </si>
  <si>
    <t>978-3-030-17137-7 978-3-030-17138-4</t>
  </si>
  <si>
    <t>http://link.springer.com/10.1007/978-3-030-17138-4_5</t>
  </si>
  <si>
    <t>99-122</t>
  </si>
  <si>
    <t>Series Title: Lecture Notes in Computer Science DOI: 10.1007/978-3-030-17138-4_5</t>
  </si>
  <si>
    <t>Di Rocco, Juri; Di Ruscio, Davide; Härtel, Johannes; Iovino, Ludovico; Lämmel, Ralf; Pierantonio, Alfonso</t>
  </si>
  <si>
    <t>Understanding MDE projects: megamodels to the rescue for architecture recovery</t>
  </si>
  <si>
    <t>10.1007/s10270-019-00748-7</t>
  </si>
  <si>
    <t>http://link.springer.com/10.1007/s10270-019-00748-7</t>
  </si>
  <si>
    <t>2020-03</t>
  </si>
  <si>
    <t>401-423</t>
  </si>
  <si>
    <t>Romani, Zaid; Draoui, Abdeslam; Allard, Francis</t>
  </si>
  <si>
    <t>Metamodeling and multicriteria analysis for sustainable and passive residential building refurbishment: A case study of French housing stock</t>
  </si>
  <si>
    <t>Building Simulation</t>
  </si>
  <si>
    <t>1996-3599, 1996-8744</t>
  </si>
  <si>
    <t>10.1007/s12273-021-0806-7</t>
  </si>
  <si>
    <t>https://link.springer.com/10.1007/s12273-021-0806-7</t>
  </si>
  <si>
    <t>2022-03</t>
  </si>
  <si>
    <t>453-472</t>
  </si>
  <si>
    <t>Coutaz, J.; Balme, L.; Alvaro, X.; Calvary, G.; Demeure, A.; Sottet, J. -S.</t>
  </si>
  <si>
    <t>An MDE-SOA Approach to Support Plastic User Interfaces in Ambient Spaces</t>
  </si>
  <si>
    <t>Universal Access in Human-Computer Interaction. Ambient Interaction</t>
  </si>
  <si>
    <t>978-3-540-73280-8 978-3-540-73281-5</t>
  </si>
  <si>
    <t>http://link.springer.com/10.1007/978-3-540-73281-5_7</t>
  </si>
  <si>
    <t>63-72</t>
  </si>
  <si>
    <t>Series Title: Lecture Notes in Computer Science DOI: 10.1007/978-3-540-73281-5_7</t>
  </si>
  <si>
    <t>Baker, Paul; Loh, Shiou; Weil, Frank</t>
  </si>
  <si>
    <t>Model-Driven Engineering in a Large Industrial Context — Motorola Case Study</t>
  </si>
  <si>
    <t>Model Driven Engineering Languages and Systems</t>
  </si>
  <si>
    <t>978-3-540-29010-0 978-3-540-32057-9</t>
  </si>
  <si>
    <t>http://link.springer.com/10.1007/11557432_36</t>
  </si>
  <si>
    <t>476-491</t>
  </si>
  <si>
    <t>Series Title: Lecture Notes in Computer Science DOI: 10.1007/11557432_36</t>
  </si>
  <si>
    <t>Choi, Joonwon; Chlipala, Adam; Arvind</t>
  </si>
  <si>
    <t>Hemiola: A DSL and Verification Tools to Guide Design and Proof of Hierarchical Cache-Coherence Protocols</t>
  </si>
  <si>
    <t>Computer Aided Verification</t>
  </si>
  <si>
    <t>978-3-031-13187-5 978-3-031-13188-2</t>
  </si>
  <si>
    <t>https://link.springer.com/10.1007/978-3-031-13188-2_16</t>
  </si>
  <si>
    <t>317-339</t>
  </si>
  <si>
    <t>Series Title: Lecture Notes in Computer Science DOI: 10.1007/978-3-031-13188-2_16</t>
  </si>
  <si>
    <t>Kezadri Hamiaz, Mounira; Pantel, Marc; Thirioux, Xavier; Combemale, Benoit</t>
  </si>
  <si>
    <t>Correct-by-construction model driven engineering composition operators</t>
  </si>
  <si>
    <t>Formal Aspects of Computing</t>
  </si>
  <si>
    <t>0934-5043, 1433-299X</t>
  </si>
  <si>
    <t>10.1007/s00165-016-0354-6</t>
  </si>
  <si>
    <t>https://dl.acm.org/doi/10.1007/s00165-016-0354-6</t>
  </si>
  <si>
    <t>2016-05</t>
  </si>
  <si>
    <t>409-440</t>
  </si>
  <si>
    <t>Menet, Ludovic; Lamolle, Myriam</t>
  </si>
  <si>
    <t>A Model Driven Engineering Approach Applied to Master Data Management</t>
  </si>
  <si>
    <t>On the Move to Meaningful Internet Systems: OTM 2009 Workshops</t>
  </si>
  <si>
    <t>978-3-642-05289-7 978-3-642-05290-3</t>
  </si>
  <si>
    <t>http://link.springer.com/10.1007/978-3-642-05290-3_10</t>
  </si>
  <si>
    <t>19-28</t>
  </si>
  <si>
    <t>Series Title: Lecture Notes in Computer Science DOI: 10.1007/978-3-642-05290-3_10</t>
  </si>
  <si>
    <t>Staab, Steffen; Walter, Tobias; Gröner, Gerd; Parreiras, Fernando Silva</t>
  </si>
  <si>
    <t>Model Driven Engineering with Ontology Technologies</t>
  </si>
  <si>
    <t>Reasoning Web. Semantic Technologies for Software Engineering</t>
  </si>
  <si>
    <t>978-3-642-15542-0 978-3-642-15543-7</t>
  </si>
  <si>
    <t>http://link.springer.com/10.1007/978-3-642-15543-7_3</t>
  </si>
  <si>
    <t>62-98</t>
  </si>
  <si>
    <t>Series Title: Lecture Notes in Computer Science DOI: 10.1007/978-3-642-15543-7_3</t>
  </si>
  <si>
    <t>Kaewchinporn, Chinnapat; Limpiyakorn, Yachai</t>
  </si>
  <si>
    <t>Semantic Approach to Verifying Activity Diagrams with a Domain Specific Language</t>
  </si>
  <si>
    <t>Computer Applications for Software Engineering, Disaster Recovery, and Business Continuity</t>
  </si>
  <si>
    <t>978-3-642-35266-9 978-3-642-35267-6</t>
  </si>
  <si>
    <t>http://link.springer.com/10.1007/978-3-642-35267-6_62</t>
  </si>
  <si>
    <t>466-473</t>
  </si>
  <si>
    <t>Series Title: Communications in Computer and Information Science DOI: 10.1007/978-3-642-35267-6_62</t>
  </si>
  <si>
    <t>Vieira, Marcos Alves; Carvalho, Sergio T.</t>
  </si>
  <si>
    <t>Building Models for Ubiquitous Application Development in a Model-Driven Engineering Approach</t>
  </si>
  <si>
    <t>Special Topics in Multimedia, IoT and Web Technologies</t>
  </si>
  <si>
    <t>978-3-030-35101-4 978-3-030-35102-1</t>
  </si>
  <si>
    <t>http://link.springer.com/10.1007/978-3-030-35102-1_5</t>
  </si>
  <si>
    <t>115-147</t>
  </si>
  <si>
    <t>DOI: 10.1007/978-3-030-35102-1_5</t>
  </si>
  <si>
    <t>Grosser, V.; Kranz, H.-W.; Seide, K.; Wolter, D.</t>
  </si>
  <si>
    <t>Die Einschätzung der MdE nach Fersenbeinbrüchen — Qualitätsspiegel für Therapeuten oder Gutachter?</t>
  </si>
  <si>
    <t>Gutachtenkolloquium 15</t>
  </si>
  <si>
    <t>978-3-540-41009-6 978-3-642-56746-9</t>
  </si>
  <si>
    <t>http://link.springer.com/10.1007/978-3-642-56746-9_21</t>
  </si>
  <si>
    <t>139-146</t>
  </si>
  <si>
    <t>DOI: 10.1007/978-3-642-56746-9_21</t>
  </si>
  <si>
    <t>Santos, Alexandre Beraldi; Calado, Robisom Damasceno; Chaves, Sandra Maria do Amaral; Nascimento, Stephanie D’Amato; Silva, Messias Borges; Bourguignon, Saulo Cabral</t>
  </si>
  <si>
    <t>MDE-S: A Case Study of the Health Company Diagnostic Method Applied in Three Health Units</t>
  </si>
  <si>
    <t>Advances in Production Management Systems. Artificial Intelligence for Sustainable and Resilient Production Systems</t>
  </si>
  <si>
    <t>978-3-030-85901-5 978-3-030-85902-2</t>
  </si>
  <si>
    <t>https://link.springer.com/10.1007/978-3-030-85902-2_33</t>
  </si>
  <si>
    <t>305-313</t>
  </si>
  <si>
    <t>Series Title: IFIP Advances in Information and Communication Technology DOI: 10.1007/978-3-030-85902-2_33</t>
  </si>
  <si>
    <t>Bodenbenner, M.; Sanders, M. P.; Montavon, B.; Schmitt, R. H.</t>
  </si>
  <si>
    <t>Domain-Specific Language for Sensors in the Internet of Production</t>
  </si>
  <si>
    <t>Production at the leading edge of technology</t>
  </si>
  <si>
    <t>978-3-662-62137-0 978-3-662-62138-7</t>
  </si>
  <si>
    <t>http://link.springer.com/10.1007/978-3-662-62138-7_45</t>
  </si>
  <si>
    <t>448-456</t>
  </si>
  <si>
    <t>Series Title: Lecture Notes in Production Engineering DOI: 10.1007/978-3-662-62138-7_45</t>
  </si>
  <si>
    <t>Drave, Imke; Michael, Judith; Müller, Erik; Rumpe, Bernhard; Varga, Simon</t>
  </si>
  <si>
    <t>Model-Driven Engineering of Process-Aware Information Systems</t>
  </si>
  <si>
    <t>SN Computer Science</t>
  </si>
  <si>
    <t>2661-8907</t>
  </si>
  <si>
    <t>10.1007/s42979-022-01334-3</t>
  </si>
  <si>
    <t>https://link.springer.com/10.1007/s42979-022-01334-3</t>
  </si>
  <si>
    <t>2022-09-14</t>
  </si>
  <si>
    <t>479</t>
  </si>
  <si>
    <t>Vazquez, Miguel; Chagoyen, Monica; Pascual-Montano, Alberto</t>
  </si>
  <si>
    <t>Named Entity Recognition and Normalization: A Domain-Specific Language Approach</t>
  </si>
  <si>
    <t>2nd International Workshop on Practical Applications of Computational Biology and Bioinformatics (IWPACBB 2008)</t>
  </si>
  <si>
    <t>978-3-540-85860-7 978-3-540-85861-4</t>
  </si>
  <si>
    <t>http://link.springer.com/10.1007/978-3-540-85861-4_18</t>
  </si>
  <si>
    <t>147-155</t>
  </si>
  <si>
    <t>ISSN: 1615-3871, 1860-0794 Series Title: Advances in Soft Computing DOI: 10.1007/978-3-540-85861-4_18</t>
  </si>
  <si>
    <t>Chenouard, Raphael; Hartmann, Chris; Bernard, Alain; Mermoz, Emmanuel</t>
  </si>
  <si>
    <t>Computational Design Synthesis Using Model-Driven Engineering and Constraint Programming</t>
  </si>
  <si>
    <t>http://link.springer.com/10.1007/978-3-319-50230-4_20</t>
  </si>
  <si>
    <t>265-273</t>
  </si>
  <si>
    <t>Series Title: Lecture Notes in Computer Science DOI: 10.1007/978-3-319-50230-4_20</t>
  </si>
  <si>
    <t>Ahamed, Syed V.; Lawrence, Victor B.</t>
  </si>
  <si>
    <t>Data Bases and Their Management for DSL Design Studies</t>
  </si>
  <si>
    <t>Design and Engineering of Intelligent Communication Systems</t>
  </si>
  <si>
    <t>978-1-4613-7888-4 978-1-4615-6291-7</t>
  </si>
  <si>
    <t>http://link.springer.com/10.1007/978-1-4615-6291-7_8</t>
  </si>
  <si>
    <t>1997</t>
  </si>
  <si>
    <t>319-335</t>
  </si>
  <si>
    <t>DOI: 10.1007/978-1-4615-6291-7_8</t>
  </si>
  <si>
    <t>Criado, Javier; Iribarne, Luis; Padilla, Nicolás</t>
  </si>
  <si>
    <t>Resolving Platform Specific Models at Runtime Using an MDE-Based Trading Approach</t>
  </si>
  <si>
    <t>On the Move to Meaningful Internet Systems: OTM 2013 Workshops</t>
  </si>
  <si>
    <t>978-3-642-41032-1 978-3-642-41033-8</t>
  </si>
  <si>
    <t>http://link.springer.com/10.1007/978-3-642-41033-8_36</t>
  </si>
  <si>
    <t>274-283</t>
  </si>
  <si>
    <t>Series Title: Lecture Notes in Computer Science DOI: 10.1007/978-3-642-41033-8_36</t>
  </si>
  <si>
    <t>Zolotas, Athanasios; Matragkas, Nicholas; Devlin, Sam; Kolovos, Dimitrios S.; Paige, Richard F.</t>
  </si>
  <si>
    <t>Type inference in flexible model-driven engineering using classification algorithms</t>
  </si>
  <si>
    <t>Software &amp; Systems Modeling</t>
  </si>
  <si>
    <t>10.1007/s10270-018-0658-5</t>
  </si>
  <si>
    <t>http://link.springer.com/10.1007/s10270-018-0658-5</t>
  </si>
  <si>
    <t>2019-02</t>
  </si>
  <si>
    <t>345-366</t>
  </si>
  <si>
    <t>Tanev, Stoyan; Tuchin, Valery V.; Paddon, Paul</t>
  </si>
  <si>
    <t>FINITE-DIFFERENCE TIME-DOMAIN MODELING OF LIGHT SCATTERING FROM BIOLOGICAL CELLS CONTAINING GOLD NANOPARTICLES</t>
  </si>
  <si>
    <t>Photon-based Nanoscience and Nanobiotechnology</t>
  </si>
  <si>
    <t>978-1-4020-5521-8</t>
  </si>
  <si>
    <t>http://link.springer.com/10.1007/978-1-4020-5523-2_5</t>
  </si>
  <si>
    <t>97-119</t>
  </si>
  <si>
    <t>Springer Netherlands</t>
  </si>
  <si>
    <t>Dordrecht</t>
  </si>
  <si>
    <t>Series Title: NATO Science Series DOI: 10.1007/978-1-4020-5523-2_5</t>
  </si>
  <si>
    <t>Reinhart, Zachary T.; Suram, Sunil; Bryden, Kenneth M.</t>
  </si>
  <si>
    <t>A Domain Specific Language to Simplify the Creation of Large Scale Federated Model Sets</t>
  </si>
  <si>
    <t>Environmental Software Systems. Computer Science for Environmental Protection</t>
  </si>
  <si>
    <t>978-3-319-89934-3 978-3-319-89935-0</t>
  </si>
  <si>
    <t>https://link.springer.com/10.1007/978-3-319-89935-0_35</t>
  </si>
  <si>
    <t>420-432</t>
  </si>
  <si>
    <t>Series Title: IFIP Advances in Information and Communication Technology DOI: 10.1007/978-3-319-89935-0_35</t>
  </si>
  <si>
    <t>Pineda, Israel; Zhunio, Cristopher; Camacho, Franklin; Fonseca-Delgado, Rigoberto</t>
  </si>
  <si>
    <t>RAPL: A Domain Specific Language for Resource Allocation of Indivisible Goods</t>
  </si>
  <si>
    <t>Information and Communication Technologies</t>
  </si>
  <si>
    <t>978-3-030-62832-1 978-3-030-62833-8</t>
  </si>
  <si>
    <t>https://link.springer.com/10.1007/978-3-030-62833-8_35</t>
  </si>
  <si>
    <t>479-492</t>
  </si>
  <si>
    <t>Series Title: Communications in Computer and Information Science DOI: 10.1007/978-3-030-62833-8_35</t>
  </si>
  <si>
    <t>Sikri, Monika</t>
  </si>
  <si>
    <t>Design of Domain Specific Language for Web Services QoS Constraints Definition</t>
  </si>
  <si>
    <t>Information Technology and Mobile Communication</t>
  </si>
  <si>
    <t>978-3-642-20572-9 978-3-642-20573-6</t>
  </si>
  <si>
    <t>http://link.springer.com/10.1007/978-3-642-20573-6_73</t>
  </si>
  <si>
    <t>411-416</t>
  </si>
  <si>
    <t>Series Title: Communications in Computer and Information Science DOI: 10.1007/978-3-642-20573-6_73</t>
  </si>
  <si>
    <t>Kachi, Fatma; Bouanaka, Chafia</t>
  </si>
  <si>
    <t>Aster: A DSL for Engineering Self-Adaptive Systems</t>
  </si>
  <si>
    <t>Advances in Computing Systems and Applications</t>
  </si>
  <si>
    <t>978-3-031-12096-1 978-3-031-12097-8</t>
  </si>
  <si>
    <t>https://link.springer.com/10.1007/978-3-031-12097-8_4</t>
  </si>
  <si>
    <t>39-49</t>
  </si>
  <si>
    <t>Series Title: Lecture Notes in Networks and Systems DOI: 10.1007/978-3-031-12097-8_4</t>
  </si>
  <si>
    <t>Bergenti, Federico; Iotti, Eleonora; Poggi, Agostino</t>
  </si>
  <si>
    <t>Core Features of an Agent-Oriented Domain-Specific Language for JADE Agents</t>
  </si>
  <si>
    <t>Trends in Practical Applications of Scalable Multi-Agent Systems, the PAAMS Collection</t>
  </si>
  <si>
    <t>978-3-319-40158-4 978-3-319-40159-1</t>
  </si>
  <si>
    <t>http://link.springer.com/10.1007/978-3-319-40159-1_18</t>
  </si>
  <si>
    <t>213-224</t>
  </si>
  <si>
    <t>Series Title: Advances in Intelligent Systems and Computing DOI: 10.1007/978-3-319-40159-1_18</t>
  </si>
  <si>
    <t>Chang, Harry</t>
  </si>
  <si>
    <t>Enriching Domain-Specific Language Models Using Domain Independent WWW N-Gram Corpus</t>
  </si>
  <si>
    <t>Artificial Intelligence and Soft Computing</t>
  </si>
  <si>
    <t>978-3-642-29349-8 978-3-642-29350-4</t>
  </si>
  <si>
    <t>http://link.springer.com/10.1007/978-3-642-29350-4_5</t>
  </si>
  <si>
    <t>38-46</t>
  </si>
  <si>
    <t>Series Title: Lecture Notes in Computer Science DOI: 10.1007/978-3-642-29350-4_5</t>
  </si>
  <si>
    <t>Kumar, Amruth N.</t>
  </si>
  <si>
    <t>Model-Based Reasoning for Domain Modeling in a Web-Based Intelligent Tutoring System to Help Students Learn to Debug C++ Programs</t>
  </si>
  <si>
    <t>Intelligent Tutoring Systems</t>
  </si>
  <si>
    <t>978-3-540-43750-5 978-3-540-47987-1</t>
  </si>
  <si>
    <t>http://link.springer.com/10.1007/3-540-47987-2_79</t>
  </si>
  <si>
    <t>2002</t>
  </si>
  <si>
    <t>792-801</t>
  </si>
  <si>
    <t>Series Title: Lecture Notes in Computer Science DOI: 10.1007/3-540-47987-2_79</t>
  </si>
  <si>
    <t>Takano, Keisuke; Oda, Tetsuya; Kohata, Masaki</t>
  </si>
  <si>
    <t>Design of a DSL for Converting Rust Programming Language into RTL</t>
  </si>
  <si>
    <t>Advances in Internet, Data and Web Technologies</t>
  </si>
  <si>
    <t>978-3-030-39745-6 978-3-030-39746-3</t>
  </si>
  <si>
    <t>http://link.springer.com/10.1007/978-3-030-39746-3_36</t>
  </si>
  <si>
    <t>342-350</t>
  </si>
  <si>
    <t>Series Title: Lecture Notes on Data Engineering and Communications Technologies DOI: 10.1007/978-3-030-39746-3_36</t>
  </si>
  <si>
    <t>Cendrillon, Raphael; Liming, Fang; Chou, James; Long, Guozhu; Wei, Dong</t>
  </si>
  <si>
    <t>Challenges and Solutions in Vectored DSL</t>
  </si>
  <si>
    <t>Access Networks</t>
  </si>
  <si>
    <t>978-3-642-11663-6 978-3-642-11664-3</t>
  </si>
  <si>
    <t>http://link.springer.com/10.1007/978-3-642-11664-3_15</t>
  </si>
  <si>
    <t>192-203</t>
  </si>
  <si>
    <t>Series Title: Lecture Notes of the Institute for Computer Sciences, Social Informatics and Telecommunications Engineering DOI: 10.1007/978-3-642-11664-3_15</t>
  </si>
  <si>
    <t>Jouault, Frédéric; Bézivin, Jean; Barbero, Mikaël</t>
  </si>
  <si>
    <t>Towards an advanced model-driven engineering toolbox</t>
  </si>
  <si>
    <t>Innovations in Systems and Software Engineering</t>
  </si>
  <si>
    <t>1614-5046, 1614-5054</t>
  </si>
  <si>
    <t>10.1007/s11334-009-0082-7</t>
  </si>
  <si>
    <t>http://link.springer.com/10.1007/s11334-009-0082-7</t>
  </si>
  <si>
    <t>2009-03</t>
  </si>
  <si>
    <t>5-12</t>
  </si>
  <si>
    <t>Álvarez, Manuel Álvarez; G-Bustelo, B. Cristina Pelayo; Sanjuán-Martínez, Oscar; Lovelle, Juan Manuel Cueva</t>
  </si>
  <si>
    <t>Bridging together Semantic Web and Model-Driven Engineering</t>
  </si>
  <si>
    <t>Distributed Computing and Artificial Intelligence</t>
  </si>
  <si>
    <t>978-3-642-14882-8 978-3-642-14883-5</t>
  </si>
  <si>
    <t>http://link.springer.com/10.1007/978-3-642-14883-5_76</t>
  </si>
  <si>
    <t>601-604</t>
  </si>
  <si>
    <t>Series Title: Advances in Intelligent and Soft Computing DOI: 10.1007/978-3-642-14883-5_76</t>
  </si>
  <si>
    <t>Shen, Liming; Chen, Xueyi; Liu, Richen; Wang, Hailong; Ji, Genlin</t>
  </si>
  <si>
    <t>Domain-Specific Language Techniques for Visual Computing: A Comprehensive Study</t>
  </si>
  <si>
    <t>Archives of Computational Methods in Engineering</t>
  </si>
  <si>
    <t>1134-3060, 1886-1784</t>
  </si>
  <si>
    <t>10.1007/s11831-020-09492-4</t>
  </si>
  <si>
    <t>https://link.springer.com/10.1007/s11831-020-09492-4</t>
  </si>
  <si>
    <t>2021-06</t>
  </si>
  <si>
    <t>3113-3134</t>
  </si>
  <si>
    <t>Li, Xuan-Song; Tao, Xian-Ping; Song, Wei; Dong, Kai</t>
  </si>
  <si>
    <t>AocML: A Domain-Specific Language for Model-Driven Development of Activity-Oriented Context-Aware Applications</t>
  </si>
  <si>
    <t>Journal of Computer Science and Technology</t>
  </si>
  <si>
    <t>1000-9000, 1860-4749</t>
  </si>
  <si>
    <t>10.1007/s11390-018-1865-9</t>
  </si>
  <si>
    <t>http://link.springer.com/10.1007/s11390-018-1865-9</t>
  </si>
  <si>
    <t>2018-09</t>
  </si>
  <si>
    <t>900-917</t>
  </si>
  <si>
    <t>Giorgidze, George; Nilsson, Henrik</t>
  </si>
  <si>
    <t>Mixed-Level Embedding and JIT Compilation for an Iteratively Staged DSL</t>
  </si>
  <si>
    <t>Functional and Constraint Logic Programming</t>
  </si>
  <si>
    <t>978-3-642-20774-7 978-3-642-20775-4</t>
  </si>
  <si>
    <t>http://link.springer.com/10.1007/978-3-642-20775-4_3</t>
  </si>
  <si>
    <t>48-65</t>
  </si>
  <si>
    <t>Series Title: Lecture Notes in Computer Science DOI: 10.1007/978-3-642-20775-4_3</t>
  </si>
  <si>
    <t>Alulema, Darwin; Criado, Javier; Iribarne, Luis; Fernández-García, Antonio Jesús; Ayala, Rosa</t>
  </si>
  <si>
    <t>A model-driven engineering approach for the service integration of IoT systems</t>
  </si>
  <si>
    <t>Cluster Computing</t>
  </si>
  <si>
    <t>1386-7857, 1573-7543</t>
  </si>
  <si>
    <t>10.1007/s10586-020-03150-x</t>
  </si>
  <si>
    <t>https://link.springer.com/10.1007/s10586-020-03150-x</t>
  </si>
  <si>
    <t>2020-09</t>
  </si>
  <si>
    <t>1937-1954</t>
  </si>
  <si>
    <t>Brandt, Felix; Brandt, Eric; Ghofrani, Javad; Heik, David; Reichelt, Dirk</t>
  </si>
  <si>
    <t>Asset Administration Shell: Domain Specific Language Approach to Integrate Heterogeneous Device Endpoints</t>
  </si>
  <si>
    <t>Proceedings of the Future Technologies Conference (FTC) 2020, Volume 3</t>
  </si>
  <si>
    <t>978-3-030-63091-1 978-3-030-63092-8</t>
  </si>
  <si>
    <t>http://link.springer.com/10.1007/978-3-030-63092-8_72</t>
  </si>
  <si>
    <t>1044-1052</t>
  </si>
  <si>
    <t>Series Title: Advances in Intelligent Systems and Computing DOI: 10.1007/978-3-030-63092-8_72</t>
  </si>
  <si>
    <t>Sedlmajer, Nicolas; Buchs, Didier; Hostettler, Steve; Linard, Alban; López Bóbeda, Edmundo; Marechal, Alexis</t>
  </si>
  <si>
    <t>A Domain Specific Language Approach for Genetic Regulatory Mechanisms Analysis</t>
  </si>
  <si>
    <t>Transactions on Petri Nets and Other Models of Concurrency VI</t>
  </si>
  <si>
    <t>978-3-642-35178-5 978-3-642-35179-2</t>
  </si>
  <si>
    <t>http://link.springer.com/10.1007/978-3-642-35179-2_6</t>
  </si>
  <si>
    <t>123-145</t>
  </si>
  <si>
    <t>Series Title: Lecture Notes in Computer Science DOI: 10.1007/978-3-642-35179-2_6</t>
  </si>
  <si>
    <t>Glennane, Eoin; Geraghty, John</t>
  </si>
  <si>
    <t>Metamodeling of Deteriorating Reusable Articles in a Closed Loop Supply Chain</t>
  </si>
  <si>
    <t>978-3-030-85873-5 978-3-030-85874-2</t>
  </si>
  <si>
    <t>https://link.springer.com/10.1007/978-3-030-85874-2_21</t>
  </si>
  <si>
    <t>198-207</t>
  </si>
  <si>
    <t>Series Title: IFIP Advances in Information and Communication Technology DOI: 10.1007/978-3-030-85874-2_21</t>
  </si>
  <si>
    <t>Saouma, Victor E.; Hariri-Ardebili, M. Amin; Saouma, Victor E.; Hariri-Ardebili, M. Amin</t>
  </si>
  <si>
    <t>Metamodeling and Machine Learning</t>
  </si>
  <si>
    <t>Aging, Shaking, and Cracking of Infrastructures</t>
  </si>
  <si>
    <t>978-3-030-57433-8 978-3-030-57434-5</t>
  </si>
  <si>
    <t>https://link.springer.com/10.1007/978-3-030-57434-5_20</t>
  </si>
  <si>
    <t>485-515</t>
  </si>
  <si>
    <t>DOI: 10.1007/978-3-030-57434-5_20</t>
  </si>
  <si>
    <t>Vijayakumar, Aadheeshwar; Abhishek, D.; Chandrasekaran, K.</t>
  </si>
  <si>
    <t>DSL Approach for Development of Gaming Applications</t>
  </si>
  <si>
    <t>Information Systems Design and Intelligent Applications</t>
  </si>
  <si>
    <t>978-81-322-2753-3 978-81-322-2755-7</t>
  </si>
  <si>
    <t>http://link.springer.com/10.1007/978-81-322-2755-7_21</t>
  </si>
  <si>
    <t>199-211</t>
  </si>
  <si>
    <t>Springer India</t>
  </si>
  <si>
    <t>New Delhi</t>
  </si>
  <si>
    <t>Series Title: Advances in Intelligent Systems and Computing DOI: 10.1007/978-81-322-2755-7_21</t>
  </si>
  <si>
    <t>Gorissen, Dirk; Couckuyt, Ivo; Laermans, Eric; Dhaene, Tom</t>
  </si>
  <si>
    <t>Pareto-Based Multi-output Metamodeling with Active Learning</t>
  </si>
  <si>
    <t>Engineering Applications of Neural Networks</t>
  </si>
  <si>
    <t>978-3-642-03968-3 978-3-642-03969-0</t>
  </si>
  <si>
    <t>http://link.springer.com/10.1007/978-3-642-03969-0_36</t>
  </si>
  <si>
    <t>389-400</t>
  </si>
  <si>
    <t>Series Title: Communications in Computer and Information Science DOI: 10.1007/978-3-642-03969-0_36</t>
  </si>
  <si>
    <t>Vu, Linh H.; Haxthausen, Anne E.; Peleska, Jan</t>
  </si>
  <si>
    <t>A Domain-Specific Language for Generic Interlocking Models and Their Properties</t>
  </si>
  <si>
    <t>Reliability, Safety, and Security of Railway Systems. Modelling, Analysis, Verification, and Certification</t>
  </si>
  <si>
    <t>978-3-319-68498-7 978-3-319-68499-4</t>
  </si>
  <si>
    <t>http://link.springer.com/10.1007/978-3-319-68499-4_7</t>
  </si>
  <si>
    <t>99-115</t>
  </si>
  <si>
    <t>Series Title: Lecture Notes in Computer Science DOI: 10.1007/978-3-319-68499-4_7</t>
  </si>
  <si>
    <t>Lee, Jin-Kook; Eastman, Charles M.; Lee, Yong Cheol</t>
  </si>
  <si>
    <t>Implementation of a BIM Domain-specific Language for the Building Environment Rule and Analysis</t>
  </si>
  <si>
    <t>Journal of Intelligent &amp; Robotic Systems</t>
  </si>
  <si>
    <t>0921-0296, 1573-0409</t>
  </si>
  <si>
    <t>10.1007/s10846-014-0117-7</t>
  </si>
  <si>
    <t>http://link.springer.com/10.1007/s10846-014-0117-7</t>
  </si>
  <si>
    <t>2015-08</t>
  </si>
  <si>
    <t>507-522</t>
  </si>
  <si>
    <t>3-4</t>
  </si>
  <si>
    <t>Gómez, Abel; Cabot, Jordi; Wimmer, Manuel</t>
  </si>
  <si>
    <t>TemporalEMF: A Temporal Metamodeling Framework</t>
  </si>
  <si>
    <t>Conceptual Modeling</t>
  </si>
  <si>
    <t>978-3-030-00846-8 978-3-030-00847-5</t>
  </si>
  <si>
    <t>http://link.springer.com/10.1007/978-3-030-00847-5_26</t>
  </si>
  <si>
    <t>365-381</t>
  </si>
  <si>
    <t>Series Title: Lecture Notes in Computer Science DOI: 10.1007/978-3-030-00847-5_26</t>
  </si>
  <si>
    <t>Lu, Ruqian; Jin, Zhi</t>
  </si>
  <si>
    <t>Domain Modeling-Based Software Engineering</t>
  </si>
  <si>
    <t>978-1-4613-7022-2 978-1-4615-4487-6</t>
  </si>
  <si>
    <t>http://link.springer.com/10.1007/978-1-4615-4487-6</t>
  </si>
  <si>
    <t>2000</t>
  </si>
  <si>
    <t>DOI: 10.1007/978-1-4615-4487-6</t>
  </si>
  <si>
    <t>Zhu, Zhi; Zhu, Ning; Lei, Yongling; Li, Qun; Wang, Huabing</t>
  </si>
  <si>
    <t>Engineering Semantic Composability Based on Ontological Metamodeling</t>
  </si>
  <si>
    <t>Simulation Tools and Techniques</t>
  </si>
  <si>
    <t>978-3-030-72791-8 978-3-030-72792-5</t>
  </si>
  <si>
    <t>https://link.springer.com/10.1007/978-3-030-72792-5_46</t>
  </si>
  <si>
    <t>582-592</t>
  </si>
  <si>
    <t>Series Title: Lecture Notes of the Institute for Computer Sciences, Social Informatics and Telecommunications Engineering DOI: 10.1007/978-3-030-72792-5_46</t>
  </si>
  <si>
    <t>Bender, Darlam Fabio; Combemale, Benoît; Crégut, Xavier; Farines, Jean Marie; Berthomieu, Bernard; Vernadat, François</t>
  </si>
  <si>
    <t>Ladder Metamodeling and PLC Program Validation through Time Petri Nets</t>
  </si>
  <si>
    <t>Model Driven Architecture – Foundations and Applications</t>
  </si>
  <si>
    <t>978-3-540-69095-5 978-3-540-69100-6</t>
  </si>
  <si>
    <t>http://link.springer.com/10.1007/978-3-540-69100-6_9</t>
  </si>
  <si>
    <t>121-136</t>
  </si>
  <si>
    <t>Series Title: Lecture Notes in Computer Science DOI: 10.1007/978-3-540-69100-6_9</t>
  </si>
  <si>
    <t>Savić, Srđan Ž.; Gnjatović, Milan; Stefanović, Darko; Lalić, Bojan; Maček, Nemanja</t>
  </si>
  <si>
    <t>Automatic domain modeling for human–robot interaction</t>
  </si>
  <si>
    <t>Intelligent Service Robotics</t>
  </si>
  <si>
    <t>1861-2776, 1861-2784</t>
  </si>
  <si>
    <t>10.1007/s11370-019-00303-9</t>
  </si>
  <si>
    <t>http://link.springer.com/10.1007/s11370-019-00303-9</t>
  </si>
  <si>
    <t>99-111</t>
  </si>
  <si>
    <t>Combemale, Benoît; Hardebolle, Cécile; Jacquet, Christophe; Boulanger, Frédéric; Baudry, Benoit</t>
  </si>
  <si>
    <t>Bridging the Chasm between Executable Metamodeling and Models of Computation</t>
  </si>
  <si>
    <t>Software Language Engineering</t>
  </si>
  <si>
    <t>978-3-642-36088-6 978-3-642-36089-3</t>
  </si>
  <si>
    <t>http://link.springer.com/10.1007/978-3-642-36089-3_11</t>
  </si>
  <si>
    <t>184-203</t>
  </si>
  <si>
    <t>Series Title: Lecture Notes in Computer Science DOI: 10.1007/978-3-642-36089-3_11</t>
  </si>
  <si>
    <t>Torres, Victoria; Giner, Pau; Pelechano, Vicente</t>
  </si>
  <si>
    <t>Developing BP-driven web applications through the use of MDE techniques</t>
  </si>
  <si>
    <t>10.1007/s10270-010-0177-5</t>
  </si>
  <si>
    <t>http://link.springer.com/10.1007/s10270-010-0177-5</t>
  </si>
  <si>
    <t>2012-10</t>
  </si>
  <si>
    <t>609-631</t>
  </si>
  <si>
    <t>MacRae, A. F.; Clegg, M. T.</t>
  </si>
  <si>
    <t>Evolution of Ac and Dsl elements in select grasses (Poaceae)</t>
  </si>
  <si>
    <t>Genetica</t>
  </si>
  <si>
    <t>0016-6707, 1573-6857</t>
  </si>
  <si>
    <t>10.1007/BF00133711</t>
  </si>
  <si>
    <t>http://link.springer.com/10.1007/BF00133711</t>
  </si>
  <si>
    <t>1992</t>
  </si>
  <si>
    <t>55-66</t>
  </si>
  <si>
    <t>1-3</t>
  </si>
  <si>
    <t>Domingo, África; Echeverría, Jorge; Pastor, Óscar; Cetina, Carlos</t>
  </si>
  <si>
    <t>Comparing UML-Based and DSL-Based Modeling from Subjective and Objective Perspectives</t>
  </si>
  <si>
    <t>Advanced Information Systems Engineering</t>
  </si>
  <si>
    <t>978-3-030-79381-4 978-3-030-79382-1</t>
  </si>
  <si>
    <t>https://link.springer.com/10.1007/978-3-030-79382-1_29</t>
  </si>
  <si>
    <t>483-498</t>
  </si>
  <si>
    <t>Series Title: Lecture Notes in Computer Science DOI: 10.1007/978-3-030-79382-1_29</t>
  </si>
  <si>
    <t>Li, Jing; Zhang, Yunqing; Chen, Wei</t>
  </si>
  <si>
    <t>Multi-Domain Modeling and Simulation of Automotive Air Conditioning System Based On Modelica</t>
  </si>
  <si>
    <t>Proceedings of the FISITA 2012 World Automotive Congress</t>
  </si>
  <si>
    <t>978-3-642-33737-6 978-3-642-33738-3</t>
  </si>
  <si>
    <t>http://link.springer.com/10.1007/978-3-642-33738-3_34</t>
  </si>
  <si>
    <t>1337-1350</t>
  </si>
  <si>
    <t>Series Title: Lecture Notes in Electrical Engineering DOI: 10.1007/978-3-642-33738-3_34</t>
  </si>
  <si>
    <t>El Hamlaoui, Mahmoud; Fissaa, Tarik; Laghouaouta, Youness; Nassar, Mahmoud</t>
  </si>
  <si>
    <t>Support Cloud SLA Establishment Using MDE</t>
  </si>
  <si>
    <t>Cloud Computing and Big Data: Technologies, Applications and Security</t>
  </si>
  <si>
    <t>978-3-319-97718-8 978-3-319-97719-5</t>
  </si>
  <si>
    <t>http://link.springer.com/10.1007/978-3-319-97719-5_12</t>
  </si>
  <si>
    <t>167-184</t>
  </si>
  <si>
    <t>Series Title: Lecture Notes in Networks and Systems DOI: 10.1007/978-3-319-97719-5_12</t>
  </si>
  <si>
    <t>Xu, Hao</t>
  </si>
  <si>
    <t>EriLex: An Embedded Domain Specific Language Generator</t>
  </si>
  <si>
    <t>Objects, Models, Components, Patterns</t>
  </si>
  <si>
    <t>978-3-642-13952-9 978-3-642-13953-6</t>
  </si>
  <si>
    <t>http://link.springer.com/10.1007/978-3-642-13953-6_11</t>
  </si>
  <si>
    <t>192-212</t>
  </si>
  <si>
    <t>Series Title: Lecture Notes in Computer Science DOI: 10.1007/978-3-642-13953-6_11</t>
  </si>
  <si>
    <t>Caramujo, João; Rodrigues da Silva, Alberto; Monfared, Shaghayegh; Ribeiro, André; Calado, Pável; Breaux, Travis</t>
  </si>
  <si>
    <t>RSL-IL4Privacy: a domain-specific language for the rigorous specification of privacy policies</t>
  </si>
  <si>
    <t>Requirements Engineering</t>
  </si>
  <si>
    <t>0947-3602, 1432-010X</t>
  </si>
  <si>
    <t>10.1007/s00766-018-0305-2</t>
  </si>
  <si>
    <t>http://link.springer.com/10.1007/s00766-018-0305-2</t>
  </si>
  <si>
    <t>2019-03</t>
  </si>
  <si>
    <t>1-26</t>
  </si>
  <si>
    <t>Khatouri, Hanane; Benamara, Tariq; Breitkopf, Piotr; Demange, Jean</t>
  </si>
  <si>
    <t>Metamodeling techniques for CPU-intensive simulation-based design optimization: a survey</t>
  </si>
  <si>
    <t>Advanced Modeling and Simulation in Engineering Sciences</t>
  </si>
  <si>
    <t>2213-7467</t>
  </si>
  <si>
    <t>10.1186/s40323-022-00214-y</t>
  </si>
  <si>
    <t>https://amses-journal.springeropen.com/articles/10.1186/s40323-022-00214-y</t>
  </si>
  <si>
    <t>2022-12</t>
  </si>
  <si>
    <t>Ecker, Wolfgang; Schreiner, Johannes</t>
  </si>
  <si>
    <t>Metamodeling and Code Generation in the Springer Science+Business Media Dordrecht</t>
  </si>
  <si>
    <t>Handbook of Hardware/Software Codesign</t>
  </si>
  <si>
    <t>978-94-017-7358-4</t>
  </si>
  <si>
    <t>http://link.springer.com/10.1007/978-94-017-7358-4_32-1</t>
  </si>
  <si>
    <t>1-41</t>
  </si>
  <si>
    <t>DOI: 10.1007/978-94-017-7358-4_32-1</t>
  </si>
  <si>
    <t>Cordasco, Gennaro; D’Auria, Matteo; Negro, Alberto; Scarano, Vittorio; Spagnuolo, Carmine</t>
  </si>
  <si>
    <t>FLY: A Domain-Specific Language for Scientific Computing on FaaS</t>
  </si>
  <si>
    <t>Euro-Par 2019: Parallel Processing Workshops</t>
  </si>
  <si>
    <t>978-3-030-48339-5 978-3-030-48340-1</t>
  </si>
  <si>
    <t>http://link.springer.com/10.1007/978-3-030-48340-1_41</t>
  </si>
  <si>
    <t>531-544</t>
  </si>
  <si>
    <t>Series Title: Lecture Notes in Computer Science DOI: 10.1007/978-3-030-48340-1_41</t>
  </si>
  <si>
    <t>Fritzsche, Mathias; Gilani, Wasif; Fritzsche, Christoph; Spence, Ivor; Kilpatrick, Peter; Brown, John</t>
  </si>
  <si>
    <t>Towards Utilizing Model-Driven Engineering of Composite Applications for Business Performance Analysis</t>
  </si>
  <si>
    <t>http://link.springer.com/10.1007/978-3-540-69100-6_26</t>
  </si>
  <si>
    <t>369-380</t>
  </si>
  <si>
    <t>Series Title: Lecture Notes in Computer Science DOI: 10.1007/978-3-540-69100-6_26</t>
  </si>
  <si>
    <t>Ripp, Matthias</t>
  </si>
  <si>
    <t>Epistemology and Integrating Metamodeling Theory into the Research Design</t>
  </si>
  <si>
    <t>A Metamodel for Heritage-based Urban Development</t>
  </si>
  <si>
    <t>978-3-031-08237-5 978-3-031-08238-2</t>
  </si>
  <si>
    <t>https://link.springer.com/10.1007/978-3-031-08238-2_6</t>
  </si>
  <si>
    <t>73-92</t>
  </si>
  <si>
    <t>DOI: 10.1007/978-3-031-08238-2_6</t>
  </si>
  <si>
    <t>Liu, Yan-fang; Dai, Zhen-kun; Xu, Xiang-yang; Tian, Liang</t>
  </si>
  <si>
    <t>Multi-domain modeling and simulation of proportional solenoid valve</t>
  </si>
  <si>
    <t>Journal of Central South University</t>
  </si>
  <si>
    <t>2095-2899, 2227-5223</t>
  </si>
  <si>
    <t>10.1007/s11771-011-0876-2</t>
  </si>
  <si>
    <t>http://link.springer.com/10.1007/s11771-011-0876-2</t>
  </si>
  <si>
    <t>2011-10</t>
  </si>
  <si>
    <t>1589-1594</t>
  </si>
  <si>
    <t>Mezei, Gergely; Levendovszky, Tihamér; Charaf, Hassan</t>
  </si>
  <si>
    <t>An optimizing OCL Compiler for Metamodeling and Model Transformation Environments</t>
  </si>
  <si>
    <t>Software Engineering Techniques: Design for Quality</t>
  </si>
  <si>
    <t>978-0-387-39387-2</t>
  </si>
  <si>
    <t>http://link.springer.com/10.1007/978-0-387-39388-9_6</t>
  </si>
  <si>
    <t>61-71</t>
  </si>
  <si>
    <t>Series Title: IFIP International Federation for Information Processing DOI: 10.1007/978-0-387-39388-9_6</t>
  </si>
  <si>
    <t>Sgirka, Rünno; Eessaar, Erki</t>
  </si>
  <si>
    <t>A Quality Model of Metamodeling Systems</t>
  </si>
  <si>
    <t>Emerging Trends in Computing, Informatics, Systems Sciences, and Engineering</t>
  </si>
  <si>
    <t>978-1-4614-3557-0 978-1-4614-3558-7</t>
  </si>
  <si>
    <t>http://link.springer.com/10.1007/978-1-4614-3558-7_46</t>
  </si>
  <si>
    <t>543-555</t>
  </si>
  <si>
    <t>Springer New York</t>
  </si>
  <si>
    <t>New York, NY</t>
  </si>
  <si>
    <t>Series Title: Lecture Notes in Electrical Engineering DOI: 10.1007/978-1-4614-3558-7_46</t>
  </si>
  <si>
    <t>Gigch, John P.</t>
  </si>
  <si>
    <t>Diagnosis and metamodeling of systems failures</t>
  </si>
  <si>
    <t>Systems Practice</t>
  </si>
  <si>
    <t>0894-9859, 1573-9295</t>
  </si>
  <si>
    <t>10.1007/BF01059887</t>
  </si>
  <si>
    <t>http://link.springer.com/10.1007/BF01059887</t>
  </si>
  <si>
    <t>1988-03</t>
  </si>
  <si>
    <t>31-45</t>
  </si>
  <si>
    <t>Hinkelmann, Knut; Laurenzi, Emanuele; Martin, Andreas; Thönssen, Barbara</t>
  </si>
  <si>
    <t>Ontology-Based Metamodeling</t>
  </si>
  <si>
    <t>Business Information Systems and Technology 4.0</t>
  </si>
  <si>
    <t>978-3-319-74321-9 978-3-319-74322-6</t>
  </si>
  <si>
    <t>http://link.springer.com/10.1007/978-3-319-74322-6_12</t>
  </si>
  <si>
    <t>177-194</t>
  </si>
  <si>
    <t>Series Title: Studies in Systems, Decision and Control DOI: 10.1007/978-3-319-74322-6_12</t>
  </si>
  <si>
    <t>Consel, Charles; Latry, Fabien; Réveillère, Laurent; Cointe, Pierre</t>
  </si>
  <si>
    <t>A Generative Programming Approach to Developing DSL Compilers</t>
  </si>
  <si>
    <t>http://link.springer.com/10.1007/11561347_4</t>
  </si>
  <si>
    <t>29-46</t>
  </si>
  <si>
    <t>Series Title: Lecture Notes in Computer Science DOI: 10.1007/11561347_4</t>
  </si>
  <si>
    <t>Kovse, Jernej; Härder, Theo</t>
  </si>
  <si>
    <t>DSL-DIA – An Environment for Domain-Specific Languages for Database-Intensive Applications</t>
  </si>
  <si>
    <t>Object-Oriented Information Systems</t>
  </si>
  <si>
    <t>978-3-540-40860-4 978-3-540-45242-3</t>
  </si>
  <si>
    <t>http://link.springer.com/10.1007/978-3-540-45242-3_31</t>
  </si>
  <si>
    <t>304-310</t>
  </si>
  <si>
    <t>Series Title: Lecture Notes in Computer Science DOI: 10.1007/978-3-540-45242-3_31</t>
  </si>
  <si>
    <t>Type Inference in Flexible Model-Driven Engineering</t>
  </si>
  <si>
    <t>Modelling Foundations and Applications</t>
  </si>
  <si>
    <t>978-3-319-21150-3 978-3-319-21151-0</t>
  </si>
  <si>
    <t>http://link.springer.com/10.1007/978-3-319-21151-0_6</t>
  </si>
  <si>
    <t>75-91</t>
  </si>
  <si>
    <t>Series Title: Lecture Notes in Computer Science DOI: 10.1007/978-3-319-21151-0_6</t>
  </si>
  <si>
    <t>Floch, Antoine; Yuki, Tomofumi; Guy, Clement; Derrien, Steven; Combemale, Benoit; Rajopadhye, Sanjay; France, Robert B.</t>
  </si>
  <si>
    <t>Model-Driven Engineering and Optimizing Compilers: A Bridge Too Far?</t>
  </si>
  <si>
    <t>978-3-642-24484-1 978-3-642-24485-8</t>
  </si>
  <si>
    <t>http://link.springer.com/10.1007/978-3-642-24485-8_45</t>
  </si>
  <si>
    <t>608-622</t>
  </si>
  <si>
    <t>Series Title: Lecture Notes in Computer Science DOI: 10.1007/978-3-642-24485-8_45</t>
  </si>
  <si>
    <t>Zhao, Huan; Gao, Zhenghong; Xu, Fang; Xia, Lu</t>
  </si>
  <si>
    <t>Adaptive multi-fidelity sparse polynomial chaos-Kriging metamodeling for global approximation of aerodynamic data</t>
  </si>
  <si>
    <t>10.1007/s00158-021-02895-2</t>
  </si>
  <si>
    <t>https://link.springer.com/10.1007/s00158-021-02895-2</t>
  </si>
  <si>
    <t>2021-08</t>
  </si>
  <si>
    <t>829-858</t>
  </si>
  <si>
    <t>Stappers, Frank P. M.; Weber, Sven; Reniers, Michel A.; Andova, Suzana; Nagy, Istvan</t>
  </si>
  <si>
    <t>Formalizing a Domain Specific Language Using SOS: An Industrial Case Study</t>
  </si>
  <si>
    <t>978-3-642-28829-6 978-3-642-28830-2</t>
  </si>
  <si>
    <t>http://link.springer.com/10.1007/978-3-642-28830-2_13</t>
  </si>
  <si>
    <t>223-242</t>
  </si>
  <si>
    <t>Series Title: Lecture Notes in Computer Science DOI: 10.1007/978-3-642-28830-2_13</t>
  </si>
  <si>
    <t>Topçu, Okan; Durak, Umut; Oğuztüzün, Halit; Yilmaz, Levent</t>
  </si>
  <si>
    <t>Synergies of MDE, Simulation, and Agent Technology</t>
  </si>
  <si>
    <t>Distributed Simulation</t>
  </si>
  <si>
    <t>978-3-319-03049-4 978-3-319-03050-0</t>
  </si>
  <si>
    <t>http://link.springer.com/10.1007/978-3-319-03050-0_11</t>
  </si>
  <si>
    <t>251-270</t>
  </si>
  <si>
    <t>Series Title: Simulation Foundations, Methods and Applications DOI: 10.1007/978-3-319-03050-0_11</t>
  </si>
  <si>
    <t>Sannier, Nicolas; Baudry, Benoit</t>
  </si>
  <si>
    <t>INCREMENT: A Mixed MDE-IR Approach for Regulatory Requirements Modeling and Analysis</t>
  </si>
  <si>
    <t>Requirements Engineering: Foundation for Software Quality</t>
  </si>
  <si>
    <t>978-3-319-05842-9 978-3-319-05843-6</t>
  </si>
  <si>
    <t>http://link.springer.com/10.1007/978-3-319-05843-6_11</t>
  </si>
  <si>
    <t>135-151</t>
  </si>
  <si>
    <t>Series Title: Lecture Notes in Computer Science DOI: 10.1007/978-3-319-05843-6_11</t>
  </si>
  <si>
    <t>Idani, Akram</t>
  </si>
  <si>
    <t>The B Method Meets MDE: Review, Progress and Future: Review, Progress and Future</t>
  </si>
  <si>
    <t>Research Challenges in Information Science</t>
  </si>
  <si>
    <t>978-3-031-05759-5 978-3-031-05760-1</t>
  </si>
  <si>
    <t>https://link.springer.com/10.1007/978-3-031-05760-1_29</t>
  </si>
  <si>
    <t>495-512</t>
  </si>
  <si>
    <t>Series Title: Lecture Notes in Business Information Processing DOI: 10.1007/978-3-031-05760-1_29</t>
  </si>
  <si>
    <t>Harrison, William L.; Procter, Adam M.; Agron, Jason; Kimmell, Garrin; Allwein, Gerard</t>
  </si>
  <si>
    <t>Model-Driven Engineering from Modular Monadic Semantics: Implementation Techniques Targeting Hardware and Software</t>
  </si>
  <si>
    <t>Domain-Specific Languages</t>
  </si>
  <si>
    <t>978-3-642-03033-8 978-3-642-03034-5</t>
  </si>
  <si>
    <t>http://link.springer.com/10.1007/978-3-642-03034-5_2</t>
  </si>
  <si>
    <t>20-44</t>
  </si>
  <si>
    <t>Series Title: Lecture Notes in Computer Science DOI: 10.1007/978-3-642-03034-5_2</t>
  </si>
  <si>
    <t>Gerbé, Olivier; Mineau, Guy W.; Keller, Rudolf K.</t>
  </si>
  <si>
    <t>Conceptual Graphs, Metamodeling, and Notation of Concepts</t>
  </si>
  <si>
    <t>Conceptual Structures: Logical, Linguistic, and Computational Issues</t>
  </si>
  <si>
    <t>978-3-540-67859-5 978-3-540-44663-7</t>
  </si>
  <si>
    <t>http://link.springer.com/10.1007/10722280_11</t>
  </si>
  <si>
    <t>157-171</t>
  </si>
  <si>
    <t>Series Title: Lecture Notes in Computer Science DOI: 10.1007/10722280_11</t>
  </si>
  <si>
    <t>Metamodeling and Code Generation in the Hardware/Software Interface Domain</t>
  </si>
  <si>
    <t>978-94-017-7266-2 978-94-017-7267-9</t>
  </si>
  <si>
    <t>http://link.springer.com/10.1007/978-94-017-7267-9_32</t>
  </si>
  <si>
    <t>1051-1091</t>
  </si>
  <si>
    <t>DOI: 10.1007/978-94-017-7267-9_32</t>
  </si>
  <si>
    <t>Singh, Ninni; Gunjan, Vinit Kumar; Zurada, Jacek M.</t>
  </si>
  <si>
    <t>Cognitive Tutor</t>
  </si>
  <si>
    <t>978-981-19519-6-1 978-981-19519-7-8</t>
  </si>
  <si>
    <t>https://link.springer.com/10.1007/978-981-19-5197-8_2</t>
  </si>
  <si>
    <t>31-50</t>
  </si>
  <si>
    <t>Springer Nature Singapore</t>
  </si>
  <si>
    <t>Series Title: Advanced Technologies and Societal Change DOI: 10.1007/978-981-19-5197-8_2</t>
  </si>
  <si>
    <t>Pelánek, Radek</t>
  </si>
  <si>
    <t>Managing items and knowledge components: domain modeling in practice</t>
  </si>
  <si>
    <t>Educational Technology Research and Development</t>
  </si>
  <si>
    <t>1042-1629, 1556-6501</t>
  </si>
  <si>
    <t>10.1007/s11423-019-09716-w</t>
  </si>
  <si>
    <t>http://link.springer.com/10.1007/s11423-019-09716-w</t>
  </si>
  <si>
    <t>2020-02</t>
  </si>
  <si>
    <t>529-550</t>
  </si>
  <si>
    <t>Tecuci, Gheorghe</t>
  </si>
  <si>
    <t>A multistrategy learning approach to domain modeling and knowledge acquisition</t>
  </si>
  <si>
    <t>Machine Learning — EWSL-91</t>
  </si>
  <si>
    <t>978-3-540-53816-5 978-3-540-46308-5</t>
  </si>
  <si>
    <t>https://link.springer.com/10.1007/BFb0017001</t>
  </si>
  <si>
    <t>1991</t>
  </si>
  <si>
    <t>14-32</t>
  </si>
  <si>
    <t>Series Title: Lecture Notes in Computer Science DOI: 10.1007/BFb0017001</t>
  </si>
  <si>
    <t>Garcia, I.; Pacheco, C.; Arcilla, M.; Sanchez, N.</t>
  </si>
  <si>
    <t>Project Management in Small-Sized Software Enterprises: A Metamodeling-Based Approach</t>
  </si>
  <si>
    <t>Trends and Applications in Software Engineering</t>
  </si>
  <si>
    <t>978-3-319-26283-3 978-3-319-26285-7</t>
  </si>
  <si>
    <t>http://link.springer.com/10.1007/978-3-319-26285-7_1</t>
  </si>
  <si>
    <t>3-13</t>
  </si>
  <si>
    <t>Series Title: Advances in Intelligent Systems and Computing DOI: 10.1007/978-3-319-26285-7_1</t>
  </si>
  <si>
    <t>Combemale, Benoît; De Antoni, Julien; Larsen, Matias Vara; Mallet, Frédéric; Barais, Olivier; Baudry, Benoit; France, Robert B.</t>
  </si>
  <si>
    <t>Reifying Concurrency for Executable Metamodeling</t>
  </si>
  <si>
    <t>978-3-319-02653-4 978-3-319-02654-1</t>
  </si>
  <si>
    <t>http://link.springer.com/10.1007/978-3-319-02654-1_20</t>
  </si>
  <si>
    <t>365-384</t>
  </si>
  <si>
    <t>Series Title: Lecture Notes in Computer Science DOI: 10.1007/978-3-319-02654-1_20</t>
  </si>
  <si>
    <t>Araujo, Pedro; Rodríguez, Sebastián; Hilaire, Vincent</t>
  </si>
  <si>
    <t>A metamodeling approach for the identification of organizational smells in multi-agent systems: application to ASPECS</t>
  </si>
  <si>
    <t>Artificial Intelligence Review</t>
  </si>
  <si>
    <t>0269-2821, 1573-7462</t>
  </si>
  <si>
    <t>10.1007/s10462-016-9521-7</t>
  </si>
  <si>
    <t>http://link.springer.com/10.1007/s10462-016-9521-7</t>
  </si>
  <si>
    <t>2018-02</t>
  </si>
  <si>
    <t>183-210</t>
  </si>
  <si>
    <t>Metamodeling: The epistemology of system science</t>
  </si>
  <si>
    <t>10.1007/BF01059724</t>
  </si>
  <si>
    <t>http://link.springer.com/10.1007/BF01059724</t>
  </si>
  <si>
    <t>1993-06</t>
  </si>
  <si>
    <t>251-258</t>
  </si>
  <si>
    <t>Deb, Kalyanmoy; Hussein, Rayan; Roy, Proteek; Toscano, Gregorio</t>
  </si>
  <si>
    <t>Classifying Metamodeling Methods for Evolutionary Multi-objective Optimization: First Results</t>
  </si>
  <si>
    <t>Evolutionary Multi-Criterion Optimization</t>
  </si>
  <si>
    <t>978-3-319-54156-3 978-3-319-54157-0</t>
  </si>
  <si>
    <t>http://link.springer.com/10.1007/978-3-319-54157-0_12</t>
  </si>
  <si>
    <t>160-175</t>
  </si>
  <si>
    <t>Series Title: Lecture Notes in Computer Science DOI: 10.1007/978-3-319-54157-0_12</t>
  </si>
  <si>
    <t>Al Khawli, Toufik; Eppelt, Urs; Schulz, Wolfgang</t>
  </si>
  <si>
    <t>Advanced Metamodeling Techniques Applied to Multidimensional Applications with Piecewise Responses</t>
  </si>
  <si>
    <t>Machine Learning, Optimization, and Big Data</t>
  </si>
  <si>
    <t>978-3-319-27925-1 978-3-319-27926-8</t>
  </si>
  <si>
    <t>http://link.springer.com/10.1007/978-3-319-27926-8_9</t>
  </si>
  <si>
    <t>93-104</t>
  </si>
  <si>
    <t>Series Title: Lecture Notes in Computer Science DOI: 10.1007/978-3-319-27926-8_9</t>
  </si>
  <si>
    <t>Lai, Kin Keung; Yu, Lean; Zhou, Ligang; Wang, Shouyang</t>
  </si>
  <si>
    <t>Self-Organizing-Map-Based Metamodeling for Massive Text Data Exploration</t>
  </si>
  <si>
    <t>Advances in Neural Networks - ISNN 2006</t>
  </si>
  <si>
    <t>978-3-540-34439-1 978-3-540-34440-7</t>
  </si>
  <si>
    <t>http://link.springer.com/10.1007/11759966_187</t>
  </si>
  <si>
    <t>1261-1266</t>
  </si>
  <si>
    <t>Series Title: Lecture Notes in Computer Science DOI: 10.1007/11759966_187</t>
  </si>
  <si>
    <t>Clees, Tanja; Nikitin, Igor; Nikitina, Lialia; Pott, Sabine</t>
  </si>
  <si>
    <t>Quasi-Monte Carlo and RBF Metamodeling for Quantile Estimation in River Bed Morphodynamics</t>
  </si>
  <si>
    <t>Simulation and Modeling Methodologies, Technologies and Applications</t>
  </si>
  <si>
    <t>978-3-319-11456-9 978-3-319-11457-6</t>
  </si>
  <si>
    <t>http://link.springer.com/10.1007/978-3-319-11457-6_15</t>
  </si>
  <si>
    <t>211-222</t>
  </si>
  <si>
    <t>Series Title: Advances in Intelligent Systems and Computing DOI: 10.1007/978-3-319-11457-6_15</t>
  </si>
  <si>
    <t>Tan, Chee Keong; Chuah, Teong Chee; Bahri, Mohd Saiful</t>
  </si>
  <si>
    <t>Crosstalk-aware dynamic spectrum management algorithm for green DSL systems</t>
  </si>
  <si>
    <t>Telecommunication Systems</t>
  </si>
  <si>
    <t>1018-4864, 1572-9451</t>
  </si>
  <si>
    <t>10.1007/s11235-017-0366-4</t>
  </si>
  <si>
    <t>http://link.springer.com/10.1007/s11235-017-0366-4</t>
  </si>
  <si>
    <t>2018-04</t>
  </si>
  <si>
    <t>717-732</t>
  </si>
  <si>
    <t>Wada, Yasutaka; He, Yuan; Cao, Thang; Kondo, Masaaki</t>
  </si>
  <si>
    <t>A Power Management Framework with Simple DSL for Automatic Power-Performance Optimization on Power-Constrained HPC Systems</t>
  </si>
  <si>
    <t>Supercomputing Frontiers</t>
  </si>
  <si>
    <t>978-3-319-69952-3 978-3-319-69953-0</t>
  </si>
  <si>
    <t>http://link.springer.com/10.1007/978-3-319-69953-0_12</t>
  </si>
  <si>
    <t>199-218</t>
  </si>
  <si>
    <t>Series Title: Lecture Notes in Computer Science DOI: 10.1007/978-3-319-69953-0_12</t>
  </si>
  <si>
    <t>de Azevedo, Renato Preigschadt; Pereira, Maria João Varanda; Henriques, Pedro Rangel</t>
  </si>
  <si>
    <t>DSL Based Automatic Generation of Q&amp;A Systems</t>
  </si>
  <si>
    <t>New Knowledge in Information Systems and Technologies</t>
  </si>
  <si>
    <t>978-3-030-16180-4 978-3-030-16181-1</t>
  </si>
  <si>
    <t>http://link.springer.com/10.1007/978-3-030-16181-1_44</t>
  </si>
  <si>
    <t>460-471</t>
  </si>
  <si>
    <t>Series Title: Advances in Intelligent Systems and Computing DOI: 10.1007/978-3-030-16181-1_44</t>
  </si>
  <si>
    <t>Mussbacher, Gunter; Amyot, Daniel; Breu, Ruth; Bruel, Jean-Michel; Cheng, Betty H. C.; Collet, Philippe; Combemale, Benoit; France, Robert B.; Heldal, Rogardt; Hill, James; Kienzle, Jörg; Schöttle, Matthias; Steimann, Friedrich; Stikkolorum, Dave; Whittle, Jon</t>
  </si>
  <si>
    <t>The Relevance of Model-Driven Engineering Thirty Years from Now</t>
  </si>
  <si>
    <t>Model-Driven Engineering Languages and Systems</t>
  </si>
  <si>
    <t>978-3-319-11652-5 978-3-319-11653-2</t>
  </si>
  <si>
    <t>http://link.springer.com/10.1007/978-3-319-11653-2_12</t>
  </si>
  <si>
    <t>183-200</t>
  </si>
  <si>
    <t>Series Title: Lecture Notes in Computer Science DOI: 10.1007/978-3-319-11653-2_12</t>
  </si>
  <si>
    <t>Nugent, Tim; Stelea, Nicole; Leidner, Jochen L.</t>
  </si>
  <si>
    <t>Detecting Environmental, Social and Governance (ESG) Topics Using Domain-Specific Language Models and Data Augmentation</t>
  </si>
  <si>
    <t>Flexible Query Answering Systems</t>
  </si>
  <si>
    <t>978-3-030-86966-3 978-3-030-86967-0</t>
  </si>
  <si>
    <t>https://link.springer.com/10.1007/978-3-030-86967-0_12</t>
  </si>
  <si>
    <t>157-169</t>
  </si>
  <si>
    <t>Series Title: Lecture Notes in Computer Science DOI: 10.1007/978-3-030-86967-0_12</t>
  </si>
  <si>
    <t>Pereira, Ricardo B.; Brito, Miguel A.; Machado, Ricardo J.</t>
  </si>
  <si>
    <t>Architecture Based on Keyword Driven Testing with Domain Specific Language for a Testing System</t>
  </si>
  <si>
    <t>Testing Software and Systems</t>
  </si>
  <si>
    <t>978-3-030-64880-0 978-3-030-64881-7</t>
  </si>
  <si>
    <t>https://link.springer.com/10.1007/978-3-030-64881-7_21</t>
  </si>
  <si>
    <t>310-316</t>
  </si>
  <si>
    <t>Series Title: Lecture Notes in Computer Science DOI: 10.1007/978-3-030-64881-7_21</t>
  </si>
  <si>
    <t>Truong, Lenny; Herbst, Steven; Setaluri, Rajsekhar; Mann, Makai; Daly, Ross; Zhang, Keyi; Donovick, Caleb; Stanley, Daniel; Horowitz, Mark; Barrett, Clark; Hanrahan, Pat</t>
  </si>
  <si>
    <t>fault: A Python Embedded Domain-Specific Language for Metaprogramming Portable Hardware Verification Components</t>
  </si>
  <si>
    <t>978-3-030-53287-1 978-3-030-53288-8</t>
  </si>
  <si>
    <t>http://link.springer.com/10.1007/978-3-030-53288-8_19</t>
  </si>
  <si>
    <t>403-414</t>
  </si>
  <si>
    <t>Series Title: Lecture Notes in Computer Science DOI: 10.1007/978-3-030-53288-8_19</t>
  </si>
  <si>
    <t>Celms, Edgars; Barzdins, Janis; Kalnins, Audris; Sprogis, Arturs; Grasmanis, Mikus; Rikacovs, Sergejs; Barzdins, Paulis</t>
  </si>
  <si>
    <t>Towards DSL for DL Lifecycle Data Management</t>
  </si>
  <si>
    <t>Databases and Information Systems</t>
  </si>
  <si>
    <t>978-3-030-57671-4 978-3-030-57672-1</t>
  </si>
  <si>
    <t>https://link.springer.com/10.1007/978-3-030-57672-1_16</t>
  </si>
  <si>
    <t>205-218</t>
  </si>
  <si>
    <t>Series Title: Communications in Computer and Information Science DOI: 10.1007/978-3-030-57672-1_16</t>
  </si>
  <si>
    <t>Jaffal, Issa</t>
  </si>
  <si>
    <t>Physics-informed machine learning for metamodeling thermal comfort in non-air-conditioned buildings</t>
  </si>
  <si>
    <t>10.1007/s12273-022-0931-y</t>
  </si>
  <si>
    <t>https://link.springer.com/10.1007/s12273-022-0931-y</t>
  </si>
  <si>
    <t>2022-09-30</t>
  </si>
  <si>
    <t>Kalnins, Audris; Barzdins, Janis</t>
  </si>
  <si>
    <t>Metamodel Specialization for DSL Tool Building</t>
  </si>
  <si>
    <t>978-3-319-40179-9 978-3-319-40180-5</t>
  </si>
  <si>
    <t>http://link.springer.com/10.1007/978-3-319-40180-5_5</t>
  </si>
  <si>
    <t>68-82</t>
  </si>
  <si>
    <t>Series Title: Communications in Computer and Information Science DOI: 10.1007/978-3-319-40180-5_5</t>
  </si>
  <si>
    <t>Sottet, Jean-Sébastien; Calvary, Gaëlle; Coutaz, Joëlle; Favre, Jean-Marie</t>
  </si>
  <si>
    <t>A Model-Driven Engineering Approach for the Usability of Plastic User Interfaces</t>
  </si>
  <si>
    <t>Engineering Interactive Systems</t>
  </si>
  <si>
    <t>978-3-540-92697-9 978-3-540-92698-6</t>
  </si>
  <si>
    <t>http://link.springer.com/10.1007/978-3-540-92698-6_9</t>
  </si>
  <si>
    <t>140-157</t>
  </si>
  <si>
    <t>Series Title: Lecture Notes in Computer Science DOI: 10.1007/978-3-540-92698-6_9</t>
  </si>
  <si>
    <t>Tang, Wei; Zou, Dongsheng; Yang, Su; Shi, Jing</t>
  </si>
  <si>
    <t>DSL: Automatic Liver Segmentation with Faster R-CNN and DeepLab</t>
  </si>
  <si>
    <t>Artificial Neural Networks and Machine Learning – ICANN 2018</t>
  </si>
  <si>
    <t>978-3-030-01420-9 978-3-030-01421-6</t>
  </si>
  <si>
    <t>http://link.springer.com/10.1007/978-3-030-01421-6_14</t>
  </si>
  <si>
    <t>Series Title: Lecture Notes in Computer Science DOI: 10.1007/978-3-030-01421-6_14</t>
  </si>
  <si>
    <t>Vernotte, Alexandre; Cretin, Aymeric; Legeard, Bruno; Peureux, Fabien</t>
  </si>
  <si>
    <t>A domain-specific language to design false data injection tests for air traffic control systems</t>
  </si>
  <si>
    <t>International Journal on Software Tools for Technology Transfer</t>
  </si>
  <si>
    <t>1433-2779, 1433-2787</t>
  </si>
  <si>
    <t>10.1007/s10009-021-00604-4</t>
  </si>
  <si>
    <t>https://link.springer.com/10.1007/s10009-021-00604-4</t>
  </si>
  <si>
    <t>2022-04</t>
  </si>
  <si>
    <t>127-158</t>
  </si>
  <si>
    <t>A model driven engineering process of platform neutral agents for ambient intelligence devices</t>
  </si>
  <si>
    <t>Autonomous Agents and Multi-Agent Systems</t>
  </si>
  <si>
    <t>1387-2532, 1573-7454</t>
  </si>
  <si>
    <t>10.1007/s10458-013-9223-3</t>
  </si>
  <si>
    <t>http://link.springer.com/10.1007/s10458-013-9223-3</t>
  </si>
  <si>
    <t>2014-03</t>
  </si>
  <si>
    <t>214-255</t>
  </si>
  <si>
    <t>Yatracos, Yannis G.</t>
  </si>
  <si>
    <t>Limitations of the Wasserstein MDE for univariate data</t>
  </si>
  <si>
    <t>Statistics and Computing</t>
  </si>
  <si>
    <t>0960-3174, 1573-1375</t>
  </si>
  <si>
    <t>10.1007/s11222-022-10146-7</t>
  </si>
  <si>
    <t>https://link.springer.com/10.1007/s11222-022-10146-7</t>
  </si>
  <si>
    <t>95</t>
  </si>
  <si>
    <t>Sovetov, P. N.</t>
  </si>
  <si>
    <t>Development of DSL Compilers for Specialized Processors</t>
  </si>
  <si>
    <t>Programming and Computer Software</t>
  </si>
  <si>
    <t>0361-7688, 1608-3261</t>
  </si>
  <si>
    <t>10.1134/S0361768821070082</t>
  </si>
  <si>
    <t>https://link.springer.com/10.1134/S0361768821070082</t>
  </si>
  <si>
    <t>541-554</t>
  </si>
  <si>
    <t>7</t>
  </si>
  <si>
    <t>Elaasar, Maged; Badreddin, Omar</t>
  </si>
  <si>
    <t>Modeling Meets Programming: A Comparative Study in Model Driven Engineering Action Languages</t>
  </si>
  <si>
    <t>Leveraging Applications of Formal Methods, Verification and Validation: Discussion, Dissemination, Applications</t>
  </si>
  <si>
    <t>978-3-319-47168-6 978-3-319-47169-3</t>
  </si>
  <si>
    <t>http://link.springer.com/10.1007/978-3-319-47169-3_5</t>
  </si>
  <si>
    <t>50-67</t>
  </si>
  <si>
    <t>Series Title: Lecture Notes in Computer Science DOI: 10.1007/978-3-319-47169-3_5</t>
  </si>
  <si>
    <t>Laarman, Alfons; Kurtev, Ivan</t>
  </si>
  <si>
    <t>Ontological Metamodeling with Explicit Instantiation</t>
  </si>
  <si>
    <t>978-3-642-12106-7 978-3-642-12107-4</t>
  </si>
  <si>
    <t>http://link.springer.com/10.1007/978-3-642-12107-4_14</t>
  </si>
  <si>
    <t>174-183</t>
  </si>
  <si>
    <t>Series Title: Lecture Notes in Computer Science DOI: 10.1007/978-3-642-12107-4_14</t>
  </si>
  <si>
    <t>Idani, Akram; Ledru, Yves; Vega, German</t>
  </si>
  <si>
    <t>Alliance of model-driven engineering with a proof-based formal approach</t>
  </si>
  <si>
    <t>10.1007/s11334-020-00366-3</t>
  </si>
  <si>
    <t>https://link.springer.com/10.1007/s11334-020-00366-3</t>
  </si>
  <si>
    <t>2020-12</t>
  </si>
  <si>
    <t>289-307</t>
  </si>
  <si>
    <t>Weigert, Thomas; Weil, Frank; Marth, Kevin; Baker, Paul; Jervis, Clive; Dietz, Paul; Gui, Yexuan; van den Berg, Aswin; Fleer, Kim; Nelson, David; Wells, Michael; Mastenbrook, Brian</t>
  </si>
  <si>
    <t>Experiences in Deploying Model-Driven Engineering</t>
  </si>
  <si>
    <t>SDL 2007: Design for Dependable Systems</t>
  </si>
  <si>
    <t>978-3-540-74983-7 978-3-540-74984-4</t>
  </si>
  <si>
    <t>http://link.springer.com/10.1007/978-3-540-74984-4_3</t>
  </si>
  <si>
    <t>35-53</t>
  </si>
  <si>
    <t>Series Title: Lecture Notes in Computer Science DOI: 10.1007/978-3-540-74984-4_3</t>
  </si>
  <si>
    <t>Bézivin, Jean</t>
  </si>
  <si>
    <t>Model Driven Engineering: An Emerging Technical Space</t>
  </si>
  <si>
    <t>Generative and Transformational Techniques in Software Engineering</t>
  </si>
  <si>
    <t>978-3-540-45778-7 978-3-540-46235-4</t>
  </si>
  <si>
    <t>http://link.springer.com/10.1007/11877028_2</t>
  </si>
  <si>
    <t>36-64</t>
  </si>
  <si>
    <t>Series Title: Lecture Notes in Computer Science DOI: 10.1007/11877028_2</t>
  </si>
  <si>
    <t>Williams, James R.; Poulding, Simon; Rose, Louis M.; Paige, Richard F.; Polack, Fiona A. C.</t>
  </si>
  <si>
    <t>Identifying Desirable Game Character Behaviours through the Application of Evolutionary Algorithms to Model-Driven Engineering Metamodels</t>
  </si>
  <si>
    <t>Search Based Software Engineering</t>
  </si>
  <si>
    <t>978-3-642-23715-7 978-3-642-23716-4</t>
  </si>
  <si>
    <t>http://link.springer.com/10.1007/978-3-642-23716-4_13</t>
  </si>
  <si>
    <t>112-126</t>
  </si>
  <si>
    <t>Series Title: Lecture Notes in Computer Science DOI: 10.1007/978-3-642-23716-4_13</t>
  </si>
  <si>
    <t>DSL semantico-pragmatico</t>
  </si>
  <si>
    <t>http://link.springer.com/10.1007/978-88-470-5349-6_10</t>
  </si>
  <si>
    <t>143-151</t>
  </si>
  <si>
    <t>DOI: 10.1007/978-88-470-5349-6_10</t>
  </si>
  <si>
    <t>Zhu, Zhi; Lei, Yongling; Li, Qun; Zhu, Yifan</t>
  </si>
  <si>
    <t>Formalizing Model Transformations Within MDE</t>
  </si>
  <si>
    <t>978-3-030-32215-1 978-3-030-32216-8</t>
  </si>
  <si>
    <t>http://link.springer.com/10.1007/978-3-030-32216-8_3</t>
  </si>
  <si>
    <t>25-42</t>
  </si>
  <si>
    <t>Series Title: Lecture Notes of the Institute for Computer Sciences, Social Informatics and Telecommunications Engineering DOI: 10.1007/978-3-030-32216-8_3</t>
  </si>
  <si>
    <t>Eriksson, Johannes; Parsa, Masoumeh</t>
  </si>
  <si>
    <t>A DSL for Integer Range Reasoning: Partition, Interval and Mapping Diagrams</t>
  </si>
  <si>
    <t>Practical Aspects of Declarative Languages</t>
  </si>
  <si>
    <t>978-3-030-39196-6 978-3-030-39197-3</t>
  </si>
  <si>
    <t>http://link.springer.com/10.1007/978-3-030-39197-3_13</t>
  </si>
  <si>
    <t>196-212</t>
  </si>
  <si>
    <t>Series Title: Lecture Notes in Computer Science DOI: 10.1007/978-3-030-39197-3_13</t>
  </si>
  <si>
    <t>Casalaro, Giuseppina Lucia; Cattivera, Giulio; Ciccozzi, Federico; Malavolta, Ivano; Wortmann, Andreas; Pelliccione, Patrizio</t>
  </si>
  <si>
    <t>Model-driven engineering for mobile robotic systems: a systematic mapping study</t>
  </si>
  <si>
    <t>10.1007/s10270-021-00908-8</t>
  </si>
  <si>
    <t>https://link.springer.com/10.1007/s10270-021-00908-8</t>
  </si>
  <si>
    <t>2022-02</t>
  </si>
  <si>
    <t>19-49</t>
  </si>
  <si>
    <t>White, Jules; Schmidt, Douglas C.; Gokhale, Aniruddha</t>
  </si>
  <si>
    <t>Simplifying autonomic enterprise Java Bean applications via model-driven engineering and simulation</t>
  </si>
  <si>
    <t>10.1007/s10270-007-0057-9</t>
  </si>
  <si>
    <t>http://link.springer.com/10.1007/s10270-007-0057-9</t>
  </si>
  <si>
    <t>2007-11-21</t>
  </si>
  <si>
    <t>3-23</t>
  </si>
  <si>
    <t>Sanchez, Daniel; Florez, Hector</t>
  </si>
  <si>
    <t>Model Driven Engineering Approach to Manage Peripherals in Mobile Devices</t>
  </si>
  <si>
    <t>Computational Science and Its Applications – ICCSA 2018</t>
  </si>
  <si>
    <t>978-3-319-95170-6 978-3-319-95171-3</t>
  </si>
  <si>
    <t>http://link.springer.com/10.1007/978-3-319-95171-3_28</t>
  </si>
  <si>
    <t>353-364</t>
  </si>
  <si>
    <t>Series Title: Lecture Notes in Computer Science DOI: 10.1007/978-3-319-95171-3_28</t>
  </si>
  <si>
    <t>Toksoy, Macit; İlken, B. Zafer</t>
  </si>
  <si>
    <t>Phase Change Heat Transfer in Cylindrical Domain: Modeling and its Importance in the Thermal Energy Storage</t>
  </si>
  <si>
    <t>Energy Storage Systems</t>
  </si>
  <si>
    <t>978-94-010-7558-9 978-94-009-2350-8</t>
  </si>
  <si>
    <t>http://link.springer.com/10.1007/978-94-009-2350-8_9</t>
  </si>
  <si>
    <t>1989</t>
  </si>
  <si>
    <t>191-229</t>
  </si>
  <si>
    <t>DOI: 10.1007/978-94-009-2350-8_9</t>
  </si>
  <si>
    <t>Maitrehenry, Sébastien; Metge, Sylvain; Aït-Ameur, Yamine; Bieber, Pierre</t>
  </si>
  <si>
    <t>An MDE-Based Synthesis of Aircraft Safety Models</t>
  </si>
  <si>
    <t>Model and Data Engineering</t>
  </si>
  <si>
    <t>978-3-642-33608-9 978-3-642-33609-6</t>
  </si>
  <si>
    <t>http://link.springer.com/10.1007/978-3-642-33609-6_6</t>
  </si>
  <si>
    <t>43-54</t>
  </si>
  <si>
    <t>DOI: 10.1007/978-3-642-33609-6_6 Series Title: Lecture Notes in Computer Science</t>
  </si>
  <si>
    <t>Yoo, Yeongmin; Park, Chang-Kyu; Lee, Jongsoo</t>
  </si>
  <si>
    <t>Deep learning-based efficient metamodeling via domain knowledge-integrated designable data augmentation with transfer learning: application to vehicle crash safety</t>
  </si>
  <si>
    <t>10.1007/s00158-022-03290-1</t>
  </si>
  <si>
    <t>https://link.springer.com/10.1007/s00158-022-03290-1</t>
  </si>
  <si>
    <t>2022-07</t>
  </si>
  <si>
    <t>189</t>
  </si>
  <si>
    <t>van den Berg, Freek; Hooman, Jozef; Haverkort, Boudewijn R.</t>
  </si>
  <si>
    <t>A Domain-Specific Language and Toolchain for Performance Evaluation Based on Measurements</t>
  </si>
  <si>
    <t>Measurement, Modelling and Evaluation of Computing Systems</t>
  </si>
  <si>
    <t>978-3-319-74946-4 978-3-319-74947-1</t>
  </si>
  <si>
    <t>http://link.springer.com/10.1007/978-3-319-74947-1_21</t>
  </si>
  <si>
    <t>295-301</t>
  </si>
  <si>
    <t>Series Title: Lecture Notes in Computer Science DOI: 10.1007/978-3-319-74947-1_21</t>
  </si>
  <si>
    <t>Zhang, Tian; Jouault, Frédéric; Bézivin, Jean; Li, Xuandong</t>
  </si>
  <si>
    <t>An MDE-based method for bridging different design notations</t>
  </si>
  <si>
    <t>10.1007/s11334-008-0052-5</t>
  </si>
  <si>
    <t>http://link.springer.com/10.1007/s11334-008-0052-5</t>
  </si>
  <si>
    <t>2008-10</t>
  </si>
  <si>
    <t>203-213</t>
  </si>
  <si>
    <t>Credit Risk Analysis with a SVM-based Metamodeling Ensemble Approach</t>
  </si>
  <si>
    <t>Bio-Inspired Credit Risk Analysis</t>
  </si>
  <si>
    <t>978-3-540-77802-8 978-3-540-77803-5</t>
  </si>
  <si>
    <t>http://link.springer.com/10.1007/978-3-540-77803-5_9</t>
  </si>
  <si>
    <t>157-177</t>
  </si>
  <si>
    <t>DOI: 10.1007/978-3-540-77803-5_9</t>
  </si>
  <si>
    <t>Sonnenberg, Christian; Huemer, Christian; Hofreiter, Birgit; Mayrhofer, Dieter; Braccini, Alessio</t>
  </si>
  <si>
    <t>The REA-DSL: A Domain Specific Modeling Language for Business Models</t>
  </si>
  <si>
    <t>Active Flow and Combustion Control 2018</t>
  </si>
  <si>
    <t>978-3-319-98176-5 978-3-319-98177-2</t>
  </si>
  <si>
    <t>http://link.springer.com/10.1007/978-3-642-21640-4_20</t>
  </si>
  <si>
    <t>252-266</t>
  </si>
  <si>
    <t>Series Title: Notes on Numerical Fluid Mechanics and Multidisciplinary Design DOI: 10.1007/978-3-642-21640-4_20</t>
  </si>
  <si>
    <t>Salon, S. J.</t>
  </si>
  <si>
    <t>Time Domain Modeling of Induction Machines</t>
  </si>
  <si>
    <t>Finite Element Analysis of Electrical Machines</t>
  </si>
  <si>
    <t>978-1-4613-5996-8 978-1-4615-2349-9</t>
  </si>
  <si>
    <t>http://link.springer.com/10.1007/978-1-4615-2349-9_9</t>
  </si>
  <si>
    <t>169-196</t>
  </si>
  <si>
    <t>Series Title: Power Electronics and Power Systems DOI: 10.1007/978-1-4615-2349-9_9</t>
  </si>
  <si>
    <t>Özkan, M. Akif; Ok, Burak; Qiao, Bo; Teich, Jürgen; Hannig, Frank</t>
  </si>
  <si>
    <t>HipaccVX: wedding of OpenVX and DSL-based code generation</t>
  </si>
  <si>
    <t>Journal of Real-Time Image Processing</t>
  </si>
  <si>
    <t>1861-8200, 1861-8219</t>
  </si>
  <si>
    <t>10.1007/s11554-020-01015-5</t>
  </si>
  <si>
    <t>https://link.springer.com/10.1007/s11554-020-01015-5</t>
  </si>
  <si>
    <t>765-777</t>
  </si>
  <si>
    <t>Forouzan, Amir R.; Garth, Lee M.</t>
  </si>
  <si>
    <t>Computationally Efficient Partial Crosstalk Cancellation in Fast Time-Varying DSL Crosstalk Environments</t>
  </si>
  <si>
    <t>EURASIP Journal on Advances in Signal Processing</t>
  </si>
  <si>
    <t>1687-6180</t>
  </si>
  <si>
    <t>10.1155/2007/72041</t>
  </si>
  <si>
    <t>https://asp-eurasipjournals.springeropen.com/articles/10.1155/2007/72041</t>
  </si>
  <si>
    <t>2007-12</t>
  </si>
  <si>
    <t>072041</t>
  </si>
  <si>
    <t>Deved¿ic, Vladan; Djuric, Dragan; Ga¿evic, Dragan</t>
  </si>
  <si>
    <t>Model Driven Engineering and Ontology Development</t>
  </si>
  <si>
    <t>978-3-642-00281-6 978-3-642-00282-3</t>
  </si>
  <si>
    <t>http://link.springer.com/10.1007/978-3-642-00282-3</t>
  </si>
  <si>
    <t>DOI: 10.1007/978-3-642-00282-3</t>
  </si>
  <si>
    <t>Menet, Ludovic; Lamolle, Myiam; Le Dc, Chan</t>
  </si>
  <si>
    <t>Incremental Validation of Models in a MDE Approach Applied to the Modeling of Complex Data Structures</t>
  </si>
  <si>
    <t>On the Move to Meaningful Internet Systems: OTM 2010 Workshops</t>
  </si>
  <si>
    <t>978-3-642-16960-1 978-3-642-16961-8</t>
  </si>
  <si>
    <t>http://link.springer.com/10.1007/978-3-642-16961-8_28</t>
  </si>
  <si>
    <t>120-129</t>
  </si>
  <si>
    <t>Series Title: Lecture Notes in Computer Science DOI: 10.1007/978-3-642-16961-8_28</t>
  </si>
  <si>
    <t>Valutazione e terapia di casi clinici nelle diverse tipologie dei DSL</t>
  </si>
  <si>
    <t>http://link.springer.com/10.1007/978-88-470-5349-6_13</t>
  </si>
  <si>
    <t>169-194</t>
  </si>
  <si>
    <t>DOI: 10.1007/978-88-470-5349-6_13</t>
  </si>
  <si>
    <t>Golasowski, Martin; Bispo, João; Martinovič, Jan; Slaninová, Kateřina; Cardoso, João M. P.</t>
  </si>
  <si>
    <t>Expressing and Applying C++ Code Transformations for the HDF5 API Through a DSL</t>
  </si>
  <si>
    <t>Computer Information Systems and Industrial Management</t>
  </si>
  <si>
    <t>978-3-319-59104-9 978-3-319-59105-6</t>
  </si>
  <si>
    <t>https://link.springer.com/10.1007/978-3-319-59105-6_26</t>
  </si>
  <si>
    <t>303-314</t>
  </si>
  <si>
    <t>Series Title: Lecture Notes in Computer Science DOI: 10.1007/978-3-319-59105-6_26</t>
  </si>
  <si>
    <t>Emoto, Kento; Sadahira, Fumihisa</t>
  </si>
  <si>
    <t>A DSL for graph parallel programming with vertex subsets</t>
  </si>
  <si>
    <t>The Journal of Supercomputing</t>
  </si>
  <si>
    <t>0920-8542, 1573-0484</t>
  </si>
  <si>
    <t>10.1007/s11227-019-02821-w</t>
  </si>
  <si>
    <t>http://link.springer.com/10.1007/s11227-019-02821-w</t>
  </si>
  <si>
    <t>2020-07</t>
  </si>
  <si>
    <t>4998-5015</t>
  </si>
  <si>
    <t>Bačíková, Michaela; Porubän, Jaroslav</t>
  </si>
  <si>
    <t>DSL-driven generation of Graphical User Interfaces</t>
  </si>
  <si>
    <t>Open Computer Science</t>
  </si>
  <si>
    <t>2299-1093</t>
  </si>
  <si>
    <t>10.2478/s13537-014-0210-9</t>
  </si>
  <si>
    <t>https://www.degruyter.com/document/doi/10.2478/s13537-014-0210-9/html</t>
  </si>
  <si>
    <t>2014-01-01</t>
  </si>
  <si>
    <t>Arnold, Bob; Shadnam, Mohammad Reza</t>
  </si>
  <si>
    <t>Analysis of Industrial Challenges and Capabilities in Computer Science and Software Development Sector: Model Driven Engineering</t>
  </si>
  <si>
    <t>Recent Advances in Computer Science and Information Engineering</t>
  </si>
  <si>
    <t>978-3-642-25777-3 978-3-642-25778-0</t>
  </si>
  <si>
    <t>http://link.springer.com/10.1007/978-3-642-25778-0_69</t>
  </si>
  <si>
    <t>499-505</t>
  </si>
  <si>
    <t>Series Title: Lecture Notes in Electrical Engineering DOI: 10.1007/978-3-642-25778-0_69</t>
  </si>
  <si>
    <t>Truşcan, Dragoş; Lundkvist, Torbjörn; Alanen, Marcus; Sandström, Kim; Porres, Ivan; Lilius, Johan</t>
  </si>
  <si>
    <t>MDE for SoC design</t>
  </si>
  <si>
    <t>10.1007/s11334-009-0077-4</t>
  </si>
  <si>
    <t>http://link.springer.com/10.1007/s11334-009-0077-4</t>
  </si>
  <si>
    <t>49-64</t>
  </si>
  <si>
    <t>Liu, Ya; Xue, Jinyun; Zhang, Zhiheng; Liu, Yang; Hu, Hongwen</t>
  </si>
  <si>
    <t>Research on the Model Transformation Method and Application of Formal Model Driven Engineering (FMDE)</t>
  </si>
  <si>
    <t>Theoretical Computer Science</t>
  </si>
  <si>
    <t>9789811674426 9789811674433</t>
  </si>
  <si>
    <t>https://link.springer.com/10.1007/978-981-16-7443-3_14</t>
  </si>
  <si>
    <t>234-254</t>
  </si>
  <si>
    <t>Series Title: Communications in Computer and Information Science DOI: 10.1007/978-981-16-7443-3_14</t>
  </si>
  <si>
    <t>Evans, Riley; Frohlich, Samantha; Wang, Meng</t>
  </si>
  <si>
    <t>$$\textsf {CircuitFlow}$$: A Domain Specific Language for Dataflow Programming</t>
  </si>
  <si>
    <t>978-3-030-94478-0 978-3-030-94479-7</t>
  </si>
  <si>
    <t>https://link.springer.com/10.1007/978-3-030-94479-7_6</t>
  </si>
  <si>
    <t>79-98</t>
  </si>
  <si>
    <t>Series Title: Lecture Notes in Computer Science DOI: 10.1007/978-3-030-94479-7_6</t>
  </si>
  <si>
    <t>Wuille, Pieter; Schrijvers, Tom; Samulowitz, Horst; Tack, Guido; Stuckey, Peter</t>
  </si>
  <si>
    <t>Memoizing a Monadic Mixin DSL</t>
  </si>
  <si>
    <t>978-3-642-22530-7 978-3-642-22531-4</t>
  </si>
  <si>
    <t>http://link.springer.com/10.1007/978-3-642-22531-4_5</t>
  </si>
  <si>
    <t>68-85</t>
  </si>
  <si>
    <t>Series Title: Lecture Notes in Computer Science DOI: 10.1007/978-3-642-22531-4_5</t>
  </si>
  <si>
    <t>Componenti disprattiche nei DSL</t>
  </si>
  <si>
    <t>La disprassia in età evolutiva: criteri di valutazione ed intervento</t>
  </si>
  <si>
    <t>978-88-470-0328-6</t>
  </si>
  <si>
    <t>http://link.springer.com/10.1007/88-470-0398-9_7</t>
  </si>
  <si>
    <t>109-124</t>
  </si>
  <si>
    <t>Milan</t>
  </si>
  <si>
    <t>DOI: 10.1007/88-470-0398-9_7</t>
  </si>
  <si>
    <t>Sabbadini, Letizia; Michelazzo, Letizia</t>
  </si>
  <si>
    <t>Metodologia di intervento nelle diverse tipologie di DSL</t>
  </si>
  <si>
    <t>http://link.springer.com/10.1007/978-88-470-5349-6_9</t>
  </si>
  <si>
    <t>135-142</t>
  </si>
  <si>
    <t>DOI: 10.1007/978-88-470-5349-6_9</t>
  </si>
  <si>
    <t>Zolotas, Christoforos; Diamantopoulos, Themistoklis; Chatzidimitriou, Kyriakos C.; Symeonidis, Andreas L.</t>
  </si>
  <si>
    <t>From requirements to source code: a Model-Driven Engineering approach for RESTful web services</t>
  </si>
  <si>
    <t>10.1007/s10515-016-0206-x</t>
  </si>
  <si>
    <t>http://link.springer.com/10.1007/s10515-016-0206-x</t>
  </si>
  <si>
    <t>2017-12</t>
  </si>
  <si>
    <t>791-838</t>
  </si>
  <si>
    <t>Arronategui, Unai; Bañares, José Ángel; Colom, José Manuel</t>
  </si>
  <si>
    <t>A MDE Approach for Modelling and Distributed Simulation of Health Systems</t>
  </si>
  <si>
    <t>Economics of Grids, Clouds, Systems, and Services</t>
  </si>
  <si>
    <t>978-3-030-63057-7 978-3-030-63058-4</t>
  </si>
  <si>
    <t>https://link.springer.com/10.1007/978-3-030-63058-4_9</t>
  </si>
  <si>
    <t>89-103</t>
  </si>
  <si>
    <t>Series Title: Lecture Notes in Computer Science DOI: 10.1007/978-3-030-63058-4_9</t>
  </si>
  <si>
    <t>Havelund, Klaus</t>
  </si>
  <si>
    <t>A Scala DSL for Rete-Based Runtime Verification</t>
  </si>
  <si>
    <t>Runtime Verification</t>
  </si>
  <si>
    <t>978-3-642-40786-4 978-3-642-40787-1</t>
  </si>
  <si>
    <t>http://link.springer.com/10.1007/978-3-642-40787-1_19</t>
  </si>
  <si>
    <t>322-327</t>
  </si>
  <si>
    <t>Series Title: Lecture Notes in Computer Science DOI: 10.1007/978-3-642-40787-1_19</t>
  </si>
  <si>
    <t>Morgan, Rebecca; Grossmann, Georg; Schrefl, Michael; Stumptner, Markus; Payne, Timothy</t>
  </si>
  <si>
    <t>VizDSL: A Visual DSL for Interactive Information Visualization</t>
  </si>
  <si>
    <t>978-3-319-91562-3 978-3-319-91563-0</t>
  </si>
  <si>
    <t>http://link.springer.com/10.1007/978-3-319-91563-0_27</t>
  </si>
  <si>
    <t>440-455</t>
  </si>
  <si>
    <t>Series Title: Lecture Notes in Computer Science DOI: 10.1007/978-3-319-91563-0_27</t>
  </si>
  <si>
    <t>Oliveira, Bruno; Belo, Orlando</t>
  </si>
  <si>
    <t>A Domain-Specific Language for ETL Patterns Specification in Data Warehousing Systems</t>
  </si>
  <si>
    <t>Progress in Artificial Intelligence</t>
  </si>
  <si>
    <t>978-3-319-23484-7 978-3-319-23485-4</t>
  </si>
  <si>
    <t>http://link.springer.com/10.1007/978-3-319-23485-4_60</t>
  </si>
  <si>
    <t>597-602</t>
  </si>
  <si>
    <t>Series Title: Lecture Notes in Computer Science DOI: 10.1007/978-3-319-23485-4_60</t>
  </si>
  <si>
    <t>Gamboa, Miguel Andrés; Syriani, Eugene</t>
  </si>
  <si>
    <t>Using Workflows to Automate Activities in MDE Tools</t>
  </si>
  <si>
    <t>978-3-319-66301-2 978-3-319-66302-9</t>
  </si>
  <si>
    <t>http://link.springer.com/10.1007/978-3-319-66302-9_2</t>
  </si>
  <si>
    <t>25-45</t>
  </si>
  <si>
    <t>Series Title: Communications in Computer and Information Science DOI: 10.1007/978-3-319-66302-9_2</t>
  </si>
  <si>
    <t>Bihlmaier, Andreas; Schreiter, Luzie; Raczkowsky, Jörg; Wörn, Heinz</t>
  </si>
  <si>
    <t>Hierarchical Task Networks as Domain-Specific Language for Planning Surgical Interventions</t>
  </si>
  <si>
    <t>Intelligent Autonomous Systems 13</t>
  </si>
  <si>
    <t>978-3-319-08337-7 978-3-319-08338-4</t>
  </si>
  <si>
    <t>http://link.springer.com/10.1007/978-3-319-08338-4_79</t>
  </si>
  <si>
    <t>1095-1105</t>
  </si>
  <si>
    <t>Series Title: Advances in Intelligent Systems and Computing DOI: 10.1007/978-3-319-08338-4_79</t>
  </si>
  <si>
    <t>Derezińska, Anna; Redosz, Karol</t>
  </si>
  <si>
    <t>A Model-Driven Engineering Approach to the Evaluation of a Remote Controller of a Movement Assistant System</t>
  </si>
  <si>
    <t>Man–Machine Interactions 4</t>
  </si>
  <si>
    <t>978-3-319-23436-6 978-3-319-23437-3</t>
  </si>
  <si>
    <t>http://link.springer.com/10.1007/978-3-319-23437-3_7</t>
  </si>
  <si>
    <t>93-102</t>
  </si>
  <si>
    <t>Series Title: Advances in Intelligent Systems and Computing DOI: 10.1007/978-3-319-23437-3_7</t>
  </si>
  <si>
    <t>Kutter, Philipp W.; Schweizer, Daniel; Thiele, Lothar</t>
  </si>
  <si>
    <t>Integrating Domain Specific Language Design in the Software Life Cycle</t>
  </si>
  <si>
    <t>Applied Formal Methods — FM-Trends 98</t>
  </si>
  <si>
    <t>978-3-540-66462-8 978-3-540-48257-4</t>
  </si>
  <si>
    <t>http://link.springer.com/10.1007/3-540-48257-1_12</t>
  </si>
  <si>
    <t>1999</t>
  </si>
  <si>
    <t>Series Title: Lecture Notes in Computer Science DOI: 10.1007/3-540-48257-1_12</t>
  </si>
  <si>
    <t>Osis, Janis; Asnina, Erika; Grave, Andrejs</t>
  </si>
  <si>
    <t>Formal Problem Domain Modeling within MDA</t>
  </si>
  <si>
    <t>Software and Data Technologies</t>
  </si>
  <si>
    <t>978-3-540-88654-9 978-3-540-88655-6</t>
  </si>
  <si>
    <t>http://link.springer.com/10.1007/978-3-540-88655-6_29</t>
  </si>
  <si>
    <t>387-398</t>
  </si>
  <si>
    <t>Series Title: Communications in Computer and Information Science DOI: 10.1007/978-3-540-88655-6_29</t>
  </si>
  <si>
    <t>Generation of Adapted Learning Game Scenarios: A Model-Driven Engineering Approach</t>
  </si>
  <si>
    <t>Computer Supported Education</t>
  </si>
  <si>
    <t>978-3-030-21150-9 978-3-030-21151-6</t>
  </si>
  <si>
    <t>http://link.springer.com/10.1007/978-3-030-21151-6_6</t>
  </si>
  <si>
    <t>95-116</t>
  </si>
  <si>
    <t>Series Title: Communications in Computer and Information Science DOI: 10.1007/978-3-030-21151-6_6</t>
  </si>
  <si>
    <t>Sinlapalun, Sakon; Limpiyakorn, Yachai</t>
  </si>
  <si>
    <t>ARSL: A Domain Specific Language for Aircraft Separation Minima Determination</t>
  </si>
  <si>
    <t>http://link.springer.com/10.1007/978-3-642-35267-6_11</t>
  </si>
  <si>
    <t>80-87</t>
  </si>
  <si>
    <t>Series Title: Communications in Computer and Information Science DOI: 10.1007/978-3-642-35267-6_11</t>
  </si>
  <si>
    <t>Mathaikutty, Deepak A.; Shukla, Sandeep K.</t>
  </si>
  <si>
    <t>MCF: A Metamodeling-based Visual Component Composition Framework</t>
  </si>
  <si>
    <t>Advances in Design and Specification Languages for Embedded Systems</t>
  </si>
  <si>
    <t>978-1-4020-6147-9</t>
  </si>
  <si>
    <t>http://link.springer.com/10.1007/978-1-4020-6149-3_19</t>
  </si>
  <si>
    <t>319-337</t>
  </si>
  <si>
    <t>DOI: 10.1007/978-1-4020-6149-3_19</t>
  </si>
  <si>
    <t>Giallorenzo, Saverio; Montesi, Fabrizio; Peressotti, Marco; Rademacher, Florian; Sachweh, Sabine</t>
  </si>
  <si>
    <t>Jolie and LEMMA: Model-Driven Engineering and Programming Languages Meet on Microservices</t>
  </si>
  <si>
    <t>Coordination Models and Languages</t>
  </si>
  <si>
    <t>978-3-030-78141-5 978-3-030-78142-2</t>
  </si>
  <si>
    <t>https://link.springer.com/10.1007/978-3-030-78142-2_17</t>
  </si>
  <si>
    <t>276-284</t>
  </si>
  <si>
    <t>Series Title: Lecture Notes in Computer Science DOI: 10.1007/978-3-030-78142-2_17</t>
  </si>
  <si>
    <t>Kalgin, Konstantin</t>
  </si>
  <si>
    <t>Domain Specific Language and Translator for Cellular Automata Models of Physico-Chemical Processes</t>
  </si>
  <si>
    <t>Parallel Computing Technologies</t>
  </si>
  <si>
    <t>978-3-642-23177-3 978-3-642-23178-0</t>
  </si>
  <si>
    <t>http://link.springer.com/10.1007/978-3-642-23178-0_14</t>
  </si>
  <si>
    <t>166-174</t>
  </si>
  <si>
    <t>Series Title: Lecture Notes in Computer Science DOI: 10.1007/978-3-642-23178-0_14</t>
  </si>
  <si>
    <t>Pederiva, Inés; Vanderdonckt, Jean; España, Sergio; Panach, Ignacio; Pastor, Oscar</t>
  </si>
  <si>
    <t>The Beautification Process in Model-Driven Engineering of User Interfaces</t>
  </si>
  <si>
    <t>Human-Computer Interaction – INTERACT 2007</t>
  </si>
  <si>
    <t>978-3-540-74794-9 978-3-540-74796-3</t>
  </si>
  <si>
    <t>http://link.springer.com/10.1007/978-3-540-74796-3_39</t>
  </si>
  <si>
    <t>411-425</t>
  </si>
  <si>
    <t>Series Title: Lecture Notes in Computer Science DOI: 10.1007/978-3-540-74796-3_39</t>
  </si>
  <si>
    <t>Süß, Jörn Guy; Swift, Samantha; Escott, Eban</t>
  </si>
  <si>
    <t>Using DevOps toolchains in Agile model-driven engineering</t>
  </si>
  <si>
    <t>10.1007/s10270-022-01003-2</t>
  </si>
  <si>
    <t>https://link.springer.com/10.1007/s10270-022-01003-2</t>
  </si>
  <si>
    <t>2022-08</t>
  </si>
  <si>
    <t>1495-1510</t>
  </si>
  <si>
    <t>Nguyen Phuoc Bao, Hoang; Clavel, Manuel</t>
  </si>
  <si>
    <t>OCL2PSQL: An OCL-to-SQL Code-Generator for Model-Driven Engineering</t>
  </si>
  <si>
    <t>Future Data and Security Engineering</t>
  </si>
  <si>
    <t>978-3-030-35652-1 978-3-030-35653-8</t>
  </si>
  <si>
    <t>http://link.springer.com/10.1007/978-3-030-35653-8_13</t>
  </si>
  <si>
    <t>185-203</t>
  </si>
  <si>
    <t>Series Title: Lecture Notes in Computer Science DOI: 10.1007/978-3-030-35653-8_13</t>
  </si>
  <si>
    <t>Butakov, Nikolay; Petrov, Maxim; Mukhina, Ksenia; Nasonov, Denis; Kovalchuk, Sergey</t>
  </si>
  <si>
    <t>Unified domain-specific language for collecting and processing data of social media</t>
  </si>
  <si>
    <t>Journal of Intelligent Information Systems</t>
  </si>
  <si>
    <t>0925-9902, 1573-7675</t>
  </si>
  <si>
    <t>10.1007/s10844-018-0508-5</t>
  </si>
  <si>
    <t>http://link.springer.com/10.1007/s10844-018-0508-5</t>
  </si>
  <si>
    <t>2018-10</t>
  </si>
  <si>
    <t>389-414</t>
  </si>
  <si>
    <t>Glöckner, Michael; Mutke, Stefan; Augenstein, Christoph; Ludwig, André</t>
  </si>
  <si>
    <t>Planning of Composite Logistics Services: Model-Driven Engineering and Evaluation</t>
  </si>
  <si>
    <t>Enterprise Information Systems</t>
  </si>
  <si>
    <t>978-3-319-29132-1 978-3-319-29133-8</t>
  </si>
  <si>
    <t>http://link.springer.com/10.1007/978-3-319-29133-8_18</t>
  </si>
  <si>
    <t>364-384</t>
  </si>
  <si>
    <t>Series Title: Lecture Notes in Business Information Processing DOI: 10.1007/978-3-319-29133-8_18</t>
  </si>
  <si>
    <t>Vacchi, Edoardo; Cazzola, Walter; Pillay, Suresh; Combemale, Benoît</t>
  </si>
  <si>
    <t>Variability Support in Domain-Specific Language Development</t>
  </si>
  <si>
    <t>http://link.springer.com/10.1007/978-3-319-02654-1_5</t>
  </si>
  <si>
    <t>76-95</t>
  </si>
  <si>
    <t>Series Title: Lecture Notes in Computer Science DOI: 10.1007/978-3-319-02654-1_5</t>
  </si>
  <si>
    <t>Model-Driven Engineering and Software Development: 8th International Conference, MODELSWARD 2020, Valletta, Malta, February 25–27, 2020, Revised Selected Papers</t>
  </si>
  <si>
    <t>http://link.springer.com/10.1007/978-3-030-67445-8</t>
  </si>
  <si>
    <t>DOI: 10.1007/978-3-030-67445-8</t>
  </si>
  <si>
    <t>Rougemaille, Sylvain; Migeon, Frédéric; Maurel, Christine; Gleizes, Marie-Pierre</t>
  </si>
  <si>
    <t>Model Driven Engineering for Designing Adaptive Multi-Agents Systems</t>
  </si>
  <si>
    <t>Engineering Societies in the Agents World VIII</t>
  </si>
  <si>
    <t>978-3-540-87653-3 978-3-540-87654-0</t>
  </si>
  <si>
    <t>http://link.springer.com/10.1007/978-3-540-87654-0_18</t>
  </si>
  <si>
    <t>318-332</t>
  </si>
  <si>
    <t>ISSN: 0302-9743, 1611-3349 Series Title: Lecture Notes in Computer Science DOI: 10.1007/978-3-540-87654-0_18</t>
  </si>
  <si>
    <t>Cosenza, Biagio; Popov, Nikita; Juurlink, Ben; Richmond, Paul; Chimeh, Mozhgan Kabiri; Spagnuolo, Carmine; Cordasco, Gennaro; Scarano, Vittorio</t>
  </si>
  <si>
    <t>OpenABL: A Domain-Specific Language for Parallel and Distributed Agent-Based Simulations</t>
  </si>
  <si>
    <t>Euro-Par 2018: Parallel Processing</t>
  </si>
  <si>
    <t>978-3-319-96982-4 978-3-319-96983-1</t>
  </si>
  <si>
    <t>https://link.springer.com/10.1007/978-3-319-96983-1_36</t>
  </si>
  <si>
    <t>505-518</t>
  </si>
  <si>
    <t>Series Title: Lecture Notes in Computer Science DOI: 10.1007/978-3-319-96983-1_36</t>
  </si>
  <si>
    <t>http://link.springer.com/10.1007/978-3-319-66302-9</t>
  </si>
  <si>
    <t>DOI: 10.1007/978-3-319-66302-9</t>
  </si>
  <si>
    <t>He, Ruan; Lacoste, Marc; Pulou, Jacques; Leneutre, Jean</t>
  </si>
  <si>
    <t>A DSL for Specifying Autonomic Security Management Strategies</t>
  </si>
  <si>
    <t>Data Privacy Management and Autonomous Spontaneous Security</t>
  </si>
  <si>
    <t>978-3-642-19347-7 978-3-642-19348-4</t>
  </si>
  <si>
    <t>http://link.springer.com/10.1007/978-3-642-19348-4_16</t>
  </si>
  <si>
    <t>216-230</t>
  </si>
  <si>
    <t>Series Title: Lecture Notes in Computer Science DOI: 10.1007/978-3-642-19348-4_16</t>
  </si>
  <si>
    <t>Noël, Frédéric; Azli, Mohd Azwan</t>
  </si>
  <si>
    <t>Experimenting New Metaphors for PDM through a Model Driven Engineering Scheme</t>
  </si>
  <si>
    <t>Product Lifecycle Management for Society</t>
  </si>
  <si>
    <t>978-3-642-41500-5 978-3-642-41501-2</t>
  </si>
  <si>
    <t>http://link.springer.com/10.1007/978-3-642-41501-2_57</t>
  </si>
  <si>
    <t>570-583</t>
  </si>
  <si>
    <t>Series Title: IFIP Advances in Information and Communication Technology DOI: 10.1007/978-3-642-41501-2_57</t>
  </si>
  <si>
    <t>Almonte, Lissette; Guerra, Esther; Cantador, Iván; de Lara, Juan</t>
  </si>
  <si>
    <t>Recommender systems in model-driven engineering: A systematic mapping review</t>
  </si>
  <si>
    <t>10.1007/s10270-021-00905-x</t>
  </si>
  <si>
    <t>https://link.springer.com/10.1007/s10270-021-00905-x</t>
  </si>
  <si>
    <t>249-280</t>
  </si>
  <si>
    <t>Yar, Asfand; Idani, Akram; Collart-Dutilleul, Simon</t>
  </si>
  <si>
    <t>Merging Railway Standard Notations in a Formal DSL-Based Framework</t>
  </si>
  <si>
    <t>Software Architecture</t>
  </si>
  <si>
    <t>978-3-030-59154-0 978-3-030-59155-7</t>
  </si>
  <si>
    <t>http://link.springer.com/10.1007/978-3-030-59155-7_30</t>
  </si>
  <si>
    <t>411-419</t>
  </si>
  <si>
    <t>Series Title: Communications in Computer and Information Science DOI: 10.1007/978-3-030-59155-7_30</t>
  </si>
  <si>
    <t>Parfieniuk, Marek; Kazberuk, Marcin; Kowalewski, Kamil</t>
  </si>
  <si>
    <t>A Compiler for a Domain-Specific Language for Rapid Implementation of DSP Transforms and Filter Banks</t>
  </si>
  <si>
    <t>Towards Modern Collaborative Knowledge Sharing Systems</t>
  </si>
  <si>
    <t>978-3-642-27445-9 978-3-642-27446-6</t>
  </si>
  <si>
    <t>http://link.springer.com/10.1007/978-3-642-27446-6_8</t>
  </si>
  <si>
    <t>83-100</t>
  </si>
  <si>
    <t>Series Title: Studies in Computational Intelligence DOI: 10.1007/978-3-642-27446-6_8</t>
  </si>
  <si>
    <t>Mayrhofer, Dieter; Huemer, Christian</t>
  </si>
  <si>
    <t>Extending the REA-DSL by the Planning Layer of the REA Ontology</t>
  </si>
  <si>
    <t>Advanced Information Systems Engineering Workshops</t>
  </si>
  <si>
    <t>978-3-642-31068-3 978-3-642-31069-0</t>
  </si>
  <si>
    <t>http://link.springer.com/10.1007/978-3-642-31069-0_45</t>
  </si>
  <si>
    <t>543-554</t>
  </si>
  <si>
    <t>Series Title: Lecture Notes in Business Information Processing DOI: 10.1007/978-3-642-31069-0_45</t>
  </si>
  <si>
    <t>Rabiser, Rick; Thanhofer-Pilisch, Jürgen; Vierhauser, Michael; Grünbacher, Paul; Egyed, Alexander</t>
  </si>
  <si>
    <t>Developing and evolving a DSL-based approach for runtime monitoring of systems of systems</t>
  </si>
  <si>
    <t>10.1007/s10515-018-0241-x</t>
  </si>
  <si>
    <t>http://link.springer.com/10.1007/s10515-018-0241-x</t>
  </si>
  <si>
    <t>875-915</t>
  </si>
  <si>
    <t>Ciccozzi, Federico; Spalazzese, Romina</t>
  </si>
  <si>
    <t>MDE4IoT: Supporting the Internet of Things with Model-Driven Engineering</t>
  </si>
  <si>
    <t>Intelligent Distributed Computing X</t>
  </si>
  <si>
    <t>978-3-319-48828-8 978-3-319-48829-5</t>
  </si>
  <si>
    <t>http://link.springer.com/10.1007/978-3-319-48829-5_7</t>
  </si>
  <si>
    <t>67-76</t>
  </si>
  <si>
    <t>Series Title: Studies in Computational Intelligence DOI: 10.1007/978-3-319-48829-5_7</t>
  </si>
  <si>
    <t>Heisler, Eric; Deshmukh, Aadesh; Sundar, Hari</t>
  </si>
  <si>
    <t>Finch: Domain Specific Language and Code Generation for Finite Element and Finite Volume in Julia</t>
  </si>
  <si>
    <t>Computational Science – ICCS 2022</t>
  </si>
  <si>
    <t>978-3-031-08750-9 978-3-031-08751-6</t>
  </si>
  <si>
    <t>https://link.springer.com/10.1007/978-3-031-08751-6_9</t>
  </si>
  <si>
    <t>118-132</t>
  </si>
  <si>
    <t>Series Title: Lecture Notes in Computer Science DOI: 10.1007/978-3-031-08751-6_9</t>
  </si>
  <si>
    <t>Alhijazi, Mohamad; Safaei, Babak; Zeeshan, Qasim; Asmael, Mohammed; Harb, Mohammad; Qin, Zhaoye</t>
  </si>
  <si>
    <t>An Experimental and Metamodeling Approach to Tensile Properties of Natural Fibers Composites</t>
  </si>
  <si>
    <t>Journal of Polymers and the Environment</t>
  </si>
  <si>
    <t>1566-2543, 1572-8919</t>
  </si>
  <si>
    <t>10.1007/s10924-022-02514-1</t>
  </si>
  <si>
    <t>https://link.springer.com/10.1007/s10924-022-02514-1</t>
  </si>
  <si>
    <t>2022-10</t>
  </si>
  <si>
    <t>4377-4393</t>
  </si>
  <si>
    <t>10</t>
  </si>
  <si>
    <t>Aarab, Zineb; Saidi, Rajaa; Rahmani, Moulay Driss</t>
  </si>
  <si>
    <t>Context Modeling and Metamodeling: A State of the Art</t>
  </si>
  <si>
    <t>Proceedings of the Mediterranean Conference on Information &amp; Communication Technologies 2015</t>
  </si>
  <si>
    <t>978-3-319-30296-6 978-3-319-30298-0</t>
  </si>
  <si>
    <t>http://link.springer.com/10.1007/978-3-319-30298-0_30</t>
  </si>
  <si>
    <t>287-295</t>
  </si>
  <si>
    <t>Series Title: Lecture Notes in Electrical Engineering DOI: 10.1007/978-3-319-30298-0_30</t>
  </si>
  <si>
    <t>Kopernik, Magdalena; Stanisławczyk, Andrzej; Kusiak, Jan; Pietrzyk, Maciej</t>
  </si>
  <si>
    <t>Identification of Material Models of Nanocoatings System Using the Metamodeling Approach</t>
  </si>
  <si>
    <t>System Modeling and Optimization</t>
  </si>
  <si>
    <t>978-3-642-04801-2 978-3-642-04802-9</t>
  </si>
  <si>
    <t>http://link.springer.com/10.1007/978-3-642-04802-9_18</t>
  </si>
  <si>
    <t>319-330</t>
  </si>
  <si>
    <t>Series Title: IFIP Advances in Information and Communication Technology DOI: 10.1007/978-3-642-04802-9_18</t>
  </si>
  <si>
    <t>Amaral de Sousa, Victor; Burnay, Corentin; Snoeck, Monique</t>
  </si>
  <si>
    <t>B-MERODE: A Model-Driven Engineering and Artifact-Centric Approach to Generate Blockchain-Based Information Systems</t>
  </si>
  <si>
    <t>978-3-030-49434-6 978-3-030-49435-3</t>
  </si>
  <si>
    <t>http://link.springer.com/10.1007/978-3-030-49435-3_8</t>
  </si>
  <si>
    <t>117-133</t>
  </si>
  <si>
    <t>Series Title: Lecture Notes in Computer Science DOI: 10.1007/978-3-030-49435-3_8</t>
  </si>
  <si>
    <t>Farwick, Matthias; Agreiter, Berthold; White, Jules; Forster, Simon; Lanzanasto, Norbert; Breu, Ruth</t>
  </si>
  <si>
    <t>A Web-Based Collaborative Metamodeling Environment with Secure Remote Model Access</t>
  </si>
  <si>
    <t>Web Engineering</t>
  </si>
  <si>
    <t>978-3-642-13910-9 978-3-642-13911-6</t>
  </si>
  <si>
    <t>http://link.springer.com/10.1007/978-3-642-13911-6_19</t>
  </si>
  <si>
    <t>278-291</t>
  </si>
  <si>
    <t>Series Title: Lecture Notes in Computer Science DOI: 10.1007/978-3-642-13911-6_19</t>
  </si>
  <si>
    <t>Rouquette, Nicolas F.</t>
  </si>
  <si>
    <t>Simplifying OMG MOF-Based Metamodeling</t>
  </si>
  <si>
    <t>http://link.springer.com/10.1007/978-3-319-47169-3_8</t>
  </si>
  <si>
    <t>97-118</t>
  </si>
  <si>
    <t>Series Title: Lecture Notes in Computer Science DOI: 10.1007/978-3-319-47169-3_8</t>
  </si>
  <si>
    <t>Mainland, Geoffrey</t>
  </si>
  <si>
    <t>A Domain-Specific Language for Software-Defined Radio</t>
  </si>
  <si>
    <t>978-3-319-51675-2 978-3-319-51676-9</t>
  </si>
  <si>
    <t>http://link.springer.com/10.1007/978-3-319-51676-9_12</t>
  </si>
  <si>
    <t>173-188</t>
  </si>
  <si>
    <t>Series Title: Lecture Notes in Computer Science DOI: 10.1007/978-3-319-51676-9_12</t>
  </si>
  <si>
    <t>Otter, Martin</t>
  </si>
  <si>
    <t>Multi-domain Modeling and Simulation</t>
  </si>
  <si>
    <t>Encyclopedia of Systems and Control</t>
  </si>
  <si>
    <t>978-1-4471-5102-9</t>
  </si>
  <si>
    <t>http://link.springer.com/10.1007/978-1-4471-5102-9_140-2</t>
  </si>
  <si>
    <t>1-13</t>
  </si>
  <si>
    <t>Springer London</t>
  </si>
  <si>
    <t>London</t>
  </si>
  <si>
    <t>DOI: 10.1007/978-1-4471-5102-9_140-2</t>
  </si>
  <si>
    <t>Steel, Jim; Jézéquel, Jean-Marc</t>
  </si>
  <si>
    <t>Model Typing for Improving Reuse in Model-Driven Engineering</t>
  </si>
  <si>
    <t>http://link.springer.com/10.1007/11557432_7</t>
  </si>
  <si>
    <t>84-96</t>
  </si>
  <si>
    <t>Series Title: Lecture Notes in Computer Science DOI: 10.1007/11557432_7</t>
  </si>
  <si>
    <t>Zielenski, Julian; Aznarez, Isabel; Onay, Tuncer; Tzounzouris, John; Markiewicz, Danuta; Tsui, Lap-Chee</t>
  </si>
  <si>
    <t>CFTR Mutation Detection by Multiplex Heteroduplex (mHET) Analysis on MDE Gel</t>
  </si>
  <si>
    <t>Cystic Fibrosis Methods and Protocols</t>
  </si>
  <si>
    <t>978-1-59259-187-9</t>
  </si>
  <si>
    <t>http://link.springer.com/10.1385/1-59259-187-6:03</t>
  </si>
  <si>
    <t>2002-03-04</t>
  </si>
  <si>
    <t>03-20</t>
  </si>
  <si>
    <t>Humana Press</t>
  </si>
  <si>
    <t>New Jersey</t>
  </si>
  <si>
    <t>DOI: 10.1385/1-59259-187-6:03 DOI: 10.1385/1-59259-187-6:03</t>
  </si>
  <si>
    <t>Yang, Qian; Cai, Shu; Dong, Shaowei; Chen, Lulu; Chen, Jifei; Cai, Tianming</t>
  </si>
  <si>
    <t>Biodegradation of 3-methyldiphenylether (MDE) by Hydrogenophaga atypical strain QY7-2 and cloning of the methy-oxidation gene mdeABCD</t>
  </si>
  <si>
    <t>Scientific Reports</t>
  </si>
  <si>
    <t>2045-2322</t>
  </si>
  <si>
    <t>10.1038/srep39270</t>
  </si>
  <si>
    <t>http://www.nature.com/articles/srep39270</t>
  </si>
  <si>
    <t>2016-12</t>
  </si>
  <si>
    <t>39270</t>
  </si>
  <si>
    <t>Morbach, J.; Theißen, M.; Marquardt, W.</t>
  </si>
  <si>
    <t>An Introduction to Application Domain Modeling</t>
  </si>
  <si>
    <t>Collaborative and Distributed Chemical Engineering. From Understanding to Substantial Design Process Support</t>
  </si>
  <si>
    <t>978-3-540-70551-2 978-3-540-70552-9</t>
  </si>
  <si>
    <t>http://link.springer.com/10.1007/978-3-540-70552-9_4</t>
  </si>
  <si>
    <t>83-92</t>
  </si>
  <si>
    <t>ISSN: 0302-9743, 1611-3349 Series Title: Lecture Notes in Computer Science DOI: 10.1007/978-3-540-70552-9_4</t>
  </si>
  <si>
    <t>Toro, Carlos; Graña, Manuel; Posada, Jorge; Vaquero, Javier; Sanín, Cesar; Szczerbicki, Edward</t>
  </si>
  <si>
    <t>Domain Modeling Based on Engineering Standards</t>
  </si>
  <si>
    <t>Knowledge-Based and Intelligent Information and Engineering Systems</t>
  </si>
  <si>
    <t>978-3-642-04594-3 978-3-642-04595-0</t>
  </si>
  <si>
    <t>http://link.springer.com/10.1007/978-3-642-04595-0_12</t>
  </si>
  <si>
    <t>95-102</t>
  </si>
  <si>
    <t>Series Title: Lecture Notes in Computer Science DOI: 10.1007/978-3-642-04595-0_12</t>
  </si>
  <si>
    <t>Amaral, Vasco; Mernik, Marjan</t>
  </si>
  <si>
    <t>Special issue on quality in model-driven engineering</t>
  </si>
  <si>
    <t>Software Quality Journal</t>
  </si>
  <si>
    <t>0963-9314, 1573-1367</t>
  </si>
  <si>
    <t>10.1007/s11219-016-9327-5</t>
  </si>
  <si>
    <t>http://link.springer.com/10.1007/s11219-016-9327-5</t>
  </si>
  <si>
    <t>597-599</t>
  </si>
  <si>
    <t>Fernandez-Duarte, Karem Prunella; Olaya-Galán, Nury Nathalia; Salas-Cárdenas, Sandra Patricia; Lopez-Rozo, Jazmin; Gutierrez-Fernandez, Maria Fernanda</t>
  </si>
  <si>
    <t>Bifidobacterium adolescentis (DSM 20083) and Lactobacillus casei (Lafti L26-DSL): Probiotics Able to Block the In Vitro Adherence of Rotavirus in MA104 Cells</t>
  </si>
  <si>
    <t>Probiotics and Antimicrobial Proteins</t>
  </si>
  <si>
    <t>1867-1306, 1867-1314</t>
  </si>
  <si>
    <t>10.1007/s12602-017-9277-7</t>
  </si>
  <si>
    <t>http://link.springer.com/10.1007/s12602-017-9277-7</t>
  </si>
  <si>
    <t>2018-03</t>
  </si>
  <si>
    <t>56-63</t>
  </si>
  <si>
    <t>Bargigli, Leonardo; Riccetti, Luca; Russo, Alberto; Gallegati, Mauro</t>
  </si>
  <si>
    <t>Network calibration and metamodeling of a financial accelerator agent based model</t>
  </si>
  <si>
    <t>Journal of Economic Interaction and Coordination</t>
  </si>
  <si>
    <t>1860-711X, 1860-7128</t>
  </si>
  <si>
    <t>10.1007/s11403-018-0217-8</t>
  </si>
  <si>
    <t>http://link.springer.com/10.1007/s11403-018-0217-8</t>
  </si>
  <si>
    <t>2020-04</t>
  </si>
  <si>
    <t>413-440</t>
  </si>
  <si>
    <t>Zhang, Zhi; Jewett, Don L.</t>
  </si>
  <si>
    <t>DSL and MUSIC Under model misspecification and noise-conditions</t>
  </si>
  <si>
    <t>Brain Topography</t>
  </si>
  <si>
    <t>0896-0267, 1573-6792</t>
  </si>
  <si>
    <t>10.1007/BF01186773</t>
  </si>
  <si>
    <t>http://link.springer.com/10.1007/BF01186773</t>
  </si>
  <si>
    <t>1994-12</t>
  </si>
  <si>
    <t>151-161</t>
  </si>
  <si>
    <t>Groenewegen, Danny M.; Visser, Eelco</t>
  </si>
  <si>
    <t>Integration of data validation and user interface concerns in a DSL for web applications</t>
  </si>
  <si>
    <t>10.1007/s10270-010-0173-9</t>
  </si>
  <si>
    <t>http://link.springer.com/10.1007/s10270-010-0173-9</t>
  </si>
  <si>
    <t>2013-02</t>
  </si>
  <si>
    <t>35-52</t>
  </si>
  <si>
    <t>Hoffmann, Benjamin; Urquhart, Neil; Chalmers, Kevin; Guckert, Michael</t>
  </si>
  <si>
    <t>An empirical evaluation of a novel domain-specific language – modelling vehicle routing problems with Athos</t>
  </si>
  <si>
    <t>Empirical Software Engineering</t>
  </si>
  <si>
    <t>1382-3256, 1573-7616</t>
  </si>
  <si>
    <t>10.1007/s10664-022-10210-w</t>
  </si>
  <si>
    <t>https://link.springer.com/10.1007/s10664-022-10210-w</t>
  </si>
  <si>
    <t>Kossakowski, Grzegorz; Amin, Nada; Rompf, Tiark; Odersky, Martin</t>
  </si>
  <si>
    <t>JavaScript as an Embedded DSL</t>
  </si>
  <si>
    <t>ECOOP 2012 – Object-Oriented Programming</t>
  </si>
  <si>
    <t>978-3-642-31056-0 978-3-642-31057-7</t>
  </si>
  <si>
    <t>http://link.springer.com/10.1007/978-3-642-31057-7_19</t>
  </si>
  <si>
    <t>409-434</t>
  </si>
  <si>
    <t>Series Title: Lecture Notes in Computer Science DOI: 10.1007/978-3-642-31057-7_19</t>
  </si>
  <si>
    <t>Hammond, Kevin; Michaelson, Greg</t>
  </si>
  <si>
    <t>Hume: A Domain-Specific Language for Real-Time Embedded Systems</t>
  </si>
  <si>
    <t>978-3-540-20102-1 978-3-540-39815-8</t>
  </si>
  <si>
    <t>http://link.springer.com/10.1007/978-3-540-39815-8_3</t>
  </si>
  <si>
    <t>37-56</t>
  </si>
  <si>
    <t>Series Title: Lecture Notes in Computer Science DOI: 10.1007/978-3-540-39815-8_3</t>
  </si>
  <si>
    <t>Karagiannis, Dimitris; Höfferer, Peter</t>
  </si>
  <si>
    <t>Metamodeling as an Integration Concept</t>
  </si>
  <si>
    <t>978-3-540-70619-9 978-3-540-70621-2</t>
  </si>
  <si>
    <t>http://link.springer.com/10.1007/978-3-540-70621-2_4</t>
  </si>
  <si>
    <t>37-50</t>
  </si>
  <si>
    <t>ISSN: 1865-0929, 1865-0937 Series Title: Communications in Computer and Information Science DOI: 10.1007/978-3-540-70621-2_4</t>
  </si>
  <si>
    <t>Chen, Liming; Qiu, Haobo; Jiang, Chen; Xiao, Mi; Gao, Liang</t>
  </si>
  <si>
    <t>Support Vector enhanced Kriging for metamodeling with noisy data</t>
  </si>
  <si>
    <t>10.1007/s00158-017-1831-0</t>
  </si>
  <si>
    <t>http://link.springer.com/10.1007/s00158-017-1831-0</t>
  </si>
  <si>
    <t>1611-1623</t>
  </si>
  <si>
    <t>Iung, Aníbal; Carbonell, João; Marchezan, Luciano; Rodrigues, Elder; Bernardino, Maicon; Basso, Fabio Paulo; Medeiros, Bruno</t>
  </si>
  <si>
    <t>Systematic mapping study on domain-specific language development tools</t>
  </si>
  <si>
    <t>10.1007/s10664-020-09872-1</t>
  </si>
  <si>
    <t>https://link.springer.com/10.1007/s10664-020-09872-1</t>
  </si>
  <si>
    <t>4205-4249</t>
  </si>
  <si>
    <t>Fickenscher, Jörg; Hannig, Frank; Teich, Jürgen</t>
  </si>
  <si>
    <t>DSL-Based Acceleration of Automotive Environment Perception and Mapping Algorithms for Embedded CPUs, GPUs, and FPGAs</t>
  </si>
  <si>
    <t>Architecture of Computing Systems – ARCS 2019</t>
  </si>
  <si>
    <t>978-3-030-18655-5 978-3-030-18656-2</t>
  </si>
  <si>
    <t>http://link.springer.com/10.1007/978-3-030-18656-2_6</t>
  </si>
  <si>
    <t>71-86</t>
  </si>
  <si>
    <t>Series Title: Lecture Notes in Computer Science DOI: 10.1007/978-3-030-18656-2_6</t>
  </si>
  <si>
    <t>Sottet, Jean-Sébastien; Calvary, Gaëlle; Favre, Jean-Marie; Coutaz, Joëlle; Demeure, Alexandre; Balme, Lionel</t>
  </si>
  <si>
    <t>Towards Model Driven Engineering of Plastic User Interfaces</t>
  </si>
  <si>
    <t>Satellite Events at the MoDELS 2005 Conference</t>
  </si>
  <si>
    <t>978-3-540-31780-7 978-3-540-31781-4</t>
  </si>
  <si>
    <t>http://link.springer.com/10.1007/11663430_20</t>
  </si>
  <si>
    <t>191-200</t>
  </si>
  <si>
    <t>Series Title: Lecture Notes in Computer Science DOI: 10.1007/11663430_20</t>
  </si>
  <si>
    <t>Saleem, Muhammad Qaiser; Jaafar, Jafreezal; Hassan, Mohd Fadzil</t>
  </si>
  <si>
    <t>Security Modeling of SOA System Using Security Intent DSL</t>
  </si>
  <si>
    <t>Software Engineering and Computer Systems</t>
  </si>
  <si>
    <t>978-3-642-22202-3 978-3-642-22203-0</t>
  </si>
  <si>
    <t>http://link.springer.com/10.1007/978-3-642-22203-0_16</t>
  </si>
  <si>
    <t>176-190</t>
  </si>
  <si>
    <t>Series Title: Communications in Computer and Information Science DOI: 10.1007/978-3-642-22203-0_16</t>
  </si>
  <si>
    <t>Kushari, Subrata; Gupta, Kritesh Kumar; Vaishali; Dey, Sudip</t>
  </si>
  <si>
    <t>Metamodeling-assisted probabilistic first ply failure analysis of laminated composite plates—RS-HDMR- and GPR-based approach</t>
  </si>
  <si>
    <t>Journal of the Brazilian Society of Mechanical Sciences and Engineering</t>
  </si>
  <si>
    <t>1678-5878, 1806-3691</t>
  </si>
  <si>
    <t>10.1007/s40430-022-03674-w</t>
  </si>
  <si>
    <t>https://link.springer.com/10.1007/s40430-022-03674-w</t>
  </si>
  <si>
    <t>374</t>
  </si>
  <si>
    <t>Coelho, Luis Pedro; Alves, Renato; Monteiro, Paulo; Huerta-Cepas, Jaime; Freitas, Ana Teresa; Bork, Peer</t>
  </si>
  <si>
    <t>NG-meta-profiler: fast processing of metagenomes using NGLess, a domain-specific language</t>
  </si>
  <si>
    <t>Microbiome</t>
  </si>
  <si>
    <t>2049-2618</t>
  </si>
  <si>
    <t>10.1186/s40168-019-0684-8</t>
  </si>
  <si>
    <t>https://microbiomejournal.biomedcentral.com/articles/10.1186/s40168-019-0684-8</t>
  </si>
  <si>
    <t>84</t>
  </si>
  <si>
    <t>van Gigch, John P.</t>
  </si>
  <si>
    <t>Diagnosis and Metamodeling of System Failures</t>
  </si>
  <si>
    <t>System Design Modeling and Metamodeling</t>
  </si>
  <si>
    <t>978-1-4899-0678-6 978-1-4899-0676-2</t>
  </si>
  <si>
    <t>http://link.springer.com/10.1007/978-1-4899-0676-2_14</t>
  </si>
  <si>
    <t>297-310</t>
  </si>
  <si>
    <t>DOI: 10.1007/978-1-4899-0676-2_14</t>
  </si>
  <si>
    <t>Mulo, Emmanuel; Zdun, Uwe; Dustdar, Schahram</t>
  </si>
  <si>
    <t>Domain-specific language for event-based compliance monitoring in process-driven SOAs</t>
  </si>
  <si>
    <t>Service Oriented Computing and Applications</t>
  </si>
  <si>
    <t>1863-2386, 1863-2394</t>
  </si>
  <si>
    <t>10.1007/s11761-012-0121-3</t>
  </si>
  <si>
    <t>http://link.springer.com/10.1007/s11761-012-0121-3</t>
  </si>
  <si>
    <t>2013-03</t>
  </si>
  <si>
    <t>59-73</t>
  </si>
  <si>
    <t>Grossmann, Georg; Jordan, Andreas; Muruganandha, Rishi; Selway, Matt; Stumptner, Markus</t>
  </si>
  <si>
    <t>Enabling Information Interoperability through Multi-domain Modeling</t>
  </si>
  <si>
    <t>Practice-Driven Research on Enterprise Transformation</t>
  </si>
  <si>
    <t>978-3-642-38773-9 978-3-642-38774-6</t>
  </si>
  <si>
    <t>http://link.springer.com/10.1007/978-3-642-38774-6_2</t>
  </si>
  <si>
    <t>16-33</t>
  </si>
  <si>
    <t>Series Title: Lecture Notes in Business Information Processing DOI: 10.1007/978-3-642-38774-6_2</t>
  </si>
  <si>
    <t>Abramov, Jenny; Sturm, Arnon</t>
  </si>
  <si>
    <t>Supporting Layered Architecture Specifications: A Domain Modeling Approach</t>
  </si>
  <si>
    <t>Enterprise, Business-Process and Information Systems Modeling</t>
  </si>
  <si>
    <t>978-3-642-13050-2 978-3-642-13051-9</t>
  </si>
  <si>
    <t>http://link.springer.com/10.1007/978-3-642-13051-9_17</t>
  </si>
  <si>
    <t>195-207</t>
  </si>
  <si>
    <t>Series Title: Lecture Notes in Business Information Processing DOI: 10.1007/978-3-642-13051-9_17</t>
  </si>
  <si>
    <t>Wu, Wenming; Dong, Yisheng</t>
  </si>
  <si>
    <t>Metamodeling-Based Semantic Web Languages</t>
  </si>
  <si>
    <t>E-Commerce and Web Technologies</t>
  </si>
  <si>
    <t>978-3-540-40808-6 978-3-540-45229-4</t>
  </si>
  <si>
    <t>http://link.springer.com/10.1007/978-3-540-45229-4_33</t>
  </si>
  <si>
    <t>339-347</t>
  </si>
  <si>
    <t>Series Title: Lecture Notes in Computer Science DOI: 10.1007/978-3-540-45229-4_33</t>
  </si>
  <si>
    <t>Hu, Wang; Enying, Li; Li, G. Y.; Zhong, Z. H.</t>
  </si>
  <si>
    <t>Optimization of sheet metal forming processes by the use of space mapping based metamodeling method</t>
  </si>
  <si>
    <t>The International Journal of Advanced Manufacturing Technology</t>
  </si>
  <si>
    <t>0268-3768, 1433-3015</t>
  </si>
  <si>
    <t>10.1007/s00170-007-1253-z</t>
  </si>
  <si>
    <t>http://link.springer.com/10.1007/s00170-007-1253-z</t>
  </si>
  <si>
    <t>2008-11</t>
  </si>
  <si>
    <t>642-655</t>
  </si>
  <si>
    <t>7-8</t>
  </si>
  <si>
    <t>Dingel, Juergen</t>
  </si>
  <si>
    <t>Complexity is the Only Constant: Trends in Computing and Their Relevance to Model Driven Engineering</t>
  </si>
  <si>
    <t>Graph Transformation</t>
  </si>
  <si>
    <t>978-3-319-40529-2 978-3-319-40530-8</t>
  </si>
  <si>
    <t>http://link.springer.com/10.1007/978-3-319-40530-8_1</t>
  </si>
  <si>
    <t>3-18</t>
  </si>
  <si>
    <t>Series Title: Lecture Notes in Computer Science DOI: 10.1007/978-3-319-40530-8_1</t>
  </si>
  <si>
    <t>Yang, Bin; Qiao, Lihong; Cai, Na; Zhu, Zuowei; Wulan, Muqi</t>
  </si>
  <si>
    <t>Manufacturing process information modeling using a metamodeling approach</t>
  </si>
  <si>
    <t>10.1007/s00170-016-9979-0</t>
  </si>
  <si>
    <t>http://link.springer.com/10.1007/s00170-016-9979-0</t>
  </si>
  <si>
    <t>1579-1596</t>
  </si>
  <si>
    <t>5-8</t>
  </si>
  <si>
    <t>Di Ruscio, Davide; Kolovos, Dimitris; de Lara, Juan; Pierantonio, Alfonso; Tisi, Massimo; Wimmer, Manuel</t>
  </si>
  <si>
    <t>Low-code development and model-driven engineering: Two sides of the same coin?</t>
  </si>
  <si>
    <t>10.1007/s10270-021-00970-2</t>
  </si>
  <si>
    <t>https://link.springer.com/10.1007/s10270-021-00970-2</t>
  </si>
  <si>
    <t>437-446</t>
  </si>
  <si>
    <t>Chen, Liming; Wang, Hu; Ye, Fan; Hu, Wei</t>
  </si>
  <si>
    <t>Comparative study of HDMRs and other popular metamodeling techniques for high dimensional problems</t>
  </si>
  <si>
    <t>10.1007/s00158-018-2046-8</t>
  </si>
  <si>
    <t>http://link.springer.com/10.1007/s00158-018-2046-8</t>
  </si>
  <si>
    <t>2019-01</t>
  </si>
  <si>
    <t>21-42</t>
  </si>
  <si>
    <t>Swacha, Jakub</t>
  </si>
  <si>
    <t>SIPE: A Domain-Specific Language for Specifying Interactive Programming Exercises</t>
  </si>
  <si>
    <t>Towards a Synergistic Combination of Research and Practice in Software Engineering</t>
  </si>
  <si>
    <t>978-3-319-65207-8 978-3-319-65208-5</t>
  </si>
  <si>
    <t>http://link.springer.com/10.1007/978-3-319-65208-5_2</t>
  </si>
  <si>
    <t>15-29</t>
  </si>
  <si>
    <t>Series Title: Studies in Computational Intelligence DOI: 10.1007/978-3-319-65208-5_2</t>
  </si>
  <si>
    <t>Zheng, Jun</t>
  </si>
  <si>
    <t>An output mapping variable fidelity metamodeling approach based on nested Latin hypercube design for complex engineering design optimization</t>
  </si>
  <si>
    <t>Applied Intelligence</t>
  </si>
  <si>
    <t>0924-669X, 1573-7497</t>
  </si>
  <si>
    <t>10.1007/s10489-018-1164-8</t>
  </si>
  <si>
    <t>http://link.springer.com/10.1007/s10489-018-1164-8</t>
  </si>
  <si>
    <t>3591-3611</t>
  </si>
  <si>
    <t>Schlegel, Christian; Steck, Andreas; Brugali, Davide; Knoll, Alois</t>
  </si>
  <si>
    <t>Design Abstraction and Processes in Robotics: From Code-Driven to Model-Driven Engineering</t>
  </si>
  <si>
    <t>Simulation, Modeling, and Programming for Autonomous Robots</t>
  </si>
  <si>
    <t>978-3-642-17318-9 978-3-642-17319-6</t>
  </si>
  <si>
    <t>http://link.springer.com/10.1007/978-3-642-17319-6_31</t>
  </si>
  <si>
    <t>324-335</t>
  </si>
  <si>
    <t>Series Title: Lecture Notes in Computer Science DOI: 10.1007/978-3-642-17319-6_31</t>
  </si>
  <si>
    <t>Pergl, Robert</t>
  </si>
  <si>
    <t>Modelling and Prototyping of Business Applications Based on Multilevel Domain-Specific Language</t>
  </si>
  <si>
    <t>Enterprise and Organizational Modeling and Simulation</t>
  </si>
  <si>
    <t>978-3-642-24174-1 978-3-642-24175-8</t>
  </si>
  <si>
    <t>http://link.springer.com/10.1007/978-3-642-24175-8_13</t>
  </si>
  <si>
    <t>173-191</t>
  </si>
  <si>
    <t>Series Title: Lecture Notes in Business Information Processing DOI: 10.1007/978-3-642-24175-8_13</t>
  </si>
  <si>
    <t>Hacid, Kahina; Ait-Ameur, Yamine</t>
  </si>
  <si>
    <t>Strengthening MDE and Formal Design Models by References to Domain Ontologies. A Model Annotation Based Approach</t>
  </si>
  <si>
    <t>Leveraging Applications of Formal Methods, Verification and Validation: Foundational Techniques</t>
  </si>
  <si>
    <t>978-3-319-47165-5 978-3-319-47166-2</t>
  </si>
  <si>
    <t>http://link.springer.com/10.1007/978-3-319-47166-2_24</t>
  </si>
  <si>
    <t>340-357</t>
  </si>
  <si>
    <t>DOI: 10.1007/978-3-319-47166-2_24 Series Title: Lecture Notes in Computer Science</t>
  </si>
  <si>
    <t>Calegari, Daniel; Mossakowski, Till; Szasz, Nora</t>
  </si>
  <si>
    <t>Model-Driven Engineering in the Heterogeneous Tool Set</t>
  </si>
  <si>
    <t>Formal Methods: Foundations and Applications</t>
  </si>
  <si>
    <t>978-3-319-15074-1 978-3-319-15075-8</t>
  </si>
  <si>
    <t>http://link.springer.com/10.1007/978-3-319-15075-8_5</t>
  </si>
  <si>
    <t>64-79</t>
  </si>
  <si>
    <t>Series Title: Lecture Notes in Computer Science DOI: 10.1007/978-3-319-15075-8_5</t>
  </si>
  <si>
    <t>Alulema, Darwin; Criado, Javier; Iribarne, Luis</t>
  </si>
  <si>
    <t>IoTV: Merging DTV and MDE Technologies on the Internet of Things</t>
  </si>
  <si>
    <t>Information Technology and Systems</t>
  </si>
  <si>
    <t>978-3-030-11889-1 978-3-030-11890-7</t>
  </si>
  <si>
    <t>http://link.springer.com/10.1007/978-3-030-11890-7_25</t>
  </si>
  <si>
    <t>255-264</t>
  </si>
  <si>
    <t>Series Title: Advances in Intelligent Systems and Computing DOI: 10.1007/978-3-030-11890-7_25</t>
  </si>
  <si>
    <t>Berg, Christian; Zimmermann, Wolf</t>
  </si>
  <si>
    <t>DSL Implementation for Model-Based Development of Pumps</t>
  </si>
  <si>
    <t>Leveraging Applications of Formal Methods, Verification and Validation. Technologies for Mastering Change</t>
  </si>
  <si>
    <t>978-3-662-45233-2 978-3-662-45234-9</t>
  </si>
  <si>
    <t>http://link.springer.com/10.1007/978-3-662-45234-9_28</t>
  </si>
  <si>
    <t>391-406</t>
  </si>
  <si>
    <t>Series Title: Lecture Notes in Computer Science DOI: 10.1007/978-3-662-45234-9_28</t>
  </si>
  <si>
    <t>Tratt, Laurence</t>
  </si>
  <si>
    <t>Evolving a DSL Implementation</t>
  </si>
  <si>
    <t>Generative and Transformational Techniques in Software Engineering II</t>
  </si>
  <si>
    <t>978-3-540-88642-6 978-3-540-88643-3</t>
  </si>
  <si>
    <t>http://link.springer.com/10.1007/978-3-540-88643-3_11</t>
  </si>
  <si>
    <t>425-441</t>
  </si>
  <si>
    <t>Series Title: Lecture Notes in Computer Science DOI: 10.1007/978-3-540-88643-3_11</t>
  </si>
  <si>
    <t>Lefebvre, Sidonie; Roblin, Antoine; Varet, Suzanne; Durand, Gérard</t>
  </si>
  <si>
    <t>Metamodeling of aircraft infrared signature dispersion</t>
  </si>
  <si>
    <t>AStA Advances in Statistical Analysis</t>
  </si>
  <si>
    <t>1863-8171, 1863-818X</t>
  </si>
  <si>
    <t>10.1007/s10182-010-0146-x</t>
  </si>
  <si>
    <t>http://link.springer.com/10.1007/s10182-010-0146-x</t>
  </si>
  <si>
    <t>2010-12</t>
  </si>
  <si>
    <t>405-422</t>
  </si>
  <si>
    <t>Belloir, Nicolas; Buisson, Jérémy; Touseau, Lionel</t>
  </si>
  <si>
    <t>Model-Driven Engineering as the Interface for Tactical Operation Order of Mixed Robot/Human Platoons</t>
  </si>
  <si>
    <t>Developments and Advances in Defense and Security</t>
  </si>
  <si>
    <t>9789811648830 9789811648847</t>
  </si>
  <si>
    <t>https://link.springer.com/10.1007/978-981-16-4884-7_16</t>
  </si>
  <si>
    <t>205-214</t>
  </si>
  <si>
    <t>Series Title: Smart Innovation, Systems and Technologies DOI: 10.1007/978-981-16-4884-7_16</t>
  </si>
  <si>
    <t>Curty, Simon; Härer, Felix; Fill, Hans-Georg</t>
  </si>
  <si>
    <t>Blockchain Application Development Using Model-Driven Engineering and Low-Code Platforms: A Survey</t>
  </si>
  <si>
    <t>978-3-031-07474-5 978-3-031-07475-2</t>
  </si>
  <si>
    <t>https://link.springer.com/10.1007/978-3-031-07475-2_14</t>
  </si>
  <si>
    <t>205-220</t>
  </si>
  <si>
    <t>Series Title: Lecture Notes in Business Information Processing DOI: 10.1007/978-3-031-07475-2_14</t>
  </si>
  <si>
    <t>Oetsch, Johannes; Pührer, Jörg; Seidl, Martina; Tompits, Hans; Zwickl, Patrick</t>
  </si>
  <si>
    <t>VIDEAS: A Development Tool for Answer-Set Programs Based on Model-Driven Engineering Technology</t>
  </si>
  <si>
    <t>Logic Programming and Nonmonotonic Reasoning</t>
  </si>
  <si>
    <t>978-3-642-20894-2 978-3-642-20895-9</t>
  </si>
  <si>
    <t>http://link.springer.com/10.1007/978-3-642-20895-9_45</t>
  </si>
  <si>
    <t>382-387</t>
  </si>
  <si>
    <t>Series Title: Lecture Notes in Computer Science DOI: 10.1007/978-3-642-20895-9_45</t>
  </si>
  <si>
    <t>Chaudhary, Hafiz Ahmad Awais; Guevara, Ivan; John, Jobish; Singh, Amandeep; Ghosal, Amrita; Pesch, Dirk; Margaria, Tiziana</t>
  </si>
  <si>
    <t>Model-Driven Engineering in Digital Thread Platforms: A Practical Use Case and Future Challenges</t>
  </si>
  <si>
    <t>Leveraging Applications of Formal Methods, Verification and Validation. Practice</t>
  </si>
  <si>
    <t>978-3-031-19761-1 978-3-031-19762-8</t>
  </si>
  <si>
    <t>https://link.springer.com/10.1007/978-3-031-19762-8_14</t>
  </si>
  <si>
    <t>Springer Nature Switzerland</t>
  </si>
  <si>
    <t>Series Title: Lecture Notes in Computer Science DOI: 10.1007/978-3-031-19762-8_14</t>
  </si>
  <si>
    <t>Metamodeling: More Applications</t>
  </si>
  <si>
    <t>http://link.springer.com/10.1007/978-1-4899-0676-2_13</t>
  </si>
  <si>
    <t>275-296</t>
  </si>
  <si>
    <t>DOI: 10.1007/978-1-4899-0676-2_13</t>
  </si>
  <si>
    <t>Fionda, Barbara</t>
  </si>
  <si>
    <t>Applicazione e sperimentazione del Protocollo APCM in un campione di bambini con Disturbo Specifico del Linguaggio: correlazione tra DSL e disprassia</t>
  </si>
  <si>
    <t>Protocollo per la valutazione delle Abilità Prassiche e della Coordinazione Motoria APCM</t>
  </si>
  <si>
    <t>978-88-470-0340-8</t>
  </si>
  <si>
    <t>http://link.springer.com/10.1007/88-470-0399-7_6</t>
  </si>
  <si>
    <t>101-108</t>
  </si>
  <si>
    <t>Series Title: Metodologie Riabilitative in Logopedia DOI: 10.1007/88-470-0399-7_6</t>
  </si>
  <si>
    <t>López, José Antonio Hernández; Cánovas Izquierdo, Javier Luis; Cuadrado, Jesús Sánchez</t>
  </si>
  <si>
    <t>ModelSet: a dataset for machine learning in model-driven engineering</t>
  </si>
  <si>
    <t>10.1007/s10270-021-00929-3</t>
  </si>
  <si>
    <t>https://link.springer.com/10.1007/s10270-021-00929-3</t>
  </si>
  <si>
    <t>967-986</t>
  </si>
  <si>
    <t>Gauffre, Guillaume; Dubois, Emmanuel</t>
  </si>
  <si>
    <t>Taking Advantage of Model-Driven Engineering Foundations for Mixed Interaction Design</t>
  </si>
  <si>
    <t>Model-Driven Development of Advanced User Interfaces</t>
  </si>
  <si>
    <t>978-3-642-14561-2 978-3-642-14562-9</t>
  </si>
  <si>
    <t>http://link.springer.com/10.1007/978-3-642-14562-9_11</t>
  </si>
  <si>
    <t>219-240</t>
  </si>
  <si>
    <t>Series Title: Studies in Computational Intelligence DOI: 10.1007/978-3-642-14562-9_11</t>
  </si>
  <si>
    <t>Prud’homme, Charles; Lorca, Xavier; Douence, Rémi; Jussien, Narendra</t>
  </si>
  <si>
    <t>Propagation engine prototyping with a domain specific language</t>
  </si>
  <si>
    <t>Constraints</t>
  </si>
  <si>
    <t>1383-7133, 1572-9354</t>
  </si>
  <si>
    <t>10.1007/s10601-013-9151-5</t>
  </si>
  <si>
    <t>http://link.springer.com/10.1007/s10601-013-9151-5</t>
  </si>
  <si>
    <t>2014-01</t>
  </si>
  <si>
    <t>57-76</t>
  </si>
  <si>
    <t>Klock, Felix S.</t>
  </si>
  <si>
    <t>A Declarative DSL for Customizing ASCII Art</t>
  </si>
  <si>
    <t>http://link.springer.com/10.1007/978-3-319-51676-9_13</t>
  </si>
  <si>
    <t>189-197</t>
  </si>
  <si>
    <t>Series Title: Lecture Notes in Computer Science DOI: 10.1007/978-3-319-51676-9_13</t>
  </si>
  <si>
    <t>Koffi, Kanga; Michel, Babri; Marcelin, Brou Konan; Tra, Goore Bi</t>
  </si>
  <si>
    <t>Xj-ASD: Towards a j-ASD DSL eXtension for Application Deployment in Cloud-Based Environment</t>
  </si>
  <si>
    <t>e-Infrastructure and e-Services for Developing Countries</t>
  </si>
  <si>
    <t>978-3-319-66741-6 978-3-319-66742-3</t>
  </si>
  <si>
    <t>http://link.springer.com/10.1007/978-3-319-66742-3_12</t>
  </si>
  <si>
    <t>122-132</t>
  </si>
  <si>
    <t>Series Title: Lecture Notes of the Institute for Computer Sciences, Social Informatics and Telecommunications Engineering DOI: 10.1007/978-3-319-66742-3_12</t>
  </si>
  <si>
    <t>Gorissen, Dirk; Crombecq, Karel; Hendrickx, Wouter; Dhaene, Tom</t>
  </si>
  <si>
    <t>Adaptive Distributed Metamodeling</t>
  </si>
  <si>
    <t>High Performance Computing for Computational Science - VECPAR 2006</t>
  </si>
  <si>
    <t>978-3-540-71350-0 978-3-540-71351-7</t>
  </si>
  <si>
    <t>http://link.springer.com/10.1007/978-3-540-71351-7_45</t>
  </si>
  <si>
    <t>579-588</t>
  </si>
  <si>
    <t>Series Title: Lecture Notes in Computer Science DOI: 10.1007/978-3-540-71351-7_45</t>
  </si>
  <si>
    <t>Gorissen, Dirk</t>
  </si>
  <si>
    <t>Grid-Enabled Adaptive Metamodeling and Active Learning for Computer Based Design</t>
  </si>
  <si>
    <t>Advances in Artificial Intelligence</t>
  </si>
  <si>
    <t>978-3-642-01817-6 978-3-642-01818-3</t>
  </si>
  <si>
    <t>http://link.springer.com/10.1007/978-3-642-01818-3_39</t>
  </si>
  <si>
    <t>266-269</t>
  </si>
  <si>
    <t>DOI: 10.1007/978-3-642-01818-3_39 Series Title: Lecture Notes in Computer Science</t>
  </si>
  <si>
    <t>Li, G.; Azarm, S.; Farhang-Mehr, A.; Diaz, A. R.</t>
  </si>
  <si>
    <t>Approximation of multiresponse deterministic engineering simulations: a dependent metamodeling approach</t>
  </si>
  <si>
    <t>10.1007/s00158-005-0574-5</t>
  </si>
  <si>
    <t>http://link.springer.com/10.1007/s00158-005-0574-5</t>
  </si>
  <si>
    <t>2006-04</t>
  </si>
  <si>
    <t>260-269</t>
  </si>
  <si>
    <t>de la Vega, Alfonso; García-Saiz, Diego; Zorrilla, Marta; Sánchez, Pablo</t>
  </si>
  <si>
    <t>Towards a DSL for Educational Data Mining</t>
  </si>
  <si>
    <t>Languages, Applications and Technologies</t>
  </si>
  <si>
    <t>978-3-319-27652-6 978-3-319-27653-3</t>
  </si>
  <si>
    <t>http://link.springer.com/10.1007/978-3-319-27653-3_8</t>
  </si>
  <si>
    <t>79-90</t>
  </si>
  <si>
    <t>Series Title: Communications in Computer and Information Science DOI: 10.1007/978-3-319-27653-3_8</t>
  </si>
  <si>
    <t>Andova, Suzana; van den Brand, Mark G. J.; Engelen, Luc J. P.; Verhoeff, Tom</t>
  </si>
  <si>
    <t>MDE Basics with a DSL Focus</t>
  </si>
  <si>
    <t>Formal Methods for Model-Driven Engineering</t>
  </si>
  <si>
    <t>978-3-642-30981-6 978-3-642-30982-3</t>
  </si>
  <si>
    <t>http://link.springer.com/10.1007/978-3-642-30982-3_2</t>
  </si>
  <si>
    <t>21-57</t>
  </si>
  <si>
    <t>Series Title: Lecture Notes in Computer Science DOI: 10.1007/978-3-642-30982-3_2</t>
  </si>
  <si>
    <t>Koopman, Pieter; Plasmeijer, Rinus</t>
  </si>
  <si>
    <t>Type-Safe Functions and Tasks in a Shallow Embedded DSL for Microprocessors</t>
  </si>
  <si>
    <t>Central European Functional Programming School</t>
  </si>
  <si>
    <t>978-3-030-28345-2 978-3-030-28346-9</t>
  </si>
  <si>
    <t>http://link.springer.com/10.1007/978-3-030-28346-9_8</t>
  </si>
  <si>
    <t>283-340</t>
  </si>
  <si>
    <t>Series Title: Lecture Notes in Computer Science DOI: 10.1007/978-3-030-28346-9_8</t>
  </si>
  <si>
    <t>Rabbi, Fazle; Lamo, Yngve; Kristensen, Lars Michael</t>
  </si>
  <si>
    <t>An MDE Approach for Modelling and Reasoning About Multi-agent Systems</t>
  </si>
  <si>
    <t>Multi-Agent Systems and Agreement Technologies</t>
  </si>
  <si>
    <t>978-3-319-59293-0 978-3-319-59294-7</t>
  </si>
  <si>
    <t>http://link.springer.com/10.1007/978-3-319-59294-7_5</t>
  </si>
  <si>
    <t>49-57</t>
  </si>
  <si>
    <t>Series Title: Lecture Notes in Computer Science DOI: 10.1007/978-3-319-59294-7_5</t>
  </si>
  <si>
    <t>Chen, Pinde; Li, Kedong</t>
  </si>
  <si>
    <t>Ontology of Domain Modeling in Web Based Adaptive Learning System</t>
  </si>
  <si>
    <t>Knowledge-Based Intelligent Information and Engineering Systems</t>
  </si>
  <si>
    <t>978-3-540-40803-1 978-3-540-45224-9</t>
  </si>
  <si>
    <t>http://link.springer.com/10.1007/978-3-540-45224-9_118</t>
  </si>
  <si>
    <t>886-892</t>
  </si>
  <si>
    <t>Series Title: Lecture Notes in Computer Science DOI: 10.1007/978-3-540-45224-9_118</t>
  </si>
  <si>
    <t>Díaz, Oscar; Puente, Gorka</t>
  </si>
  <si>
    <t>A DSL for Corporate Wiki Initialization</t>
  </si>
  <si>
    <t>http://link.springer.com/10.1007/978-3-642-21640-4_19</t>
  </si>
  <si>
    <t>237-251</t>
  </si>
  <si>
    <t>Series Title: Notes on Numerical Fluid Mechanics and Multidisciplinary Design DOI: 10.1007/978-3-642-21640-4_19</t>
  </si>
  <si>
    <t>Fernández, Gloria García; Sanjuan-Martinez, Óscar; Crespo, Rubén González; García-Bustelo, Cristina Pelayo; Tolosa, José Barranquero</t>
  </si>
  <si>
    <t>MDE for Device Driver Development</t>
  </si>
  <si>
    <t>http://link.springer.com/10.1007/978-3-642-02481-8_46</t>
  </si>
  <si>
    <t>323-329</t>
  </si>
  <si>
    <t>Series Title: Lecture Notes in Computer Science DOI: 10.1007/978-3-642-02481-8_46</t>
  </si>
  <si>
    <t>de S. Braga, Diego; Alves, Felipe Omena M.; de L. Neto, Fernando Buarque; de S. Menezes, Luis Carlos</t>
  </si>
  <si>
    <t>An Aspect-Oriented Domain-Specific Language for Modeling Multi-Agent Systems in Social Simulations</t>
  </si>
  <si>
    <t>Intelligent Data Engineering and Automated Learning - IDEAL 2012</t>
  </si>
  <si>
    <t>978-3-642-32638-7 978-3-642-32639-4</t>
  </si>
  <si>
    <t>http://link.springer.com/10.1007/978-3-642-32639-4_70</t>
  </si>
  <si>
    <t>578-585</t>
  </si>
  <si>
    <t>Series Title: Lecture Notes in Computer Science DOI: 10.1007/978-3-642-32639-4_70</t>
  </si>
  <si>
    <t>Yu, Huafeng; Gamatié, Abdoulaye; Rutten, Éric; Dekeyser, Jean-Luc</t>
  </si>
  <si>
    <t>Safe design of high-performance embedded systems in an MDE framework</t>
  </si>
  <si>
    <t>10.1007/s11334-008-0059-y</t>
  </si>
  <si>
    <t>http://link.springer.com/10.1007/s11334-008-0059-y</t>
  </si>
  <si>
    <t>215-222</t>
  </si>
  <si>
    <t>Pieters, Ruben P.; Schrijvers, Tom</t>
  </si>
  <si>
    <t>PaSe: An Extensible and Inspectable DSL for Micro-Animations</t>
  </si>
  <si>
    <t>Trends in Functional Programming</t>
  </si>
  <si>
    <t>978-3-030-57760-5 978-3-030-57761-2</t>
  </si>
  <si>
    <t>http://link.springer.com/10.1007/978-3-030-57761-2_1</t>
  </si>
  <si>
    <t>3-24</t>
  </si>
  <si>
    <t>Series Title: Lecture Notes in Computer Science DOI: 10.1007/978-3-030-57761-2_1</t>
  </si>
  <si>
    <t>Tikhonova, Ulyana; Manders, Maarten; Boudewijns, Rimco</t>
  </si>
  <si>
    <t>Visualization of Formal Specifications for Understanding and Debugging an Industrial DSL</t>
  </si>
  <si>
    <t>http://link.springer.com/10.1007/978-3-319-50230-4_13</t>
  </si>
  <si>
    <t>179-195</t>
  </si>
  <si>
    <t>Series Title: Lecture Notes in Computer Science DOI: 10.1007/978-3-319-50230-4_13</t>
  </si>
  <si>
    <t>Djeddai, Selma; Mezghiche, Mohamed; Strecker, Martin</t>
  </si>
  <si>
    <t>Combining Verification and MDE Illustrated by a Formal Java Development</t>
  </si>
  <si>
    <t>ICT in Education, Research, and Industrial Applications</t>
  </si>
  <si>
    <t>978-3-642-35736-7 978-3-642-35737-4</t>
  </si>
  <si>
    <t>http://link.springer.com/10.1007/978-3-642-35737-4_8</t>
  </si>
  <si>
    <t>131-148</t>
  </si>
  <si>
    <t>Series Title: Communications in Computer and Information Science DOI: 10.1007/978-3-642-35737-4_8</t>
  </si>
  <si>
    <t>Dhouib, Saadia; Kchir, Selma; Stinckwich, Serge; Ziadi, Tewfik; Ziane, Mikal</t>
  </si>
  <si>
    <t>RobotML, a Domain-Specific Language to Design, Simulate and Deploy Robotic Applications</t>
  </si>
  <si>
    <t>978-3-642-34326-1 978-3-642-34327-8</t>
  </si>
  <si>
    <t>http://link.springer.com/10.1007/978-3-642-34327-8_16</t>
  </si>
  <si>
    <t>149-160</t>
  </si>
  <si>
    <t>Series Title: Lecture Notes in Computer Science DOI: 10.1007/978-3-642-34327-8_16</t>
  </si>
  <si>
    <t>Hołda, Przemysław; Rachwał, Kajetan; Sawicki, Jan; Ganzha, Maria; Paprzycki, Marcin</t>
  </si>
  <si>
    <t>Agents Assembly: Domain Specific Language for Agent Simulations</t>
  </si>
  <si>
    <t>Advances in Practical Applications of Agents, Multi-Agent Systems, and Complex Systems Simulation. The PAAMS Collection</t>
  </si>
  <si>
    <t>978-3-031-18191-7 978-3-031-18192-4</t>
  </si>
  <si>
    <t>https://link.springer.com/10.1007/978-3-031-18192-4_42</t>
  </si>
  <si>
    <t>487-492</t>
  </si>
  <si>
    <t>Series Title: Lecture Notes in Computer Science DOI: 10.1007/978-3-031-18192-4_42</t>
  </si>
  <si>
    <t>Leist, Susanne; Karagiannis, Dimitris; Johannsen, Florian; Penzel, Hans-Gert</t>
  </si>
  <si>
    <t>From Business Engineering to Digital Engineering: The Role of Metamodeling in Digital Transformation</t>
  </si>
  <si>
    <t>Engineering the Transformation of the Enterprise</t>
  </si>
  <si>
    <t>978-3-030-84654-1 978-3-030-84655-8</t>
  </si>
  <si>
    <t>https://link.springer.com/10.1007/978-3-030-84655-8_4</t>
  </si>
  <si>
    <t>51-71</t>
  </si>
  <si>
    <t>DOI: 10.1007/978-3-030-84655-8_4</t>
  </si>
  <si>
    <t>Ben Said, Mouna; Hadj Kacem, Yessine; Kerboeuf, Mickaël; Abid, Mohamed</t>
  </si>
  <si>
    <t>An MDE-based approach for self-adaptive RTES model generation</t>
  </si>
  <si>
    <t>10.1007/s10586-019-02968-4</t>
  </si>
  <si>
    <t>http://link.springer.com/10.1007/s10586-019-02968-4</t>
  </si>
  <si>
    <t>2020-06</t>
  </si>
  <si>
    <t>925-951</t>
  </si>
  <si>
    <t>Olney, Andrew M.</t>
  </si>
  <si>
    <t>Extraction of Concept Maps from Textbooks for Domain Modeling</t>
  </si>
  <si>
    <t>978-3-642-13436-4 978-3-642-13437-1</t>
  </si>
  <si>
    <t>http://link.springer.com/10.1007/978-3-642-13437-1_80</t>
  </si>
  <si>
    <t>390-392</t>
  </si>
  <si>
    <t>Series Title: Lecture Notes in Computer Science DOI: 10.1007/978-3-642-13437-1_80</t>
  </si>
  <si>
    <t>Buch, Jacob Pørksen; Laursen, Johan Sund; Sørensen, Lars Carøe; Ellekilde, Lars-Peter; Kraft, Dirk; Schultz, Ulrik Pagh; Petersen, Henrik Gordon</t>
  </si>
  <si>
    <t>Applying Simulation and a Domain-Specific Language for an Adaptive Action Library</t>
  </si>
  <si>
    <t>978-3-319-11899-4 978-3-319-11900-7</t>
  </si>
  <si>
    <t>http://link.springer.com/10.1007/978-3-319-11900-7_8</t>
  </si>
  <si>
    <t>86-97</t>
  </si>
  <si>
    <t>Series Title: Lecture Notes in Computer Science DOI: 10.1007/978-3-319-11900-7_8</t>
  </si>
  <si>
    <t>Vistbakka, Inna; Barash, Mikhail; Troubitsyna, Elena</t>
  </si>
  <si>
    <t>Towards Creating a DSL Facilitating Modelling of Dynamic Access Control in Event-B</t>
  </si>
  <si>
    <t>Abstract State Machines, Alloy, B, TLA, VDM, and Z</t>
  </si>
  <si>
    <t>978-3-319-91270-7 978-3-319-91271-4</t>
  </si>
  <si>
    <t>http://link.springer.com/10.1007/978-3-319-91271-4_28</t>
  </si>
  <si>
    <t>386-391</t>
  </si>
  <si>
    <t>Series Title: Lecture Notes in Computer Science DOI: 10.1007/978-3-319-91271-4_28</t>
  </si>
  <si>
    <t>Larin, V. O.; Bantysh, O. V.; Galkin, O. V.; Provotar, O. I.</t>
  </si>
  <si>
    <t>The Domain-Specific Language Strumok for Describing Actor-Oriented Systems with Shared Memory</t>
  </si>
  <si>
    <t>Cybernetics and Systems Analysis</t>
  </si>
  <si>
    <t>1060-0396, 1573-8337</t>
  </si>
  <si>
    <t>10.1007/s10559-018-0085-1</t>
  </si>
  <si>
    <t>http://link.springer.com/10.1007/s10559-018-0085-1</t>
  </si>
  <si>
    <t>833-841</t>
  </si>
  <si>
    <t>Steingartner, William; Novitzká, Valerie</t>
  </si>
  <si>
    <t>Natural Semantics for Domain-Specific Language</t>
  </si>
  <si>
    <t>New Trends in Database and Information Systems</t>
  </si>
  <si>
    <t>978-3-030-85081-4 978-3-030-85082-1</t>
  </si>
  <si>
    <t>https://link.springer.com/10.1007/978-3-030-85082-1_17</t>
  </si>
  <si>
    <t>181-192</t>
  </si>
  <si>
    <t>Series Title: Communications in Computer and Information Science DOI: 10.1007/978-3-030-85082-1_17</t>
  </si>
  <si>
    <t>Simon, Balazs; Goldschmidt, Balazs; Kondorosi, Karoly</t>
  </si>
  <si>
    <t>A Human Readable Platform Independent Domain Specific Language for BPEL</t>
  </si>
  <si>
    <t>Networked Digital Technologies</t>
  </si>
  <si>
    <t>978-3-642-14291-8 978-3-642-14292-5</t>
  </si>
  <si>
    <t>http://link.springer.com/10.1007/978-3-642-14292-5_55</t>
  </si>
  <si>
    <t>537-544</t>
  </si>
  <si>
    <t>Series Title: Communications in Computer and Information Science DOI: 10.1007/978-3-642-14292-5_55</t>
  </si>
  <si>
    <t>Koubarakis, Manolis; Borgida, Alexander; Constantopoulos, Panos; Doerr, Martin; Jarke, Matthias; Jeusfeld, Manfred A.; Mylopoulos, John; Plexousakis, Dimitris</t>
  </si>
  <si>
    <t>A retrospective on Telos as a metamodeling language for requirements engineering</t>
  </si>
  <si>
    <t>10.1007/s00766-020-00329-x</t>
  </si>
  <si>
    <t>http://link.springer.com/10.1007/s00766-020-00329-x</t>
  </si>
  <si>
    <t>2021-03</t>
  </si>
  <si>
    <t>1-23</t>
  </si>
  <si>
    <t>do Nascimento, Francisco Assis Moreira; Oliveira, Marcio F. S.; Wagner, Flávio Rech</t>
  </si>
  <si>
    <t>A model-driven engineering framework for embedded systems design</t>
  </si>
  <si>
    <t>10.1007/s11334-011-0175-y</t>
  </si>
  <si>
    <t>http://link.springer.com/10.1007/s11334-011-0175-y</t>
  </si>
  <si>
    <t>2012-03</t>
  </si>
  <si>
    <t>19-33</t>
  </si>
  <si>
    <t>Di Giacomo, Francesco; Abbadi, Mohamed; Cortesi, Agostino; Spronck, Pieter; Maggiore, Giuseppe</t>
  </si>
  <si>
    <t>Building Game Scripting DSL’s with the Metacasanova Metacompiler</t>
  </si>
  <si>
    <t>Intelligent Technologies for Interactive Entertainment</t>
  </si>
  <si>
    <t>978-3-319-49615-3 978-3-319-49616-0</t>
  </si>
  <si>
    <t>http://link.springer.com/10.1007/978-3-319-49616-0_22</t>
  </si>
  <si>
    <t>231-242</t>
  </si>
  <si>
    <t>Series Title: Lecture Notes of the Institute for Computer Sciences, Social Informatics and Telecommunications Engineering DOI: 10.1007/978-3-319-49616-0_22</t>
  </si>
  <si>
    <t>Kraimeche, Belka</t>
  </si>
  <si>
    <t>[No title found]</t>
  </si>
  <si>
    <t>10184864</t>
  </si>
  <si>
    <t>10.1023/A:1009050711890</t>
  </si>
  <si>
    <t>http://link.springer.com/10.1023/A:1009050711890</t>
  </si>
  <si>
    <t>55-71</t>
  </si>
  <si>
    <t>1/2</t>
  </si>
  <si>
    <t>de Araujo, Luciane Calixto; Casanova, Marco A.; Leme, Luiz André P. P.; Furtado, Antônio L.</t>
  </si>
  <si>
    <t>DSL Based Approach for Building Model-Driven Questionnaires</t>
  </si>
  <si>
    <t>978-3-030-75417-4 978-3-030-75418-1</t>
  </si>
  <si>
    <t>https://link.springer.com/10.1007/978-3-030-75418-1_21</t>
  </si>
  <si>
    <t>458-480</t>
  </si>
  <si>
    <t>Series Title: Lecture Notes in Business Information Processing DOI: 10.1007/978-3-030-75418-1_21</t>
  </si>
  <si>
    <t>Cârlan, Carmen; Ratiu, Daniel</t>
  </si>
  <si>
    <t>FASTEN.Safe: A Model-Driven Engineering Tool to Experiment with Checkable Assurance Cases</t>
  </si>
  <si>
    <t>Computer Safety, Reliability, and Security</t>
  </si>
  <si>
    <t>978-3-030-54548-2 978-3-030-54549-9</t>
  </si>
  <si>
    <t>https://link.springer.com/10.1007/978-3-030-54549-9_20</t>
  </si>
  <si>
    <t>298-306</t>
  </si>
  <si>
    <t>Series Title: Lecture Notes in Computer Science DOI: 10.1007/978-3-030-54549-9_20</t>
  </si>
  <si>
    <t>Campos, Cristina; Grangel, Reyes</t>
  </si>
  <si>
    <t>How to Apply Model Driven Engineering to Develop Corporate Social Responsibility Computer Systems</t>
  </si>
  <si>
    <t>Modeling and Simulation in Engineering, Economics, and Management</t>
  </si>
  <si>
    <t>978-3-642-38278-9 978-3-642-38279-6</t>
  </si>
  <si>
    <t>http://link.springer.com/10.1007/978-3-642-38279-6_5</t>
  </si>
  <si>
    <t>42-50</t>
  </si>
  <si>
    <t>Series Title: Lecture Notes in Business Information Processing DOI: 10.1007/978-3-642-38279-6_5</t>
  </si>
  <si>
    <t>Gaševic, Dragan; Djuric, Dragan; Devedžic, Vladan</t>
  </si>
  <si>
    <t>Model Driven Engineering</t>
  </si>
  <si>
    <t>http://link.springer.com/10.1007/978-3-642-00282-3_4</t>
  </si>
  <si>
    <t>125-155</t>
  </si>
  <si>
    <t>DOI: 10.1007/978-3-642-00282-3_4</t>
  </si>
  <si>
    <t>von Zabiensky, Florian; Loosen, Christian; Kreutzer, Michael; Bienhaus, Diethelm</t>
  </si>
  <si>
    <t>A Domain-Specific Language for Model-Driven Development of Networked Electronic Travel Aid Systems</t>
  </si>
  <si>
    <t>HCI International 2021 - Late Breaking Posters</t>
  </si>
  <si>
    <t>978-3-030-90178-3 978-3-030-90179-0</t>
  </si>
  <si>
    <t>https://link.springer.com/10.1007/978-3-030-90179-0_8</t>
  </si>
  <si>
    <t>Series Title: Communications in Computer and Information Science DOI: 10.1007/978-3-030-90179-0_8</t>
  </si>
  <si>
    <t>Egea, Marina; Rusu, Vlad</t>
  </si>
  <si>
    <t>Formal executable semantics for conformance in the MDE framework</t>
  </si>
  <si>
    <t>10.1007/s11334-009-0108-1</t>
  </si>
  <si>
    <t>http://link.springer.com/10.1007/s11334-009-0108-1</t>
  </si>
  <si>
    <t>2010-03</t>
  </si>
  <si>
    <t>73-81</t>
  </si>
  <si>
    <t>1-2</t>
  </si>
  <si>
    <t>Simon, Balazs; Goldschmidt, Balazs</t>
  </si>
  <si>
    <t>A Human Readable Platform Independent Domain Specific Language for WSDL</t>
  </si>
  <si>
    <t>http://link.springer.com/10.1007/978-3-642-14292-5_54</t>
  </si>
  <si>
    <t>529-536</t>
  </si>
  <si>
    <t>Series Title: Communications in Computer and Information Science DOI: 10.1007/978-3-642-14292-5_54</t>
  </si>
  <si>
    <t>Westphal, Oliver; Voigtländer, Janis</t>
  </si>
  <si>
    <t>Implementing, and Keeping in Check, a DSL Used in E-Learning</t>
  </si>
  <si>
    <t>Functional and Logic Programming</t>
  </si>
  <si>
    <t>978-3-030-59024-6 978-3-030-59025-3</t>
  </si>
  <si>
    <t>https://link.springer.com/10.1007/978-3-030-59025-3_11</t>
  </si>
  <si>
    <t>179-197</t>
  </si>
  <si>
    <t>Series Title: Lecture Notes in Computer Science DOI: 10.1007/978-3-030-59025-3_11</t>
  </si>
  <si>
    <t>Steingartner, William; Baraník, Róbert; Novitzká, Valerie</t>
  </si>
  <si>
    <t>Abstract Machine for Operational Semantics of Domain-Specific Language</t>
  </si>
  <si>
    <t>978-3-031-15742-4 978-3-031-15743-1</t>
  </si>
  <si>
    <t>https://link.springer.com/10.1007/978-3-031-15743-1_38</t>
  </si>
  <si>
    <t>413-424</t>
  </si>
  <si>
    <t>Series Title: Communications in Computer and Information Science DOI: 10.1007/978-3-031-15743-1_38</t>
  </si>
  <si>
    <t>Ciancone, Andrea; Filieri, Antonio; Mirandola, Raffaela</t>
  </si>
  <si>
    <t>Testing operational transformations in model-driven engineering</t>
  </si>
  <si>
    <t>10.1007/s11334-013-0208-9</t>
  </si>
  <si>
    <t>http://link.springer.com/10.1007/s11334-013-0208-9</t>
  </si>
  <si>
    <t>19-32</t>
  </si>
  <si>
    <t>Martínez, Yulkeidi; Cachero, Cristina; Matera, Maristella; Abrahao, Silvia; Luján, Sergio</t>
  </si>
  <si>
    <t>Impact of MDE Approaches on the Maintainability of Web Applications: An Experimental Evaluation</t>
  </si>
  <si>
    <t>Conceptual Modeling – ER 2011</t>
  </si>
  <si>
    <t>978-3-642-24605-0 978-3-642-24606-7</t>
  </si>
  <si>
    <t>http://link.springer.com/10.1007/978-3-642-24606-7_18</t>
  </si>
  <si>
    <t>233-246</t>
  </si>
  <si>
    <t>Series Title: Lecture Notes in Computer Science DOI: 10.1007/978-3-642-24606-7_18</t>
  </si>
  <si>
    <t>Visic, Niksa; Karagiannis, Dimitris</t>
  </si>
  <si>
    <t>Developing Conceptual Modeling Tools Using a DSL</t>
  </si>
  <si>
    <t>Knowledge Science, Engineering and Management</t>
  </si>
  <si>
    <t>978-3-319-12095-9 978-3-319-12096-6</t>
  </si>
  <si>
    <t>http://link.springer.com/10.1007/978-3-319-12096-6_15</t>
  </si>
  <si>
    <t>162-173</t>
  </si>
  <si>
    <t>Series Title: Lecture Notes in Computer Science DOI: 10.1007/978-3-319-12096-6_15</t>
  </si>
  <si>
    <t>Weichhart, Georg; Stary, Christian</t>
  </si>
  <si>
    <t>A Domain Specific Language for Organisational Interoperability</t>
  </si>
  <si>
    <t>On the Move to Meaningful Internet Systems: OTM 2015 Workshops</t>
  </si>
  <si>
    <t>978-3-319-26137-9 978-3-319-26138-6</t>
  </si>
  <si>
    <t>http://link.springer.com/10.1007/978-3-319-26138-6_15</t>
  </si>
  <si>
    <t>117-126</t>
  </si>
  <si>
    <t>Series Title: Lecture Notes in Computer Science DOI: 10.1007/978-3-319-26138-6_15</t>
  </si>
  <si>
    <t>Hammoudeh García, Nadia; Deshpande, Harshavardhan; Santos, André; Kahl, Björn; Bordignon, Mirko</t>
  </si>
  <si>
    <t>Bootstrapping MDE development from ROS manual code: Part 2—Model generation and leveraging models at runtime</t>
  </si>
  <si>
    <t>10.1007/s10270-021-00873-2</t>
  </si>
  <si>
    <t>https://link.springer.com/10.1007/s10270-021-00873-2</t>
  </si>
  <si>
    <t>2047-2070</t>
  </si>
  <si>
    <t>Gherbi, Tahar; Borne, Isabelle; Meslati, Djamel</t>
  </si>
  <si>
    <t>An MDE Approach to Develop Mobile-Agents Applications</t>
  </si>
  <si>
    <t>Evaluation of Novel Approaches to Software Engineering</t>
  </si>
  <si>
    <t>978-3-642-54091-2 978-3-642-54092-9</t>
  </si>
  <si>
    <t>http://link.springer.com/10.1007/978-3-642-54092-9_5</t>
  </si>
  <si>
    <t>64-80</t>
  </si>
  <si>
    <t>Series Title: Communications in Computer and Information Science DOI: 10.1007/978-3-642-54092-9_5</t>
  </si>
  <si>
    <t>Haav, Hele-Mai; Ojamaa, Andres; Grigorenko, Pavel; Kotkas, Vahur</t>
  </si>
  <si>
    <t>Ontology-Based Integration of Software Artefacts for DSL Development</t>
  </si>
  <si>
    <t>http://link.springer.com/10.1007/978-3-319-26138-6_34</t>
  </si>
  <si>
    <t>309-318</t>
  </si>
  <si>
    <t>Series Title: Lecture Notes in Computer Science DOI: 10.1007/978-3-319-26138-6_34</t>
  </si>
  <si>
    <t>Andolfato, Luigi; Karban, Robert; Schilling, Marcus; Sommer, Heiko; Zamparelli, Michele; Chiozzi, Gianluca</t>
  </si>
  <si>
    <t>Experiences in Applying Model Driven Engineering to the Telescope and Instrument Control System Domain</t>
  </si>
  <si>
    <t>http://link.springer.com/10.1007/978-3-319-11653-2_25</t>
  </si>
  <si>
    <t>403-419</t>
  </si>
  <si>
    <t>Series Title: Lecture Notes in Computer Science DOI: 10.1007/978-3-319-11653-2_25</t>
  </si>
  <si>
    <t>Kammer, Dietrich; Henkens, Dana; Groh, Rainer</t>
  </si>
  <si>
    <t>GeForMTjs: A JavaScript Library Based on a Domain Specific Language for Multi-touch Gestures</t>
  </si>
  <si>
    <t>978-3-642-31752-1 978-3-642-31753-8</t>
  </si>
  <si>
    <t>http://link.springer.com/10.1007/978-3-642-31753-8_40</t>
  </si>
  <si>
    <t>444-447</t>
  </si>
  <si>
    <t>Series Title: Lecture Notes in Computer Science DOI: 10.1007/978-3-642-31753-8_40</t>
  </si>
  <si>
    <t>Hoffmann, Benjamin; Chalmers, Kevin; Urquhart, Neil; Farrenkopf, Thomas; Guckert, Michael</t>
  </si>
  <si>
    <t>ATHOS - A Domain-Specific Language for Multi-agent Simulations</t>
  </si>
  <si>
    <t>Advances in Practical Applications of Agents, Multi-Agent Systems, and Complexity: The PAAMS Collection</t>
  </si>
  <si>
    <t>978-3-319-94579-8 978-3-319-94580-4</t>
  </si>
  <si>
    <t>http://link.springer.com/10.1007/978-3-319-94580-4_30</t>
  </si>
  <si>
    <t>322-325</t>
  </si>
  <si>
    <t>Series Title: Lecture Notes in Computer Science DOI: 10.1007/978-3-319-94580-4_30</t>
  </si>
  <si>
    <t>Boiarskyi, Oleksii; Popereshnyak, Svitlana</t>
  </si>
  <si>
    <t>Automated System and Domain-Specific Language for Medical Data Collection and Processing</t>
  </si>
  <si>
    <t>Lecture Notes in Computational Intelligence and Decision Making</t>
  </si>
  <si>
    <t>978-3-030-82013-8 978-3-030-82014-5</t>
  </si>
  <si>
    <t>https://link.springer.com/10.1007/978-3-030-82014-5_25</t>
  </si>
  <si>
    <t>377-396</t>
  </si>
  <si>
    <t>Series Title: Lecture Notes on Data Engineering and Communications Technologies DOI: 10.1007/978-3-030-82014-5_25</t>
  </si>
  <si>
    <t>Henglein, Fritz</t>
  </si>
  <si>
    <t>Dynamic Symbolic Computation for Domain-Specific Language Implementation</t>
  </si>
  <si>
    <t>Logic-Based Program Synthesis and Transformation</t>
  </si>
  <si>
    <t>978-3-642-32210-5 978-3-642-32211-2</t>
  </si>
  <si>
    <t>http://link.springer.com/10.1007/978-3-642-32211-2_2</t>
  </si>
  <si>
    <t>4-24</t>
  </si>
  <si>
    <t>Series Title: Lecture Notes in Computer Science DOI: 10.1007/978-3-642-32211-2_2</t>
  </si>
  <si>
    <t>A Shallow Embedded Type Safe Extendable DSL for the Arduino</t>
  </si>
  <si>
    <t>978-3-319-39109-0 978-3-319-39110-6</t>
  </si>
  <si>
    <t>http://link.springer.com/10.1007/978-3-319-39110-6_6</t>
  </si>
  <si>
    <t>104-123</t>
  </si>
  <si>
    <t>Series Title: Lecture Notes in Computer Science DOI: 10.1007/978-3-319-39110-6_6</t>
  </si>
  <si>
    <t>Bruneliere, Hugo; Eramo, Romina; Gómez, Abel; Besnard, Valentin; Bruel, Jean Michel; Gogolla, Martin; Kästner, Andreas; Rutle, Adrian</t>
  </si>
  <si>
    <t>Model-Driven Engineering for Design-Runtime Interaction in Complex Systems: Scientific Challenges and Roadmap: Report on the MDE@DeRun 2018 Workshop</t>
  </si>
  <si>
    <t>978-3-030-04770-2 978-3-030-04771-9</t>
  </si>
  <si>
    <t>http://link.springer.com/10.1007/978-3-030-04771-9_40</t>
  </si>
  <si>
    <t>536-543</t>
  </si>
  <si>
    <t>Series Title: Lecture Notes in Computer Science DOI: 10.1007/978-3-030-04771-9_40</t>
  </si>
  <si>
    <t>Evora, Jose; Hernandez, Jose Juan; Hernandez, Mario</t>
  </si>
  <si>
    <t>Advantages of Model Driven Engineering for studying complex systems</t>
  </si>
  <si>
    <t>Natural Computing</t>
  </si>
  <si>
    <t>1567-7818, 1572-9796</t>
  </si>
  <si>
    <t>10.1007/s11047-014-9469-y</t>
  </si>
  <si>
    <t>http://link.springer.com/10.1007/s11047-014-9469-y</t>
  </si>
  <si>
    <t>2015-03</t>
  </si>
  <si>
    <t>129-144</t>
  </si>
  <si>
    <t>Parri, Jacopo; Patara, Fulvio; Sampietro, Samuele; Vicario, Enrico</t>
  </si>
  <si>
    <t>A framework for Model-Driven Engineering of resilient software-controlled systems</t>
  </si>
  <si>
    <t>Computing</t>
  </si>
  <si>
    <t>0010-485X, 1436-5057</t>
  </si>
  <si>
    <t>10.1007/s00607-020-00841-6</t>
  </si>
  <si>
    <t>https://link.springer.com/10.1007/s00607-020-00841-6</t>
  </si>
  <si>
    <t>2021-04</t>
  </si>
  <si>
    <t>589-612</t>
  </si>
  <si>
    <t>Valencia-Ramos, Rafael; Zhinin-Vera, Luis; Chang, Oscar; Pineda, Israel</t>
  </si>
  <si>
    <t>E-Move: Domain Specific Language for People with Movement Disorders</t>
  </si>
  <si>
    <t>https://link.springer.com/10.1007/978-3-030-62833-8_36</t>
  </si>
  <si>
    <t>493-500</t>
  </si>
  <si>
    <t>Series Title: Communications in Computer and Information Science DOI: 10.1007/978-3-030-62833-8_36</t>
  </si>
  <si>
    <t>Scully-Allison, Connor</t>
  </si>
  <si>
    <t>Materia: A Data Quality Control Embedded Domain Specific Language in Python</t>
  </si>
  <si>
    <t>Business Information Systems Workshops</t>
  </si>
  <si>
    <t>978-3-030-61145-3 978-3-030-61146-0</t>
  </si>
  <si>
    <t>https://link.springer.com/10.1007/978-3-030-61146-0_23</t>
  </si>
  <si>
    <t>Series Title: Lecture Notes in Business Information Processing DOI: 10.1007/978-3-030-61146-0_23</t>
  </si>
  <si>
    <t>Thompson, Chris; White, Jules; Dougherty, Brian; Schmidt, Douglas C.</t>
  </si>
  <si>
    <t>Optimizing Mobile Application Performance with Model–Driven Engineering</t>
  </si>
  <si>
    <t>Software Technologies for Embedded and Ubiquitous Systems</t>
  </si>
  <si>
    <t>978-3-642-10264-6 978-3-642-10265-3</t>
  </si>
  <si>
    <t>http://link.springer.com/10.1007/978-3-642-10265-3_4</t>
  </si>
  <si>
    <t>36-46</t>
  </si>
  <si>
    <t>Series Title: Lecture Notes in Computer Science DOI: 10.1007/978-3-642-10265-3_4</t>
  </si>
  <si>
    <t>Vuković, Željko; Milanović, Nikola; Vaderna, Renata; Dejanović, Igor; Milosavljević, Gordana</t>
  </si>
  <si>
    <t>SAIL: A Domain-Specific Language for Semantic-Aided Automation of Interface Mapping in Enterprise Integration</t>
  </si>
  <si>
    <t>http://link.springer.com/10.1007/978-3-319-26138-6_13</t>
  </si>
  <si>
    <t>97-106</t>
  </si>
  <si>
    <t>Series Title: Lecture Notes in Computer Science DOI: 10.1007/978-3-319-26138-6_13</t>
  </si>
  <si>
    <t>Bourgeois, Kevin; Robert, Sophie; Limet, Sébastien; Essayan, Victor</t>
  </si>
  <si>
    <t>GeoSkelSL: A Python High-Level DSL for Parallel Computing in Geosciences</t>
  </si>
  <si>
    <t>Computational Science – ICCS 2018</t>
  </si>
  <si>
    <t>978-3-319-93712-0 978-3-319-93713-7</t>
  </si>
  <si>
    <t>https://link.springer.com/10.1007/978-3-319-93713-7_83</t>
  </si>
  <si>
    <t>839-845</t>
  </si>
  <si>
    <t>Series Title: Lecture Notes in Computer Science DOI: 10.1007/978-3-319-93713-7_83</t>
  </si>
  <si>
    <t>Sobernig, Stefan; Strembeck, Mark; Beck, Andreas</t>
  </si>
  <si>
    <t>Developing a Domain-Specific Language for Scheduling in the European Energy Sector</t>
  </si>
  <si>
    <t>http://link.springer.com/10.1007/978-3-319-02654-1_2</t>
  </si>
  <si>
    <t>19-35</t>
  </si>
  <si>
    <t>Series Title: Lecture Notes in Computer Science DOI: 10.1007/978-3-319-02654-1_2</t>
  </si>
  <si>
    <t>Firmenich, Sérgio; Rossi, Gustavo; Winckler, Marco</t>
  </si>
  <si>
    <t>A Domain Specific Language for Orchestrating User Tasks Whilst Navigation Web Sites</t>
  </si>
  <si>
    <t>978-3-642-39199-6 978-3-642-39200-9</t>
  </si>
  <si>
    <t>http://link.springer.com/10.1007/978-3-642-39200-9_20</t>
  </si>
  <si>
    <t>224-232</t>
  </si>
  <si>
    <t>Series Title: Lecture Notes in Computer Science DOI: 10.1007/978-3-642-39200-9_20</t>
  </si>
  <si>
    <t>Nakevska, Marija; Markovski, Jasen; Rauterberg, Matthias</t>
  </si>
  <si>
    <t>A Model-Driven Engineering Approach for Immersive Mixed-Reality Environments</t>
  </si>
  <si>
    <t>Entertainment Computing – ICEC 2013</t>
  </si>
  <si>
    <t>978-3-642-41105-2 978-3-642-41106-9</t>
  </si>
  <si>
    <t>http://link.springer.com/10.1007/978-3-642-41106-9_18</t>
  </si>
  <si>
    <t>147-150</t>
  </si>
  <si>
    <t>Series Title: Lecture Notes in Computer Science DOI: 10.1007/978-3-642-41106-9_18</t>
  </si>
  <si>
    <t>Belo, Orlando; Gomes, Claudia; Oliveira, Bruno; Marques, Ricardo; Santos, Vasco</t>
  </si>
  <si>
    <t>Using a Domain-Specific Language to Enrich ETL Schemas</t>
  </si>
  <si>
    <t>New Trends in Databases and Information Systems</t>
  </si>
  <si>
    <t>978-3-319-23200-3 978-3-319-23201-0</t>
  </si>
  <si>
    <t>http://link.springer.com/10.1007/978-3-319-23201-0_4</t>
  </si>
  <si>
    <t>28-35</t>
  </si>
  <si>
    <t>Series Title: Communications in Computer and Information Science DOI: 10.1007/978-3-319-23201-0_4</t>
  </si>
  <si>
    <t>Ozyigit, Tamer; Yavuz, Cuneyt; Pieri, Massimo; Murat Egi, S.; Egi, Bahar; Altepe, Corentin; Cialoni, Danilo; Marroni, Alessandro</t>
  </si>
  <si>
    <t>Data Mining on Divers Alert Network DSL Database: Classification of Divers</t>
  </si>
  <si>
    <t>Advances in Data Mining. Applications and Theoretical Aspects</t>
  </si>
  <si>
    <t>978-3-319-41560-4 978-3-319-41561-1</t>
  </si>
  <si>
    <t>http://link.springer.com/10.1007/978-3-319-41561-1_8</t>
  </si>
  <si>
    <t>96-109</t>
  </si>
  <si>
    <t>Series Title: Lecture Notes in Computer Science DOI: 10.1007/978-3-319-41561-1_8</t>
  </si>
  <si>
    <t>Yildiz, Gokalp; Eski, Ozgur</t>
  </si>
  <si>
    <t>An Artificial Neural Network Based Simulation Metamodeling Approach for Dual Resource Constrained Assembly Line</t>
  </si>
  <si>
    <t>Artificial Neural Networks – ICANN 2006</t>
  </si>
  <si>
    <t>978-3-540-38871-5 978-3-540-38873-9</t>
  </si>
  <si>
    <t>http://link.springer.com/10.1007/11840930_104</t>
  </si>
  <si>
    <t>1002-1011</t>
  </si>
  <si>
    <t>Series Title: Lecture Notes in Computer Science DOI: 10.1007/11840930_104</t>
  </si>
  <si>
    <t>Ovhal, Ajay Ashok; Gaikwad, Shweta Prakash</t>
  </si>
  <si>
    <t>A Study of Bridge Tap Effects on DSL Channel</t>
  </si>
  <si>
    <t>Innovations in Electronics and Communication Engineering</t>
  </si>
  <si>
    <t>9789811685118 9789811685125</t>
  </si>
  <si>
    <t>https://link.springer.com/10.1007/978-981-16-8512-5_44</t>
  </si>
  <si>
    <t>413-422</t>
  </si>
  <si>
    <t>Series Title: Lecture Notes in Networks and Systems DOI: 10.1007/978-981-16-8512-5_44</t>
  </si>
  <si>
    <t>Lahoud, Inaya; Monticolo, Davy; Hilaire, Vincent; Gomes, Samuel</t>
  </si>
  <si>
    <t>A Metamodeling and Transformation Approach for Knowledge Extraction</t>
  </si>
  <si>
    <t>978-3-642-30566-5 978-3-642-30567-2</t>
  </si>
  <si>
    <t>http://link.springer.com/10.1007/978-3-642-30567-2_6</t>
  </si>
  <si>
    <t>54-68</t>
  </si>
  <si>
    <t>Series Title: Communications in Computer and Information Science DOI: 10.1007/978-3-642-30567-2_6</t>
  </si>
  <si>
    <t>Conceptual Graphs and Metamodeling</t>
  </si>
  <si>
    <t>Conceptual Structures: Broadening the Base</t>
  </si>
  <si>
    <t>978-3-540-42344-7 978-3-540-44583-8</t>
  </si>
  <si>
    <t>http://link.springer.com/10.1007/3-540-44583-8_18</t>
  </si>
  <si>
    <t>245-259</t>
  </si>
  <si>
    <t>Series Title: Lecture Notes in Computer Science DOI: 10.1007/3-540-44583-8_18</t>
  </si>
  <si>
    <t>Brockmans, Saartje; Haase, Peter; Stuckenschmidt, Heiner</t>
  </si>
  <si>
    <t>Formalism-Independent Specification of Ontology Mappings – A Metamodeling Approach</t>
  </si>
  <si>
    <t>On the Move to Meaningful Internet Systems 2006: CoopIS, DOA, GADA, and ODBASE</t>
  </si>
  <si>
    <t>978-3-540-48287-1 978-3-540-48289-5</t>
  </si>
  <si>
    <t>http://link.springer.com/10.1007/11914853_56</t>
  </si>
  <si>
    <t>901-908</t>
  </si>
  <si>
    <t>Series Title: Lecture Notes in Computer Science DOI: 10.1007/11914853_56</t>
  </si>
  <si>
    <t>Fritzson, Peter</t>
  </si>
  <si>
    <t>The Modelica Object-Oriented Equation-Based Language and Its OpenModelica Environment with MetaModeling, Interoperability, and Parallel Execution</t>
  </si>
  <si>
    <t>http://link.springer.com/10.1007/978-3-642-17319-6_4</t>
  </si>
  <si>
    <t>5-14</t>
  </si>
  <si>
    <t>Series Title: Lecture Notes in Computer Science DOI: 10.1007/978-3-642-17319-6_4</t>
  </si>
  <si>
    <t>Antunes, Francisco; Pereira, Francisco; Ribeiro, Bernardete</t>
  </si>
  <si>
    <t>Directional Grid-Based Search for Simulation Metamodeling Using Active Learning</t>
  </si>
  <si>
    <t>Intelligent Transport Systems. From Research and Development to the Market Uptake</t>
  </si>
  <si>
    <t>978-3-030-38821-8 978-3-030-38822-5</t>
  </si>
  <si>
    <t>http://link.springer.com/10.1007/978-3-030-38822-5_3</t>
  </si>
  <si>
    <t>32-46</t>
  </si>
  <si>
    <t>Series Title: Lecture Notes of the Institute for Computer Sciences, Social Informatics and Telecommunications Engineering DOI: 10.1007/978-3-030-38822-5_3</t>
  </si>
  <si>
    <t>do Amaral, João Victor Soares; de Carvalho Miranda, Rafael; Montevechi, José Arnaldo Barra; dos Santos, Carlos Henrique; Gabriel, Gustavo Teodoro</t>
  </si>
  <si>
    <t>Metamodeling-based simulation optimization in manufacturing problems: a comparative study</t>
  </si>
  <si>
    <t>10.1007/s00170-022-09072-9</t>
  </si>
  <si>
    <t>https://link.springer.com/10.1007/s00170-022-09072-9</t>
  </si>
  <si>
    <t>5205-5224</t>
  </si>
  <si>
    <t>Lybecait, Michael; Kopetzki, Dawid; Zweihoff, Philip; Fuhge, Annika; Naujokat, Stefan; Steffen, Bernhard</t>
  </si>
  <si>
    <t>A Tutorial Introduction to Graphical Modeling and Metamodeling with CINCO</t>
  </si>
  <si>
    <t>Leveraging Applications of Formal Methods, Verification and Validation. Modeling</t>
  </si>
  <si>
    <t>978-3-030-03417-7 978-3-030-03418-4</t>
  </si>
  <si>
    <t>http://link.springer.com/10.1007/978-3-030-03418-4_31</t>
  </si>
  <si>
    <t>519-538</t>
  </si>
  <si>
    <t>Series Title: Lecture Notes in Computer Science DOI: 10.1007/978-3-030-03418-4_31</t>
  </si>
  <si>
    <t>Andreozzi, Sergio; Ciancarini, Paolo; Montesi, Danilo; Moretti, Rocco</t>
  </si>
  <si>
    <t>Towards a Metamodeling Based Method for Representing and Selecting Grid Services</t>
  </si>
  <si>
    <t>Grid Services Engineering and Management</t>
  </si>
  <si>
    <t>978-3-540-23301-5 978-3-540-30190-5</t>
  </si>
  <si>
    <t>http://link.springer.com/10.1007/978-3-540-30190-5_6</t>
  </si>
  <si>
    <t>78-93</t>
  </si>
  <si>
    <t>Series Title: Lecture Notes in Computer Science DOI: 10.1007/978-3-540-30190-5_6</t>
  </si>
  <si>
    <t>Patel, Shuchi; Sheth, Amit</t>
  </si>
  <si>
    <t>Planning and Optimizing Semantic Information Requests Using Domain Modeling and Resource Characteristics</t>
  </si>
  <si>
    <t>Cooperative Information Systems</t>
  </si>
  <si>
    <t>978-3-540-42524-3 978-3-540-44751-1</t>
  </si>
  <si>
    <t>http://link.springer.com/10.1007/3-540-44751-2_12</t>
  </si>
  <si>
    <t>135-149</t>
  </si>
  <si>
    <t>Series Title: Lecture Notes in Computer Science DOI: 10.1007/3-540-44751-2_12</t>
  </si>
  <si>
    <t>Jackson, Ilya</t>
  </si>
  <si>
    <t>Neuroevolutionary Approach to Metamodeling of Production-Inventory Systems with Lost-Sales and Markovian Demand</t>
  </si>
  <si>
    <t>Reliability and Statistics in Transportation and Communication</t>
  </si>
  <si>
    <t>978-3-030-44609-3 978-3-030-44610-9</t>
  </si>
  <si>
    <t>http://link.springer.com/10.1007/978-3-030-44610-9_10</t>
  </si>
  <si>
    <t>90-99</t>
  </si>
  <si>
    <t>Series Title: Lecture Notes in Networks and Systems DOI: 10.1007/978-3-030-44610-9_10</t>
  </si>
  <si>
    <t>Wang, Wei; Zhang, Yin; Wei, Baogang; Li, Yiming</t>
  </si>
  <si>
    <t>An Ontology-Based Domain Modeling Framework for Knowledge Service in Digital Library</t>
  </si>
  <si>
    <t>Knowledge Engineering and Management</t>
  </si>
  <si>
    <t>978-3-642-54929-8 978-3-642-54930-4</t>
  </si>
  <si>
    <t>http://link.springer.com/10.1007/978-3-642-54930-4_38</t>
  </si>
  <si>
    <t>373-383</t>
  </si>
  <si>
    <t>Series Title: Advances in Intelligent Systems and Computing DOI: 10.1007/978-3-642-54930-4_38</t>
  </si>
  <si>
    <t>Rausch, Michael; Sanders, William H.</t>
  </si>
  <si>
    <t>Evaluating the Effectiveness of Metamodeling in Emulating Quantitative Models</t>
  </si>
  <si>
    <t>Quantitative Evaluation of Systems</t>
  </si>
  <si>
    <t>978-3-030-85171-2 978-3-030-85172-9</t>
  </si>
  <si>
    <t>https://link.springer.com/10.1007/978-3-030-85172-9_7</t>
  </si>
  <si>
    <t>127-145</t>
  </si>
  <si>
    <t>Series Title: Lecture Notes in Computer Science DOI: 10.1007/978-3-030-85172-9_7</t>
  </si>
  <si>
    <t>Dubielewicz, Iwona; Hnatkowska, Bogumiła; Huzar, Zbigniew; Tuzinkiewicz, Lech</t>
  </si>
  <si>
    <t>Domain Modeling Based on Requirements Specification and Ontology</t>
  </si>
  <si>
    <t>Software Engineering: Challenges and Solutions</t>
  </si>
  <si>
    <t>978-3-319-43605-0 978-3-319-43606-7</t>
  </si>
  <si>
    <t>http://link.springer.com/10.1007/978-3-319-43606-7_3</t>
  </si>
  <si>
    <t>Series Title: Advances in Intelligent Systems and Computing DOI: 10.1007/978-3-319-43606-7_3</t>
  </si>
  <si>
    <t>Díaz-Manríquez, Alan; Toscano, Gregorio; Coello Coello, Carlos A.</t>
  </si>
  <si>
    <t>Comparison of metamodeling techniques in evolutionary algorithms</t>
  </si>
  <si>
    <t>Soft Computing</t>
  </si>
  <si>
    <t>1432-7643, 1433-7479</t>
  </si>
  <si>
    <t>10.1007/s00500-016-2140-z</t>
  </si>
  <si>
    <t>http://link.springer.com/10.1007/s00500-016-2140-z</t>
  </si>
  <si>
    <t>2017-10</t>
  </si>
  <si>
    <t>5647-5663</t>
  </si>
  <si>
    <t>19</t>
  </si>
  <si>
    <t>Kop, Christian; Mayr, Heinrich C.</t>
  </si>
  <si>
    <t>Templates in Domain Modeling – A Survey</t>
  </si>
  <si>
    <t>The Evolution of Conceptual Modeling</t>
  </si>
  <si>
    <t>978-3-642-17504-6 978-3-642-17505-3</t>
  </si>
  <si>
    <t>http://link.springer.com/10.1007/978-3-642-17505-3_2</t>
  </si>
  <si>
    <t>21-41</t>
  </si>
  <si>
    <t>Series Title: Lecture Notes in Computer Science DOI: 10.1007/978-3-642-17505-3_2</t>
  </si>
  <si>
    <t>Domain Modeling in an Agent-Oriented Application</t>
  </si>
  <si>
    <t>Part-Whole Reasoning in an Object-Centered Framework</t>
  </si>
  <si>
    <t>978-3-540-67225-8 978-3-540-46440-2</t>
  </si>
  <si>
    <t>http://link.springer.com/10.1007/3-540-46440-9_8</t>
  </si>
  <si>
    <t>107-119</t>
  </si>
  <si>
    <t>Series Title: Lecture Notes in Computer Science DOI: 10.1007/3-540-46440-9_8</t>
  </si>
  <si>
    <t>Jorquera, Tom; Georgé, Jean-Pierre; Gleizes, Marie-Pierre; Régis, Christine</t>
  </si>
  <si>
    <t>Agent-Based Natural Domain Modeling for Cooperative Continuous Optimization</t>
  </si>
  <si>
    <t>Computational Collective Intelligence. Technologies and Applications</t>
  </si>
  <si>
    <t>978-3-642-40494-8 978-3-642-40495-5</t>
  </si>
  <si>
    <t>http://link.springer.com/10.1007/978-3-642-40495-5_44</t>
  </si>
  <si>
    <t>Series Title: Lecture Notes in Computer Science DOI: 10.1007/978-3-642-40495-5_44</t>
  </si>
  <si>
    <t>Sturm, Arnon; Reinhartz-Berger, Iris</t>
  </si>
  <si>
    <t>Applying the Application-Based Domain Modeling Approach to UML Structural Views</t>
  </si>
  <si>
    <t>Conceptual Modeling – ER 2004</t>
  </si>
  <si>
    <t>978-3-540-23723-5 978-3-540-30464-7</t>
  </si>
  <si>
    <t>http://link.springer.com/10.1007/978-3-540-30464-7_57</t>
  </si>
  <si>
    <t>766-779</t>
  </si>
  <si>
    <t>Series Title: Lecture Notes in Computer Science DOI: 10.1007/978-3-540-30464-7_57</t>
  </si>
  <si>
    <t>Gouzoulis-Mayfrank, E.; Thelen, B.; Habermeyer, E.; Kunert, H. J.; Kovar, K.-A.; Lindenblatt, H.; Hermle, L.; Spitzer, M.; Sass, H.</t>
  </si>
  <si>
    <t>Psychopathological, neuroendocrine and autonomic effects of 3,4-methylenedioxyethylamphetamine (MDE), psilocybin and d -methamphetamine in healthy volunteers</t>
  </si>
  <si>
    <t>Psychopharmacology</t>
  </si>
  <si>
    <t>0033-3158, 1432-2072</t>
  </si>
  <si>
    <t>10.1007/s002130050860</t>
  </si>
  <si>
    <t>http://link.springer.com/10.1007/s002130050860</t>
  </si>
  <si>
    <t>1999-02-18</t>
  </si>
  <si>
    <t>41-50</t>
  </si>
  <si>
    <t>Huang, Seth H.; Xu, Lingjie; Jiang, Congwei</t>
  </si>
  <si>
    <t>Artificial Intelligence and Advanced Time Series Classification: Residual Attention Net for Cross-Domain Modeling</t>
  </si>
  <si>
    <t>Fintech with Artificial Intelligence, Big Data, and Blockchain</t>
  </si>
  <si>
    <t>http://link.springer.com/10.1007/978-981-33-6137-9_5</t>
  </si>
  <si>
    <t>153-168</t>
  </si>
  <si>
    <t>DOI: 10.1007/978-981-33-6137-9_5 Series Title: Blockchain Technologies</t>
  </si>
  <si>
    <t>Savidis, Anthony; Valsamakis, Yannis; Lilis, Yannis</t>
  </si>
  <si>
    <t>Improved Model-Driven Engineering of User-Interfaces with Generative Macros</t>
  </si>
  <si>
    <t>Universal Access in Human-Computer Interaction. Design and Development Methods for Universal Access</t>
  </si>
  <si>
    <t>978-3-319-07436-8 978-3-319-07437-5</t>
  </si>
  <si>
    <t>http://link.springer.com/10.1007/978-3-319-07437-5_14</t>
  </si>
  <si>
    <t>137-148</t>
  </si>
  <si>
    <t>Series Title: Lecture Notes in Computer Science DOI: 10.1007/978-3-319-07437-5_14</t>
  </si>
  <si>
    <t>Kim, Haeng-Kon</t>
  </si>
  <si>
    <t>Designing of Domain Modeling for Mobile Applications Development</t>
  </si>
  <si>
    <t>Big Data, Cloud Computing, Data Science &amp; Engineering</t>
  </si>
  <si>
    <t>978-3-319-96802-5 978-3-319-96803-2</t>
  </si>
  <si>
    <t>http://link.springer.com/10.1007/978-3-319-96803-2_6</t>
  </si>
  <si>
    <t>71-79</t>
  </si>
  <si>
    <t>Series Title: Studies in Computational Intelligence DOI: 10.1007/978-3-319-96803-2_6</t>
  </si>
  <si>
    <t>Ghanta, Sandesh; Surya Chaitanya, P. V.; Ganti, Sai Sarath Chandra; Roshan Patnaik, M. P. V.; Gopakumar, G.</t>
  </si>
  <si>
    <t>Enhancement of VerticalThings DSL with Learnable Features</t>
  </si>
  <si>
    <t>Advances in Computing and Network Communications</t>
  </si>
  <si>
    <t>978-981-336-976-4 978-981-336-977-1</t>
  </si>
  <si>
    <t>https://link.springer.com/10.1007/978-981-33-6977-1_27</t>
  </si>
  <si>
    <t>347-359</t>
  </si>
  <si>
    <t>Series Title: Lecture Notes in Electrical Engineering DOI: 10.1007/978-981-33-6977-1_27</t>
  </si>
  <si>
    <t>Perry, David J.</t>
  </si>
  <si>
    <t>Screening for Mutations in the Human Antithrombin Gene by Hydrolink D-5000™ and MDE™ Gel Electrophoresis</t>
  </si>
  <si>
    <t>Hemostasis and Thrombosis Protocols</t>
  </si>
  <si>
    <t>978-1-59259-248-7</t>
  </si>
  <si>
    <t>http://link.springer.com/10.1385/1-59259-248-1:125</t>
  </si>
  <si>
    <t>1999-08-04</t>
  </si>
  <si>
    <t>125-130</t>
  </si>
  <si>
    <t>DOI: 10.1385/1-59259-248-1:125 DOI: 10.1385/1-59259-248-1:125</t>
  </si>
  <si>
    <t>Zhu, Zhi; Lei, Yonglin; Li, Qun; Zhu, Yifan</t>
  </si>
  <si>
    <t>Exploring MDE techniques for engineering simulation models</t>
  </si>
  <si>
    <t>Wireless Networks</t>
  </si>
  <si>
    <t>1022-0038, 1572-8196</t>
  </si>
  <si>
    <t>10.1007/s11276-019-02226-w</t>
  </si>
  <si>
    <t>https://link.springer.com/10.1007/s11276-019-02226-w</t>
  </si>
  <si>
    <t>2021-07</t>
  </si>
  <si>
    <t>3549-3560</t>
  </si>
  <si>
    <t>Kim, Haeng-Kon; Lee, Roger Y.</t>
  </si>
  <si>
    <t>Effective Domain Modeling for Mobile Business AHMS (Adaptive Human Management Systems) Requirements</t>
  </si>
  <si>
    <t>Computer and Information Science</t>
  </si>
  <si>
    <t>978-3-319-10508-6 978-3-319-10509-3</t>
  </si>
  <si>
    <t>http://link.springer.com/10.1007/978-3-319-10509-3_12</t>
  </si>
  <si>
    <t>153-169</t>
  </si>
  <si>
    <t>Series Title: Studies in Computational Intelligence DOI: 10.1007/978-3-319-10509-3_12</t>
  </si>
  <si>
    <t>Simko, Marian; Bielikova, Maria</t>
  </si>
  <si>
    <t>Lightweight domain modeling for adaptive web-based educational system</t>
  </si>
  <si>
    <t>10.1007/s10844-018-0518-3</t>
  </si>
  <si>
    <t>http://link.springer.com/10.1007/s10844-018-0518-3</t>
  </si>
  <si>
    <t>165-190</t>
  </si>
  <si>
    <t>Czarnecki, Krzysztof; O’Donnell, John T.; Striegnitz, Jörg; Taha, Walid</t>
  </si>
  <si>
    <t>DSL Implementation in MetaOCaml, Template Haskell, and C++</t>
  </si>
  <si>
    <t>Domain-Specific Program Generation</t>
  </si>
  <si>
    <t>978-3-540-22119-7 978-3-540-25935-0</t>
  </si>
  <si>
    <t>http://link.springer.com/10.1007/978-3-540-25935-0_4</t>
  </si>
  <si>
    <t>51-72</t>
  </si>
  <si>
    <t>Series Title: Lecture Notes in Computer Science DOI: 10.1007/978-3-540-25935-0_4</t>
  </si>
  <si>
    <t>Malagon-Carvajal, Gabriel; Duarte, Cesar; Ordoñez-Plata, Gabriel; Almeida, C. F. M.; Kagan, Nelson</t>
  </si>
  <si>
    <t>A Harmonic Frequency Domain Modeling Method for Single-Phase Full Bridge Rectifiers</t>
  </si>
  <si>
    <t>Journal of Control, Automation and Electrical Systems</t>
  </si>
  <si>
    <t>2195-3880, 2195-3899</t>
  </si>
  <si>
    <t>10.1007/s40313-020-00624-6</t>
  </si>
  <si>
    <t>https://link.springer.com/10.1007/s40313-020-00624-6</t>
  </si>
  <si>
    <t>2020-10</t>
  </si>
  <si>
    <t>1322-1333</t>
  </si>
  <si>
    <t>Clauss, Christoph; Elmqvist, Hilding; Mattsson, Sven Erik; Otter, Martin; Schwarz, Peter</t>
  </si>
  <si>
    <t>Mixed-Domain Modeling in Modelica</t>
  </si>
  <si>
    <t>System Specification &amp; Design Languages</t>
  </si>
  <si>
    <t>978-1-4020-7414-1</t>
  </si>
  <si>
    <t>http://link.springer.com/10.1007/0-306-48734-9_3</t>
  </si>
  <si>
    <t>29-40</t>
  </si>
  <si>
    <t>Kluwer Academic Publishers</t>
  </si>
  <si>
    <t>Boston</t>
  </si>
  <si>
    <t>DOI: 10.1007/0-306-48734-9_3</t>
  </si>
  <si>
    <t>Lawall, Julia L.; Duchesne, Hervé; Muller, Gilles; Le Meur, Anne-Françoise</t>
  </si>
  <si>
    <t>Bossa Nova: Introducing Modularity into the Bossa Domain-Specific Language</t>
  </si>
  <si>
    <t>http://link.springer.com/10.1007/11561347_7</t>
  </si>
  <si>
    <t>Series Title: Lecture Notes in Computer Science DOI: 10.1007/11561347_7</t>
  </si>
  <si>
    <t>Koltun, Gennadiy; Pundel, Mathis</t>
  </si>
  <si>
    <t>Using two case studies to explore the applicability of VIATRA for the model-driven engineering of mechatronic production systems</t>
  </si>
  <si>
    <t>10.1007/s10270-021-00962-2</t>
  </si>
  <si>
    <t>https://link.springer.com/10.1007/s10270-021-00962-2</t>
  </si>
  <si>
    <t>1643-1664</t>
  </si>
  <si>
    <t>Ferreira, Bruno Morais; Pereira, Fernando Magno Quintão; Rodrigues, Hermann; Soares-Filho, Britaldo Silveira</t>
  </si>
  <si>
    <t>Optimizing a Geomodeling Domain Specific Language</t>
  </si>
  <si>
    <t>Programming Languages</t>
  </si>
  <si>
    <t>978-3-642-33181-7 978-3-642-33182-4</t>
  </si>
  <si>
    <t>https://link.springer.com/10.1007/978-3-642-33182-4_8</t>
  </si>
  <si>
    <t>87-101</t>
  </si>
  <si>
    <t>Series Title: Lecture Notes in Computer Science DOI: 10.1007/978-3-642-33182-4_8</t>
  </si>
  <si>
    <t>Chuang, Wei-Chu; Spence, Seymour M. J.</t>
  </si>
  <si>
    <t>Rapid uncertainty quantification for non-linear and stochastic wind excited structures: a metamodeling approach</t>
  </si>
  <si>
    <t>Meccanica</t>
  </si>
  <si>
    <t>0025-6455, 1572-9648</t>
  </si>
  <si>
    <t>10.1007/s11012-019-00958-9</t>
  </si>
  <si>
    <t>http://link.springer.com/10.1007/s11012-019-00958-9</t>
  </si>
  <si>
    <t>1327-1338</t>
  </si>
  <si>
    <t>Visser, Eelco</t>
  </si>
  <si>
    <t>WebDSL: A Case Study in Domain-Specific Language Engineering</t>
  </si>
  <si>
    <t>http://link.springer.com/10.1007/978-3-540-88643-3_7</t>
  </si>
  <si>
    <t>291-373</t>
  </si>
  <si>
    <t>Series Title: Lecture Notes in Computer Science DOI: 10.1007/978-3-540-88643-3_7</t>
  </si>
  <si>
    <t>Liu, Yunliang; Tian, Wei; Zhou, Xiang</t>
  </si>
  <si>
    <t>Energy and carbon performance of urban buildings using metamodeling variable importance techniques</t>
  </si>
  <si>
    <t>10.1007/s12273-020-0688-0</t>
  </si>
  <si>
    <t>https://link.springer.com/10.1007/s12273-020-0688-0</t>
  </si>
  <si>
    <t>535-547</t>
  </si>
  <si>
    <t>Seiler, Thomas-B.; Rastall, Andrew; Leist, Erik; Erdinger, Lothar; Braunbeck, Thomas; Hollert, Henner</t>
  </si>
  <si>
    <t>Membrane Dialysis Extraction (MDE): A Novel Approach for Extracting Toxicologically Relevant Hydrophobic Organic Compounds from Soils and Sediments for Assessment in Biotests</t>
  </si>
  <si>
    <t>Journal of Soils and Sediments</t>
  </si>
  <si>
    <t>1439-0108, 1614-7480</t>
  </si>
  <si>
    <t>10.1065/jss2006.01.151</t>
  </si>
  <si>
    <t>http://link.springer.com/10.1065/jss2006.01.151</t>
  </si>
  <si>
    <t>2006-02</t>
  </si>
  <si>
    <t>20-29</t>
  </si>
  <si>
    <t>Sobernig, Stefan</t>
  </si>
  <si>
    <t>DSL as Variable Software</t>
  </si>
  <si>
    <t>Variable Domain-specific Software Languages with DjDSL</t>
  </si>
  <si>
    <t>978-3-030-42151-9 978-3-030-42152-6</t>
  </si>
  <si>
    <t>http://link.springer.com/10.1007/978-3-030-42152-6_1</t>
  </si>
  <si>
    <t>1-31</t>
  </si>
  <si>
    <t>DOI: 10.1007/978-3-030-42152-6_1</t>
  </si>
  <si>
    <t>Mazak, Alexandra; Wolny, Sabine; Wimmer, Manuel</t>
  </si>
  <si>
    <t>On the Need for Data-Based Model-Driven Engineering</t>
  </si>
  <si>
    <t>Security and Quality in Cyber-Physical Systems Engineering</t>
  </si>
  <si>
    <t>978-3-030-25311-0 978-3-030-25312-7</t>
  </si>
  <si>
    <t>http://link.springer.com/10.1007/978-3-030-25312-7_5</t>
  </si>
  <si>
    <t>103-127</t>
  </si>
  <si>
    <t>DOI: 10.1007/978-3-030-25312-7_5</t>
  </si>
  <si>
    <t>Burnay, Corentin; Giunta, Benito</t>
  </si>
  <si>
    <t>Towards Integrated Model-Driven Engineering Approach to Business Intelligence</t>
  </si>
  <si>
    <t>https://link.springer.com/10.1007/978-3-031-05760-1_38</t>
  </si>
  <si>
    <t>635-643</t>
  </si>
  <si>
    <t>DOI: 10.1007/978-3-031-05760-1_38 Series Title: Lecture Notes in Business Information Processing</t>
  </si>
  <si>
    <t>Slawik, Mathias; Küpper, Axel</t>
  </si>
  <si>
    <t>A Domain Specific Language and a Pertinent Business Vocabulary for Cloud Service Selection</t>
  </si>
  <si>
    <t>978-3-319-14608-9 978-3-319-14609-6</t>
  </si>
  <si>
    <t>http://link.springer.com/10.1007/978-3-319-14609-6_12</t>
  </si>
  <si>
    <t>172-185</t>
  </si>
  <si>
    <t>Series Title: Lecture Notes in Computer Science DOI: 10.1007/978-3-319-14609-6_12</t>
  </si>
  <si>
    <t>Heine, Felix; Kleiner, Carsten; Oelsner, Thomas</t>
  </si>
  <si>
    <t>A DSL for Automated Data Quality Monitoring</t>
  </si>
  <si>
    <t>Database and Expert Systems Applications</t>
  </si>
  <si>
    <t>978-3-030-59002-4 978-3-030-59003-1</t>
  </si>
  <si>
    <t>https://link.springer.com/10.1007/978-3-030-59003-1_6</t>
  </si>
  <si>
    <t>89-105</t>
  </si>
  <si>
    <t>Series Title: Lecture Notes in Computer Science DOI: 10.1007/978-3-030-59003-1_6</t>
  </si>
  <si>
    <t>Morimoto, Masaki; Fukami, Kai; Zhang, Kai; Nair, Aditya G.; Fukagata, Koji</t>
  </si>
  <si>
    <t>Convolutional neural networks for fluid flow analysis: toward effective metamodeling and low dimensionalization</t>
  </si>
  <si>
    <t>Theoretical and Computational Fluid Dynamics</t>
  </si>
  <si>
    <t>0935-4964, 1432-2250</t>
  </si>
  <si>
    <t>10.1007/s00162-021-00580-0</t>
  </si>
  <si>
    <t>https://link.springer.com/10.1007/s00162-021-00580-0</t>
  </si>
  <si>
    <t>2021-10</t>
  </si>
  <si>
    <t>633-658</t>
  </si>
  <si>
    <t>Li, Genzi; Aute, Vikrant; Azarm, Shapour</t>
  </si>
  <si>
    <t>An accumulative error based adaptive design of experiments for offline metamodeling</t>
  </si>
  <si>
    <t>10.1007/s00158-009-0395-z</t>
  </si>
  <si>
    <t>http://link.springer.com/10.1007/s00158-009-0395-z</t>
  </si>
  <si>
    <t>2010-01</t>
  </si>
  <si>
    <t>137-155</t>
  </si>
  <si>
    <t>Hamad, Husam; Al-Hamdan, Sami; Al-Zaben, Awad</t>
  </si>
  <si>
    <t>Space partitioning in piecewise metamodeling: a graphical approach</t>
  </si>
  <si>
    <t>10.1007/s00158-009-0428-7</t>
  </si>
  <si>
    <t>http://link.springer.com/10.1007/s00158-009-0428-7</t>
  </si>
  <si>
    <t>2010-04</t>
  </si>
  <si>
    <t>441-452</t>
  </si>
  <si>
    <t>Ortiz, Francisco J.; Pastor, Juan A.; Alonso, Diego; Álvarez, Bárbara; Sánchez, Pedro</t>
  </si>
  <si>
    <t>Experiences Using a Component-Oriented Architectural Framework for Robots and Its Improvement with a MDE Approach</t>
  </si>
  <si>
    <t>978-3-540-75131-1 978-3-540-75132-8</t>
  </si>
  <si>
    <t>http://link.springer.com/10.1007/978-3-540-75132-8_37</t>
  </si>
  <si>
    <t>335-338</t>
  </si>
  <si>
    <t>ISSN: 0302-9743, 1611-3349 Series Title: Lecture Notes in Computer Science DOI: 10.1007/978-3-540-75132-8_37</t>
  </si>
  <si>
    <t>Lopes, Denivaldo; Hammoudi, Slimane; Abdelouahab, Zair</t>
  </si>
  <si>
    <t>Schema Matching in the Context of Model Driven Engineering: From Theory to Practice</t>
  </si>
  <si>
    <t>Advances in Systems, Computing Sciences and Software Engineering</t>
  </si>
  <si>
    <t>978-1-4020-5262-0</t>
  </si>
  <si>
    <t>http://link.springer.com/10.1007/1-4020-5263-4_36</t>
  </si>
  <si>
    <t>219-227</t>
  </si>
  <si>
    <t>DOI: 10.1007/1-4020-5263-4_36</t>
  </si>
  <si>
    <t>Audsley, Neil; Gray, Ian; Kolovos, Dimitris; Matragkas, Nikos; Paige, Richard; Indrusiak, Leandro Soares</t>
  </si>
  <si>
    <t>Automatic Development of Embedded Systems Using Model Driven Engineering and Compile-Time Virtualisation</t>
  </si>
  <si>
    <t>Embedded and Real Time System Development: A Software Engineering Perspective</t>
  </si>
  <si>
    <t>978-3-642-40887-8 978-3-642-40888-5</t>
  </si>
  <si>
    <t>http://link.springer.com/10.1007/978-3-642-40888-5_2</t>
  </si>
  <si>
    <t>23-53</t>
  </si>
  <si>
    <t>Series Title: Studies in Computational Intelligence DOI: 10.1007/978-3-642-40888-5_2</t>
  </si>
  <si>
    <t>Belkadi, Fatima Zahra; Esbai, Redouane</t>
  </si>
  <si>
    <t>Model-Driven Engineering: From SQL Relational Database to Column—Oriented Database in Big Data Context</t>
  </si>
  <si>
    <t>Networking, Intelligent Systems and Security</t>
  </si>
  <si>
    <t>9789811636363 9789811636370</t>
  </si>
  <si>
    <t>https://link.springer.com/10.1007/978-981-16-3637-0_47</t>
  </si>
  <si>
    <t>667-678</t>
  </si>
  <si>
    <t>Series Title: Smart Innovation, Systems and Technologies DOI: 10.1007/978-981-16-3637-0_47</t>
  </si>
  <si>
    <t>Zallio, Matteo; Kelly, Paula; Cryan, Barry; Berry, Damon</t>
  </si>
  <si>
    <t>A Co-Design Approach for a Smart Cooking Appliance. The Application of a Domain Specific Language</t>
  </si>
  <si>
    <t>Advances in Usability, User Experience, Wearable and Assistive Technology</t>
  </si>
  <si>
    <t>978-3-030-80090-1 978-3-030-80091-8</t>
  </si>
  <si>
    <t>https://link.springer.com/10.1007/978-3-030-80091-8_59</t>
  </si>
  <si>
    <t>503-511</t>
  </si>
  <si>
    <t>Series Title: Lecture Notes in Networks and Systems DOI: 10.1007/978-3-030-80091-8_59</t>
  </si>
  <si>
    <t>Nazir, Anam; Alam, Masoom; Malik, Saif U. R.; Akhunzada, Adnan; Cheema, Muhammad Nadeem; Khan, Muhammad Khurram; Ziang, Yang; Khan, Tanveer; Khan, Abid</t>
  </si>
  <si>
    <t>A high-level domain-specific language for SIEM (design, development and formal verification)</t>
  </si>
  <si>
    <t>10.1007/s10586-017-0819-2</t>
  </si>
  <si>
    <t>http://link.springer.com/10.1007/s10586-017-0819-2</t>
  </si>
  <si>
    <t>2017-09</t>
  </si>
  <si>
    <t>2423-2437</t>
  </si>
  <si>
    <t>Groeneveld, Desirée; Tekinerdogan, Bedir; Garousi, Vahid; Catal, Cagatay</t>
  </si>
  <si>
    <t>A domain-specific language framework for farm management information systems in precision agriculture</t>
  </si>
  <si>
    <t>Precision Agriculture</t>
  </si>
  <si>
    <t>1385-2256, 1573-1618</t>
  </si>
  <si>
    <t>10.1007/s11119-020-09770-y</t>
  </si>
  <si>
    <t>https://link.springer.com/10.1007/s11119-020-09770-y</t>
  </si>
  <si>
    <t>1067-1106</t>
  </si>
  <si>
    <t>Yang, Junqi; Zhan, Zhenfei; Zheng, Kai; Chen, Chong; Hu, Jie; Zheng, Ling</t>
  </si>
  <si>
    <t>An uncertainty representation based sampling method for metamodeling in auto-motive design applications</t>
  </si>
  <si>
    <t>Journal of Mechanical Science and Technology</t>
  </si>
  <si>
    <t>1738-494X, 1976-3824</t>
  </si>
  <si>
    <t>10.1007/s12206-016-0935-6</t>
  </si>
  <si>
    <t>http://link.springer.com/10.1007/s12206-016-0935-6</t>
  </si>
  <si>
    <t>2016-10</t>
  </si>
  <si>
    <t>4645-4655</t>
  </si>
  <si>
    <t>Yılmaz, İlhan; Yelek, İbrahim; Özcanan, Sedat; Atahan, Ali Osman; Hiekmann, J. Marten</t>
  </si>
  <si>
    <t>Artificial neural network metamodeling-based design optimization of a continuous motorcyclists protection barrier system</t>
  </si>
  <si>
    <t>10.1007/s00158-021-03080-1</t>
  </si>
  <si>
    <t>https://link.springer.com/10.1007/s00158-021-03080-1</t>
  </si>
  <si>
    <t>4305-4323</t>
  </si>
  <si>
    <t>Özsoy, Ege; Örnek, Evin Pınar; Eck, Ulrich; Czempiel, Tobias; Tombari, Federico; Navab, Nassir</t>
  </si>
  <si>
    <t>4D-OR: Semantic Scene Graphs for OR Domain Modeling</t>
  </si>
  <si>
    <t>Medical Image Computing and Computer Assisted Intervention – MICCAI 2022</t>
  </si>
  <si>
    <t>978-3-031-16448-4 978-3-031-16449-1</t>
  </si>
  <si>
    <t>https://link.springer.com/10.1007/978-3-031-16449-1_45</t>
  </si>
  <si>
    <t>475-485</t>
  </si>
  <si>
    <t>Series Title: Lecture Notes in Computer Science DOI: 10.1007/978-3-031-16449-1_45</t>
  </si>
  <si>
    <t>Bork, Dominik; Anagnostou, Konstantinos; Wimmer, Manuel</t>
  </si>
  <si>
    <t>Towards Interoperable Metamodeling Platforms: The Case of Bridging ADOxx and EMF</t>
  </si>
  <si>
    <t>978-3-031-07471-4 978-3-031-07472-1</t>
  </si>
  <si>
    <t>https://link.springer.com/10.1007/978-3-031-07472-1_28</t>
  </si>
  <si>
    <t>479-497</t>
  </si>
  <si>
    <t>Series Title: Lecture Notes in Computer Science DOI: 10.1007/978-3-031-07472-1_28</t>
  </si>
  <si>
    <t>http://link.springer.com/10.1007/978-1-4899-0676-2_12</t>
  </si>
  <si>
    <t>255-274</t>
  </si>
  <si>
    <t>DOI: 10.1007/978-1-4899-0676-2_12</t>
  </si>
  <si>
    <t>Hermida, Jesús M.; Meliá, Santiago; Montoyo, Andrés; Gómez, Jaime</t>
  </si>
  <si>
    <t>Applying model-driven engineering to the development of Rich Internet Applications for Business Intelligence</t>
  </si>
  <si>
    <t>Information Systems Frontiers</t>
  </si>
  <si>
    <t>1387-3326, 1572-9419</t>
  </si>
  <si>
    <t>10.1007/s10796-012-9402-9</t>
  </si>
  <si>
    <t>http://link.springer.com/10.1007/s10796-012-9402-9</t>
  </si>
  <si>
    <t>2013-07</t>
  </si>
  <si>
    <t>411-431</t>
  </si>
  <si>
    <t>Giunta, Benito</t>
  </si>
  <si>
    <t>A Model-Driven Engineering Approach to Complex Performance Indicators: Towards Self-Service Performance Management (SS-PM)</t>
  </si>
  <si>
    <t>978-3-030-75017-6 978-3-030-75018-3</t>
  </si>
  <si>
    <t>https://link.springer.com/10.1007/978-3-030-75018-3_50</t>
  </si>
  <si>
    <t>661-669</t>
  </si>
  <si>
    <t>Series Title: Lecture Notes in Business Information Processing DOI: 10.1007/978-3-030-75018-3_50</t>
  </si>
  <si>
    <t>Eberius, Julian; Thiele, Maik; Lehner, Wolfgang</t>
  </si>
  <si>
    <t>A Domain-Specific Language for Do-It-Yourself Analytical Mashups</t>
  </si>
  <si>
    <t>Current Trends in Web Engineering</t>
  </si>
  <si>
    <t>978-3-642-27996-6 978-3-642-27997-3</t>
  </si>
  <si>
    <t>http://link.springer.com/10.1007/978-3-642-27997-3_36</t>
  </si>
  <si>
    <t>337-341</t>
  </si>
  <si>
    <t>Series Title: Lecture Notes in Computer Science DOI: 10.1007/978-3-642-27997-3_36</t>
  </si>
  <si>
    <t>Dou, Wei; Bianculli, Domenico; Briand, Lionel</t>
  </si>
  <si>
    <t>Revisiting Model-Driven Engineering for Run-Time Verification of Business Processes</t>
  </si>
  <si>
    <t>System Analysis and Modeling: Models and Reusability</t>
  </si>
  <si>
    <t>978-3-319-11742-3 978-3-319-11743-0</t>
  </si>
  <si>
    <t>http://link.springer.com/10.1007/978-3-319-11743-0_13</t>
  </si>
  <si>
    <t>190-197</t>
  </si>
  <si>
    <t>Series Title: Lecture Notes in Computer Science DOI: 10.1007/978-3-319-11743-0_13</t>
  </si>
  <si>
    <t>Hawila, Abed Al-Waheed; Merabtine, Abdelatif; Troussier, Nadège</t>
  </si>
  <si>
    <t>Metamodeling of mean radiant temperature to optimize glass facade design in PMV-based comfort controlled space</t>
  </si>
  <si>
    <t>10.1007/s12273-019-0580-y</t>
  </si>
  <si>
    <t>http://link.springer.com/10.1007/s12273-019-0580-y</t>
  </si>
  <si>
    <t>271-286</t>
  </si>
  <si>
    <t>González, Oscar; Casallas, Rubby; Deridder, Dirk</t>
  </si>
  <si>
    <t>MMC-BPM: A Domain-Specific Language for Business Processes Analysis</t>
  </si>
  <si>
    <t>Business Information Systems</t>
  </si>
  <si>
    <t>978-3-642-01189-4 978-3-642-01190-0</t>
  </si>
  <si>
    <t>http://link.springer.com/10.1007/978-3-642-01190-0_14</t>
  </si>
  <si>
    <t>157-168</t>
  </si>
  <si>
    <t>Series Title: Lecture Notes in Business Information Processing DOI: 10.1007/978-3-642-01190-0_14</t>
  </si>
  <si>
    <t>Veerakumar, Ramsankar; Raul, Vishal; Liu, Yang; Wang, Xiaodong; Leifsson, Leifur; Hu, Hui</t>
  </si>
  <si>
    <t>Metamodeling-based parametric optimization of DBD plasma actuation to suppress flow separation over a wind turbine airfoil model</t>
  </si>
  <si>
    <t>Acta Mechanica Sinica</t>
  </si>
  <si>
    <t>0567-7718, 1614-3116</t>
  </si>
  <si>
    <t>10.1007/s10409-020-00951-6</t>
  </si>
  <si>
    <t>https://link.springer.com/10.1007/s10409-020-00951-6</t>
  </si>
  <si>
    <t>260-274</t>
  </si>
  <si>
    <t>Parnami, Pooja; Jain, Aman; Sharma, Navneet</t>
  </si>
  <si>
    <t>Toward Adapting Metamodeling Approach for Legacy to Cloud Migration</t>
  </si>
  <si>
    <t>Ambient Communications and Computer Systems</t>
  </si>
  <si>
    <t>9789811359330 9789811359347</t>
  </si>
  <si>
    <t>http://link.springer.com/10.1007/978-981-13-5934-7_25</t>
  </si>
  <si>
    <t>275-284</t>
  </si>
  <si>
    <t>Series Title: Advances in Intelligent Systems and Computing DOI: 10.1007/978-981-13-5934-7_25</t>
  </si>
  <si>
    <t>Revault, Nicolas; Yoder, Joseph W.</t>
  </si>
  <si>
    <t>Adaptive Object-Models and Metamodeling Techniques</t>
  </si>
  <si>
    <t>Object-Oriented Technology</t>
  </si>
  <si>
    <t>978-3-540-43675-1 978-3-540-47853-9</t>
  </si>
  <si>
    <t>http://link.springer.com/10.1007/3-540-47853-1_5</t>
  </si>
  <si>
    <t>57-71</t>
  </si>
  <si>
    <t>Series Title: Lecture Notes in Computer Science DOI: 10.1007/3-540-47853-1_5</t>
  </si>
  <si>
    <t>Wang, Shuanqi; Wu, Xiuhua; Yu, Hang; Li, Zhibo; Wu, Wei</t>
  </si>
  <si>
    <t>Dependability Argument Metamodeling of Networked Software</t>
  </si>
  <si>
    <t>Proceedings of 2022 10th China Conference on Command and Control</t>
  </si>
  <si>
    <t>978-981-19605-1-2 978-981-19605-2-9</t>
  </si>
  <si>
    <t>https://link.springer.com/10.1007/978-981-19-6052-9_33</t>
  </si>
  <si>
    <t>353-362</t>
  </si>
  <si>
    <t>Series Title: Lecture Notes in Electrical Engineering DOI: 10.1007/978-981-19-6052-9_33</t>
  </si>
  <si>
    <t>Sunkle, Sagar; Saxena, Krati; Patil, Ashwini; Kulkarni, Vinay</t>
  </si>
  <si>
    <t>AI-driven streamlined modeling: experiences and lessons learned from multiple domains</t>
  </si>
  <si>
    <t>Softw. Syst. Model.</t>
  </si>
  <si>
    <t>10.1007/s10270-022-00982-6</t>
  </si>
  <si>
    <t>https://doi.org/10.1007/s10270-022-00982-6</t>
  </si>
  <si>
    <t>1–23</t>
  </si>
  <si>
    <t>Zhan, Jingtao; Ai, Qingyao; Liu, Yiqun; Mao, Jiaxin; Xie, Xiaohui; Zhang, Min; Ma, Shaoping</t>
  </si>
  <si>
    <t>Disentangled Modeling of Domain and Relevance for Adaptable Dense Retrieval</t>
  </si>
  <si>
    <t>CoRR</t>
  </si>
  <si>
    <t>10.48550/arXiv.2208.05753</t>
  </si>
  <si>
    <t>https://doi.org/10.48550/arXiv.2208.05753</t>
  </si>
  <si>
    <t>arXiv: 2208.05753</t>
  </si>
  <si>
    <t>Idani, Akram; Ledru, Yves; Wakrime, Abderrahim Ait; Ayed, Rahma Ben; Bon, Philippe</t>
  </si>
  <si>
    <t>Towards a Tool-Based Domain Specific Approach for Railway Systems Modeling and Validation</t>
  </si>
  <si>
    <t>Reliability, Safety, and Security of Railway Systems. Modelling, Analysis, Verification, and Certification - Third International Conference, RSSRail 2019, Lille, France, June 4-6, 2019, Proceedings</t>
  </si>
  <si>
    <t>10.1007/978-3-030-18744-6_2</t>
  </si>
  <si>
    <t>https://doi.org/10.1007/978-3-030-18744-6\_2</t>
  </si>
  <si>
    <t>23–40</t>
  </si>
  <si>
    <t>Jilani, Rabia</t>
  </si>
  <si>
    <t>Learning Static Constraints for Domain Modeling from Training Plans</t>
  </si>
  <si>
    <t>Proceedings of the Doctoral Consortium (DC) co-located with the 14th Conference of the Italian Association for Artificial Intelligence (AI*IA 2015), Ferrara, Italy, September 23-24, 2015</t>
  </si>
  <si>
    <t>http://ceur-ws.org/Vol-1485/paper6.pdf</t>
  </si>
  <si>
    <t>31–36</t>
  </si>
  <si>
    <t>CEUR-WS.org</t>
  </si>
  <si>
    <t>Panagiotopoulos, Ioannis; Kalou, Aikaterini K.; Pierrakeas, Christos; Kameas, Achilles</t>
  </si>
  <si>
    <t>An Ontological Approach for Domain Knowledge Modeling and Management in E-Learning Systems</t>
  </si>
  <si>
    <t>Artificial Intelligence Applications and Innovations - AIAI 2012 International Workshops: AIAB, AIeIA, CISE, COPA, IIVC, ISQL, MHDW, and WADTMB, Halkidiki, Greece, September 27-30, 2012, Proceedings, Part II</t>
  </si>
  <si>
    <t>10.1007/978-3-642-33412-2_10</t>
  </si>
  <si>
    <t>https://doi.org/10.1007/978-3-642-33412-2\_10</t>
  </si>
  <si>
    <t>95–104</t>
  </si>
  <si>
    <t>Kakas, Antonis C.; Michael, Loizos</t>
  </si>
  <si>
    <t>Modeling Complex Domains of Actions and Change</t>
  </si>
  <si>
    <t>https://arxiv.org/abs/cs/0207056</t>
  </si>
  <si>
    <t>thesis</t>
  </si>
  <si>
    <t>Abdel-Fattah, Ahmed Mohammed Hassan</t>
  </si>
  <si>
    <t>Utilizing cross-domain cognitive mechansims for modeling aspects of artificial general intelligence</t>
  </si>
  <si>
    <t>https://d-nb.info/1051609224</t>
  </si>
  <si>
    <t>University of Osnabrück</t>
  </si>
  <si>
    <t>Zhou, Yue; Kong, Wei; Xu, Qing</t>
  </si>
  <si>
    <t>A Novel Modeling and Recognition Method for Underwater Sound Based on HMT in Wavelet Domain</t>
  </si>
  <si>
    <t>AI 2004: Advances in Artificial Intelligence, 17th Australian Joint Conference on Artificial Intelligence, Cairns, Australia, December 4-6, 2004, Proceedings</t>
  </si>
  <si>
    <t>10.1007/978-3-540-30549-1_30</t>
  </si>
  <si>
    <t>https://doi.org/10.1007/978-3-540-30549-1\_30</t>
  </si>
  <si>
    <t>332–343</t>
  </si>
  <si>
    <t>Yang, Min; Qu, Qiang; Shen, Ying; Lei, Kai; Zhu, Jia</t>
  </si>
  <si>
    <t>Cross-domain aspect/sentiment-aware abstractive review summarization by combining topic modeling and deep reinforcement learning</t>
  </si>
  <si>
    <t>Neural Comput. Appl.</t>
  </si>
  <si>
    <t>10.1007/s00521-018-3825-2</t>
  </si>
  <si>
    <t>https://doi.org/10.1007/s00521-018-3825-2</t>
  </si>
  <si>
    <t>6421–6433</t>
  </si>
  <si>
    <t>Kristianto, Giovanni Yoko; Zhang, Huiwen; Tong, Bin; Iwayama, Makoto; Kobayashi, Yoshiyuki</t>
  </si>
  <si>
    <t>Autonomous Sub-domain Modeling for Dialogue Policy with Hierarchical Deep Reinforcement Learning</t>
  </si>
  <si>
    <t>Proceedings of the 2nd International Workshop on Search-Oriented Conversational AI, SCAI@EMNLP 2018, Brussels, Belgium, October 31, 2018</t>
  </si>
  <si>
    <t>10.18653/v1/w18-5702</t>
  </si>
  <si>
    <t>https://doi.org/10.18653/v1/w18-5702</t>
  </si>
  <si>
    <t>9–16</t>
  </si>
  <si>
    <t>Association for Computational Linguistics</t>
  </si>
  <si>
    <t>Sunkle, Sagar; Kholkar, Deepali; Kulkarni, Vinay</t>
  </si>
  <si>
    <t>Informed Active Learning to Aid Domain Experts in Modeling Compliance</t>
  </si>
  <si>
    <t>20th IEEE International Enterprise Distributed Object Computing Conference, EDOC 2016, Vienna, Austria, September 5-9, 2016</t>
  </si>
  <si>
    <t>10.1109/EDOC.2016.7579382</t>
  </si>
  <si>
    <t>https://doi.org/10.1109/EDOC.2016.7579382</t>
  </si>
  <si>
    <t>1–10</t>
  </si>
  <si>
    <t>Zhu, Jing; Gong, Xinwei; Chen, Guilin</t>
  </si>
  <si>
    <t>Deep Learning Based Language Modeling for Domain-Specific Speech Recognition</t>
  </si>
  <si>
    <t>Digital TV and Wireless Multimedia Communication - 13th International Forum, IFTC 2016, Shanghai, China, November 9-10, 2016, Revised Selected Papers</t>
  </si>
  <si>
    <t>10.1007/978-981-10-4211-9_24</t>
  </si>
  <si>
    <t>https://doi.org/10.1007/978-981-10-4211-9\_24</t>
  </si>
  <si>
    <t>242–251</t>
  </si>
  <si>
    <t>Elkahky, Ali Mamdouh; Song, Yang; He, Xiaodong</t>
  </si>
  <si>
    <t>A Multi-View Deep Learning Approach for Cross Domain User Modeling in Recommendation Systems</t>
  </si>
  <si>
    <t>Proceedings of the 24th International Conference on World Wide Web, WWW 2015, Florence, Italy, May 18-22, 2015</t>
  </si>
  <si>
    <t>10.1145/2736277.2741667</t>
  </si>
  <si>
    <t>https://doi.org/10.1145/2736277.2741667</t>
  </si>
  <si>
    <t>278–288</t>
  </si>
  <si>
    <t>Xing, Wenpu; Ghorbani, Ali A.</t>
  </si>
  <si>
    <t>Information Domain Modeling for Adaptive Web Systems</t>
  </si>
  <si>
    <t>2005 IEEE / WIC / ACM International Conference on Web Intelligence (WI 2005), 19-22 September 2005, Compiegne, France</t>
  </si>
  <si>
    <t>10.1109/WI.2005.77</t>
  </si>
  <si>
    <t>https://doi.org/10.1109/WI.2005.77</t>
  </si>
  <si>
    <t>684–687</t>
  </si>
  <si>
    <t>Bennetts, Victor Manuel Hernandez; Kamarudin, Kamarulzaman; Wiedemann, Thomas; Kucner, Tomasz Piotr; Somisetty, Sai Lokesh; Lilienthal, Achim J.</t>
  </si>
  <si>
    <t>Multi-Domain Airflow Modeling and Ventilation Characterization Using Mobile Robots, Stationary Sensors and Machine Learning</t>
  </si>
  <si>
    <t>Sensors</t>
  </si>
  <si>
    <t>10.3390/s19051119</t>
  </si>
  <si>
    <t>https://doi.org/10.3390/s19051119</t>
  </si>
  <si>
    <t>1119</t>
  </si>
  <si>
    <t>Koseler, Kaan; McGraw, Kelsea; Stephan, Matthew</t>
  </si>
  <si>
    <t>Realization of a Machine Learning Domain Specific Modeling Language: A Baseball Analytics Case Study</t>
  </si>
  <si>
    <t>Proceedings of the 7th International Conference on Model-Driven Engineering and Software Development, MODELSWARD 2019, Prague, Czech Republic, February 20-22, 2019</t>
  </si>
  <si>
    <t>10.5220/0007245800150026</t>
  </si>
  <si>
    <t>https://doi.org/10.5220/0007245800150026</t>
  </si>
  <si>
    <t>13–24</t>
  </si>
  <si>
    <t>SciTePress</t>
  </si>
  <si>
    <t>Burwinkel, Hendrik; Matz, Holger; Saur, Stefan; Hauger, Christoph; Evren, Ayse Mine; Hirnschall, Nino; Findl, Oliver; Navab, Nassir; Ahmadi, Seyed-Ahmad</t>
  </si>
  <si>
    <t>Domain-Specific Loss Design for Unsupervised Physical Training: A New Approach to Modeling Medical ML Solutions</t>
  </si>
  <si>
    <t>Medical Image Computing and Computer Assisted Intervention - MICCAI 2020 - 23rd International Conference, Lima, Peru, October 4-8, 2020, Proceedings, Part II</t>
  </si>
  <si>
    <t>10.1007/978-3-030-59713-9_52</t>
  </si>
  <si>
    <t>https://doi.org/10.1007/978-3-030-59713-9\_52</t>
  </si>
  <si>
    <t>540–550</t>
  </si>
  <si>
    <t>Boyer, Kristy Elizabeth; Ha, Eunyoung; Phillips, Robert; Wallis, Michael D.; Vouk, Mladen A.; Lester, James C.</t>
  </si>
  <si>
    <t>Dialogue Act Modeling in a Complex Task-Oriented Domain</t>
  </si>
  <si>
    <t>Proceedings of the SIGDIAL 2010 Conference, The 11th Annual Meeting of the Special Interest Group on Discourse and Dialogue, 24-15 September 2010, Tokyo, Japan</t>
  </si>
  <si>
    <t>https://aclanthology.org/W10-4356/</t>
  </si>
  <si>
    <t>297–305</t>
  </si>
  <si>
    <t>The Association for Computer Linguistics</t>
  </si>
  <si>
    <t>Kusmenko, Evgeny</t>
  </si>
  <si>
    <t>Model-Driven Development Methodology and Domain-Specific Languages for the Design of Artificial Intelligence in Cyber-Physical Systems</t>
  </si>
  <si>
    <t>https://publications.rwth-aachen.de/record/835778</t>
  </si>
  <si>
    <t>RWTH Aachen University, Germany</t>
  </si>
  <si>
    <t>ISBN: 978-3-8440-8286-9</t>
  </si>
  <si>
    <t>Zhao, Tian; Huang, Xiaobing; Cao, Yu</t>
  </si>
  <si>
    <t>DeepDSL: A Compilation-based Domain-Specific Language for Deep Learning</t>
  </si>
  <si>
    <t>5th International Conference on Learning Representations, ICLR 2017, Toulon, France, April 24-26, 2017, Conference Track Proceedings</t>
  </si>
  <si>
    <t>https://openreview.net/forum?id=Bks8cPcxe</t>
  </si>
  <si>
    <t>OpenReview.net</t>
  </si>
  <si>
    <t>Guinn, Curry I.; Crist, D.; Werth, H. St</t>
  </si>
  <si>
    <t>A comparison of hand-crafted semantic grammars versus statistical natural language parsing in domain-specific voice transcription</t>
  </si>
  <si>
    <t>Proceedings of the Second IASTED International Conference on Computational Intelligence, San Francisco, California, USA, November 20-22, 2006</t>
  </si>
  <si>
    <t>377–382</t>
  </si>
  <si>
    <t>IASTED/ACTA Press</t>
  </si>
  <si>
    <t>Zucker, Julian; d'Leeuwen, Myraeka</t>
  </si>
  <si>
    <t>Arbiter: A Domain-Specific Language for Ethical Machine Learning</t>
  </si>
  <si>
    <t>AIES '20: AAAI/ACM Conference on AI, Ethics, and Society, New York, NY, USA, February 7-8, 2020</t>
  </si>
  <si>
    <t>10.1145/3375627.3375858</t>
  </si>
  <si>
    <t>https://doi.org/10.1145/3375627.3375858</t>
  </si>
  <si>
    <t>421–425</t>
  </si>
  <si>
    <t>Poroor, Jayaraj</t>
  </si>
  <si>
    <t>MotePy: A domain specific language for low-overhead machine learning and data processing</t>
  </si>
  <si>
    <t>https://arxiv.org/abs/2011.05194</t>
  </si>
  <si>
    <t>arXiv: 2011.05194</t>
  </si>
  <si>
    <t>Portugal, Ivens; Alencar, Paulo S. C.; Cowan, Donald D.</t>
  </si>
  <si>
    <t>A Preliminary Survey on Domain-Specific Languages for Machine Learning in Big Data</t>
  </si>
  <si>
    <t>2016 IEEE International Conference on Software Science, Technology and Engineering, SWSTE 2016, Beer Sheva, Israel, June 23-24, 2016</t>
  </si>
  <si>
    <t>10.1109/SWSTE.2016.23</t>
  </si>
  <si>
    <t>https://doi.org/10.1109/SWSTE.2016.23</t>
  </si>
  <si>
    <t>108–110</t>
  </si>
  <si>
    <t>IEEE</t>
  </si>
  <si>
    <t>Breuker, Dominic</t>
  </si>
  <si>
    <t>Towards Model-Driven Engineering for Big Data Analytics - An Exploratory Analysis of Domain-Specific Languages for Machine Learning</t>
  </si>
  <si>
    <t>47th Hawaii International Conference on System Sciences, HICSS 2014, Waikoloa, HI, USA, January 6-9, 2014</t>
  </si>
  <si>
    <t>10.1109/HICSS.2014.101</t>
  </si>
  <si>
    <t>https://doi.org/10.1109/HICSS.2014.101</t>
  </si>
  <si>
    <t>758–767</t>
  </si>
  <si>
    <t>Narain, Sashank; Sanatinia, Amirali; Noubir, Guevara</t>
  </si>
  <si>
    <t>Single-stroke language-agnostic keylogging using stereo-microphones and domain specific machine learning</t>
  </si>
  <si>
    <t>7th ACM Conference on Security &amp; Privacy in Wireless and Mobile Networks, WiSec'14, Oxford, United Kingdom, July 23-25, 2014</t>
  </si>
  <si>
    <t>10.1145/2627393.2627417</t>
  </si>
  <si>
    <t>https://doi.org/10.1145/2627393.2627417</t>
  </si>
  <si>
    <t>201–212</t>
  </si>
  <si>
    <t>Sujeeth, Arvind K.; Lee, HyoukJoong; Brown, Kevin J.; Rompf, Tiark; Chafi, Hassan; Wu, Michael; Atreya, Anand R.; Odersky, Martin; Olukotun, Kunle</t>
  </si>
  <si>
    <t>OptiML: An Implicitly Parallel Domain-Specific Language for Machine Learning</t>
  </si>
  <si>
    <t>Proceedings of the 28th International Conference on Machine Learning, ICML 2011, Bellevue, Washington, USA, June 28 - July 2, 2011</t>
  </si>
  <si>
    <t>https://icml.cc/2011/papers/373\_icmlpaper.pdf</t>
  </si>
  <si>
    <t>609–616</t>
  </si>
  <si>
    <t>Omnipress</t>
  </si>
  <si>
    <t>Zhao, Tian; Huang, Xiaobing</t>
  </si>
  <si>
    <t>Design and implementation of DeepDSL: A DSL for deep learning</t>
  </si>
  <si>
    <t>Comput. Lang. Syst. Struct.</t>
  </si>
  <si>
    <t>10.1016/j.cl.2018.04.004</t>
  </si>
  <si>
    <t>https://doi.org/10.1016/j.cl.2018.04.004</t>
  </si>
  <si>
    <t>39–70</t>
  </si>
  <si>
    <t>Agrawal, Akshay; Modi, Akshay Naresh; Passos, Alexandre; Lavoie, Allen; Agarwal, Ashish; Shankar, Asim; Ganichev, Igor; Levenberg, Josh; Hong, Mingsheng; Monga, Rajat; Cai, Shanqing</t>
  </si>
  <si>
    <t>TensorFlow Eager: A multi-stage, Python-embedded DSL for machine learning</t>
  </si>
  <si>
    <t>Proceedings of Machine Learning and Systems 2019, MLSys 2019, Stanford, CA, USA, March 31 - April 2, 2019</t>
  </si>
  <si>
    <t>https://proceedings.mlsys.org/book/286.pdf</t>
  </si>
  <si>
    <t>mlsys.org</t>
  </si>
  <si>
    <t>Larsen, Ken Friis</t>
  </si>
  <si>
    <t>A MuDDy Experience-ML Bindings to a BDD Library</t>
  </si>
  <si>
    <t>Domain-Specific Languages, IFIP TC 2 Working Conference, DSL 2009, Oxford, UK, July 15-17, 2009, Proceedings</t>
  </si>
  <si>
    <t>10.1007/978-3-642-03034-5_3</t>
  </si>
  <si>
    <t>https://doi.org/10.1007/978-3-642-03034-5\_3</t>
  </si>
  <si>
    <t>45–57</t>
  </si>
  <si>
    <t>Ries, Benoît; Guelfi, Nicolas; Jahic, Benjamin</t>
  </si>
  <si>
    <t>An MDE Method for Improving Deep Learning Dataset Requirements Engineering using Alloy and UML</t>
  </si>
  <si>
    <t>Proceedings of the 9th International Conference on Model-Driven Engineering and Software Development, MODELSWARD 2021, Online Streaming, February 8-10, 2021</t>
  </si>
  <si>
    <t>10.5220/0010216600410052</t>
  </si>
  <si>
    <t>https://doi.org/10.5220/0010216600410052</t>
  </si>
  <si>
    <t>41–52</t>
  </si>
  <si>
    <t>SCITEPRESS</t>
  </si>
  <si>
    <t>Combemale, Benoît</t>
  </si>
  <si>
    <t>Bringing Intelligence to Sociotechnical IoT Sytems</t>
  </si>
  <si>
    <t>Joint Proceedings of the Workshop on Model-Driven Engineering for the Internet of Things (MDE4IoT) &amp; of the Workshop on Interplay of Model-Driven and Component-Based Software Engineering (ModComp) Co-located with the IEEE/ACM 22nd International Conference on Model Driven Engineering Languages and Systems (MODELS 2019), Munich, Germany, September 15 and 17, 2019</t>
  </si>
  <si>
    <t>http://ceur-ws.org/Vol-2442/invited1.pdf</t>
  </si>
  <si>
    <t>Ghiasi, Ramin; Ghasemi, Mohammad Reza; Noori, Mohammad N.</t>
  </si>
  <si>
    <t>Comparative studies of metamodeling and AI-Based techniques in damage detection of structures</t>
  </si>
  <si>
    <t>Adv. Eng. Softw.</t>
  </si>
  <si>
    <t>10.1016/j.advengsoft.2018.02.006</t>
  </si>
  <si>
    <t>https://doi.org/10.1016/j.advengsoft.2018.02.006</t>
  </si>
  <si>
    <t>101–112</t>
  </si>
  <si>
    <t>Jean, Stéphane; Ameur, Yamine Aït; Pierra, Guy</t>
  </si>
  <si>
    <t>A Language for Ontology-Based Metamodeling Systems</t>
  </si>
  <si>
    <t>Advances in Databases and Information Systems - 14th East European Conference, ADBIS 2010, Novi Sad, Serbia, September 20-24, 2010. Proceedings</t>
  </si>
  <si>
    <t>10.1007/978-3-642-15576-5_20</t>
  </si>
  <si>
    <t>https://doi.org/10.1007/978-3-642-15576-5\_20</t>
  </si>
  <si>
    <t>247–261</t>
  </si>
  <si>
    <t>Kasinger, Holger; Bauer, Bernhard</t>
  </si>
  <si>
    <t>Towards a Model-Driven Software Engineering Methodology for Organic Computing Systems</t>
  </si>
  <si>
    <t>IASTED International Conference on Computational Intelligence, Calgary, Alberta, Canada, July 4-6, 2005</t>
  </si>
  <si>
    <t>141–146</t>
  </si>
  <si>
    <t>Moin, Armin</t>
  </si>
  <si>
    <t>Enabling Data Analytics and Machine Learning in Model-Driven Software Engineering of Smart IoT Services</t>
  </si>
  <si>
    <t>https://nbn-resolving.org/urn:nbn:de:bvb:91-diss-20220720-1660445-1-6</t>
  </si>
  <si>
    <t>Technical University of Munich, Germany</t>
  </si>
  <si>
    <t>Data Analytics and Machine Learning Methods, Techniques and Tool for Model-Driven Engineering of Smart IoT Services</t>
  </si>
  <si>
    <t>43rd IEEE/ACM International Conference on Software Engineering: Companion Proceedings, ICSE Companion 2021, Madrid, Spain, May 25-28, 2021</t>
  </si>
  <si>
    <t>10.1109/ICSE-Companion52605.2021.00130</t>
  </si>
  <si>
    <t>https://doi.org/10.1109/ICSE-Companion52605.2021.00130</t>
  </si>
  <si>
    <t>287–292</t>
  </si>
  <si>
    <t>Moin, Armin; Badii, Atta; Günnemann, Stephan</t>
  </si>
  <si>
    <t>A Model-Driven Engineering Approach to Machine Learning and Software Modeling</t>
  </si>
  <si>
    <t>https://arxiv.org/abs/2107.02689</t>
  </si>
  <si>
    <t>arXiv: 2107.02689</t>
  </si>
  <si>
    <t>Bikmukhametov, Timur; Jäschke, Johannes</t>
  </si>
  <si>
    <t>Combining machine learning and process engineering physics towards enhanced accuracy and explainability of data-driven models</t>
  </si>
  <si>
    <t>Comput. Chem. Eng.</t>
  </si>
  <si>
    <t>10.1016/j.compchemeng.2020.106834</t>
  </si>
  <si>
    <t>https://doi.org/10.1016/j.compchemeng.2020.106834</t>
  </si>
  <si>
    <t>106834</t>
  </si>
  <si>
    <t>Laurenzi, Emanuele; Hinkelmann, Knut; Jüngling, Stephan; Montecchiari, Devid; Pande, Charuta; Martin, Andreas</t>
  </si>
  <si>
    <t>Towards an Assistive and Pattern Learning-driven Process Modeling Approach</t>
  </si>
  <si>
    <t>Proceedings of the AAAI 2019 Spring Symposium on Combining Machine Learning with Knowledge Engineering (AAAI-MAKE 2019) Stanford University, Palo Alto, California, USA, March 25-27, 2019., Stanford University, Palo Alto, California, USA, March 25-27, 2019</t>
  </si>
  <si>
    <t>http://ceur-ws.org/Vol-2350/paper20.pdf</t>
  </si>
  <si>
    <t>Moin, Armin; Rössler, Stephan; Günnemann, Stephan</t>
  </si>
  <si>
    <t>ThingML+: Augmenting Model-Driven Software Engineering for the Internet of Things with Machine Learning</t>
  </si>
  <si>
    <t>Proceedings of MODELS 2018 Workshops: ModComp, MRT, OCL, FlexMDE, EXE, COMMitMDE, MDETools, GEMOC, MORSE, MDE4IoT, MDEbug, MoDeVVa, ME, MULTI, HuFaMo, AMMoRe, PAINS co-located with ACM/IEEE 21st International Conference on Model Driven Engineering Languages and Systems (MODELS 2018), Copenhagen, Denmark, October, 14, 2018</t>
  </si>
  <si>
    <t>http://ceur-ws.org/Vol-2245/mde4iot\_paper\_5.pdf</t>
  </si>
  <si>
    <t>521–523</t>
  </si>
  <si>
    <t>Moin, Armin; Mituca, Andrei; Badii, Atta; Günnemann, Stephan</t>
  </si>
  <si>
    <t>ML-Quadrat &amp; DriotData: A Model-Driven Engineering Tool and a Low-Code Platform for Smart IoT Services</t>
  </si>
  <si>
    <t>https://arxiv.org/abs/2107.02692</t>
  </si>
  <si>
    <t>arXiv: 2107.02692</t>
  </si>
  <si>
    <t>Kamath, Aishwarya; Singh, Mannat; LeCun, Yann; Synnaeve, Gabriel; Misra, Ishan; Carion, Nicolas</t>
  </si>
  <si>
    <t>MDETR - Modulated Detection for End-to-End Multi-Modal Understanding</t>
  </si>
  <si>
    <t>2021 IEEE/CVF International Conference on Computer Vision, ICCV 2021, Montreal, QC, Canada, October 10-17, 2021</t>
  </si>
  <si>
    <t>10.1109/ICCV48922.2021.00180</t>
  </si>
  <si>
    <t>https://doi.org/10.1109/ICCV48922.2021.00180</t>
  </si>
  <si>
    <t>1760–1770</t>
  </si>
  <si>
    <t>Priego, Rafael; Armentia, Aintzane; Estévez-Estévez, Elisabet; Marcos, Marga</t>
  </si>
  <si>
    <t>On applying MDE for generating reconfigurable automation systems</t>
  </si>
  <si>
    <t>13th IEEE International Conference on Industrial Informatics, INDIN 2015, Cambridge, United Kingdom, July 22-24, 2015</t>
  </si>
  <si>
    <t>10.1109/INDIN.2015.7281911</t>
  </si>
  <si>
    <t>https://doi.org/10.1109/INDIN.2015.7281911</t>
  </si>
  <si>
    <t>1233–1238</t>
  </si>
  <si>
    <t>Mrabti, Amin El; Pétrot, Frédéric; Bouchhima, Aimen</t>
  </si>
  <si>
    <t>Extending IP-XACT to support an MDE based approach for SoC design</t>
  </si>
  <si>
    <t>Design, Automation and Test in Europe, DATE 2009, Nice, France, April 20-24, 2009</t>
  </si>
  <si>
    <t>10.1109/DATE.2009.5090733</t>
  </si>
  <si>
    <t>https://doi.org/10.1109/DATE.2009.5090733</t>
  </si>
  <si>
    <t>586–589</t>
  </si>
  <si>
    <t>Fernández, Gloria García; Palacio, Daniel Zapico; Crespo, Rubén González; Tolosa, José Barranquero; Lovelle, Juan Manuel Cueva</t>
  </si>
  <si>
    <t>Automatic Device Driver Development through an Intelligent MDE Approach</t>
  </si>
  <si>
    <t>Proceedings of the 2009 International Conference on Artificial Intelligence, ICAI 2009, July 13-16, 2009, Las Vegas Nevada, USA, 2 Volumes</t>
  </si>
  <si>
    <t>864–870</t>
  </si>
  <si>
    <t>CSREA Press</t>
  </si>
  <si>
    <t>Fernández-Fernández, Héctor; Palacios-González, Elías; García-Díaz, Vicente; García-Bustelo, B. Cristina Pelayo; Lovelle, Juan Manuel Cueva</t>
  </si>
  <si>
    <t>Design of intelligent business applications based in BPM and MDE</t>
  </si>
  <si>
    <t>Proceedings of the 2008 International Conference on Artificial Intelligence, ICAI 2008, July 14-17, 2008, Las Vegas, Nevada, USA, 2 Volumes (includes the 2008 International Conference on Machine Learning; Models, Technologies and Applications)</t>
  </si>
  <si>
    <t>591–597</t>
  </si>
  <si>
    <t>Moin, Armin; Challenger, Moharram; Badii, Atta; Günnemann, Stephan</t>
  </si>
  <si>
    <t>Supporting AI Engineering on the IoT Edge through Model-Driven TinyML</t>
  </si>
  <si>
    <t>46th IEEE Annual Computers, Software, and Applications Conferenc, COMPSAC 2022, Los Alamitos, CA, USA, June 27 - July 1, 2022</t>
  </si>
  <si>
    <t>10.1109/COMPSAC54236.2022.00140</t>
  </si>
  <si>
    <t>https://doi.org/10.1109/COMPSAC54236.2022.00140</t>
  </si>
  <si>
    <t>884–893</t>
  </si>
  <si>
    <t>Towards Model-Driven Engineering for Quantum AI</t>
  </si>
  <si>
    <t>52. Jahrestagung der Gesellschaft für Informatik, INFORMATIK 2022, Informatik in den Naturwissenschaften, 26. - 30. September 2022, Hamburg</t>
  </si>
  <si>
    <t>10.18420/inf2022_95</t>
  </si>
  <si>
    <t>https://doi.org/10.18420/inf2022\_95</t>
  </si>
  <si>
    <t>1121–1131</t>
  </si>
  <si>
    <t>Gesellschaft für Informatik, Bonn</t>
  </si>
  <si>
    <t>Iyenghar, Padma; Otte, Friedrich; Pulvermüller, Elke</t>
  </si>
  <si>
    <t>AI-guided Model-Driven Embedded Software Engineering</t>
  </si>
  <si>
    <t>Proceedings of the 10th International Conference on Model-Driven Engineering and Software Development, MODELSWARD 2022, Online Streaming, February 6-8, 2022</t>
  </si>
  <si>
    <t>10.5220/0011006200003119</t>
  </si>
  <si>
    <t>https://doi.org/10.5220/0011006200003119</t>
  </si>
  <si>
    <t>395–404</t>
  </si>
  <si>
    <t>Hsain, Yassine Ait; Laaz, Naziha; Mbarki, Samir</t>
  </si>
  <si>
    <t>Ethereum's Smart Contracts Construction and Development using Model Driven Engineering Technologies: a Review</t>
  </si>
  <si>
    <t>The 12th International Conference on Ambient Systems, Networks and Technologies (ANT 2021) / The 4th International Conference on Emerging Data and Industry 4.0 (EDI40 2021) / Affiliated Workshops, March 23-26, 2021, Warsaw, Poland</t>
  </si>
  <si>
    <t>10.1016/j.procs.2021.03.097</t>
  </si>
  <si>
    <t>https://doi.org/10.1016/j.procs.2021.03.097</t>
  </si>
  <si>
    <t>785–790</t>
  </si>
  <si>
    <t>Elsevier</t>
  </si>
  <si>
    <t>Fattouch, Najla; Rekik, Mouna; Wakrime, Abderrahim Ait; Boukadi, Khouloud</t>
  </si>
  <si>
    <t>A Model-Driven Engineering Approach for Business Process Based SaaS Services Composition</t>
  </si>
  <si>
    <t>16th IEEE/ACS International Conference on Computer Systems and Applications, AICCSA 2019, Abu Dhabi, UAE, November 3-7, 2019</t>
  </si>
  <si>
    <t>10.1109/AICCSA47632.2019.9035348</t>
  </si>
  <si>
    <t>https://doi.org/10.1109/AICCSA47632.2019.9035348</t>
  </si>
  <si>
    <t>1–8</t>
  </si>
  <si>
    <t>Iglesias-Urkia, Markel; Gómez, Abel; Casado-Mansilla, Diego; Urbieta, Aitor</t>
  </si>
  <si>
    <t>Enabling easy Web of Things compatible device generation using a Model-Driven Engineering approach</t>
  </si>
  <si>
    <t>Proceedings of the 9th International Conference on the Internet of Things, IoT 2019, Bilbao, Spain, October 22-25, 2019</t>
  </si>
  <si>
    <t>10.1145/3365871.3365898</t>
  </si>
  <si>
    <t>https://doi.org/10.1145/3365871.3365898</t>
  </si>
  <si>
    <t>25:1–25:8</t>
  </si>
  <si>
    <t>Song, Hui; Raj, Amit; Hajebi, Saeed; Clarke, Siobhán; Clarke, Aidan</t>
  </si>
  <si>
    <t>Model Driven Engineering of Cross-Layer Monitoring and Adaptation</t>
  </si>
  <si>
    <t>MODELSWARD 2013 - Proceedings of the 1st International Conference on Model-Driven Engineering and Software Development, Barcelona, Spain, 19 - 21 February, 2013</t>
  </si>
  <si>
    <t>10.5220/0004375203310340</t>
  </si>
  <si>
    <t>https://doi.org/10.5220/0004375203310340</t>
  </si>
  <si>
    <t>331–340</t>
  </si>
  <si>
    <t>Armentia, Aintzane; Sarachaga, Isabel; Albéniz, Oier García de; Estévez-Estévez, Elisabet; Aguirre, Aitor; Marcos, Margarita</t>
  </si>
  <si>
    <t>Achieving reconfigurable service oriented applications using Model Driven Engineering</t>
  </si>
  <si>
    <t>IEEE 16th Conference on Emerging Technologies &amp; Factory Automation, ETFA 2011, Toulouse, France, September 5-9, 2011</t>
  </si>
  <si>
    <t>10.1109/ETFA.2011.6059192</t>
  </si>
  <si>
    <t>https://doi.org/10.1109/ETFA.2011.6059192</t>
  </si>
  <si>
    <t>1–4</t>
  </si>
  <si>
    <t>Parham-Mocello, Jennifer; Nelson, Aiden; Erwig, Martin</t>
  </si>
  <si>
    <t>Exploring the Use of Games and a Domain-Specific Teaching Language in CS0</t>
  </si>
  <si>
    <t>ITiCSE 2022: Innovation and Technology in Computer Science Education, Dublin, Ireland, July 8 - 13, 2022, Volume 1</t>
  </si>
  <si>
    <t>10.1145/3502718.3524812</t>
  </si>
  <si>
    <t>https://doi.org/10.1145/3502718.3524812</t>
  </si>
  <si>
    <t>351–357</t>
  </si>
  <si>
    <t>Carrino, Casimiro Pio; Armengol-Estapé, Jordi; Gutiérrez-Fandiño, Asier; Llop-Palao, Joan; Pàmies, Marc; Gonzalez-Agirre, Aitor; Villegas, Marta</t>
  </si>
  <si>
    <t>Biomedical and Clinical Language Models for Spanish: On the Benefits of Domain-Specific Pretraining in a Mid-Resource Scenario</t>
  </si>
  <si>
    <t>https://arxiv.org/abs/2109.03570</t>
  </si>
  <si>
    <t>arXiv: 2109.03570</t>
  </si>
  <si>
    <t>Badouel, Éric; Djatcha, Rodrigue Aimé Djeumen</t>
  </si>
  <si>
    <t>Modular Design of Domain-Specific Languages Using Splittings of Catamorphisms</t>
  </si>
  <si>
    <t>Theoretical Aspects of Computing - ICTAC 2018 - 15th International Colloquium, Stellenbosch, South Africa, October 16-19, 2018, Proceedings</t>
  </si>
  <si>
    <t>10.1007/978-3-030-02508-3_4</t>
  </si>
  <si>
    <t>https://doi.org/10.1007/978-3-030-02508-3\_4</t>
  </si>
  <si>
    <t>62–79</t>
  </si>
  <si>
    <t>Aish, Robert; Mendoza, Emmanuel</t>
  </si>
  <si>
    <t>DesignScript: a domain specific language for architectural computing</t>
  </si>
  <si>
    <t>Proceedings of the International Workshop on Domain-Specific Modeling, DSM@SPLASH 2016, Amsterdam, Netherlands, October 30, 2016</t>
  </si>
  <si>
    <t>10.1145/3023147.3023150</t>
  </si>
  <si>
    <t>https://doi.org/10.1145/3023147.3023150</t>
  </si>
  <si>
    <t>15–21</t>
  </si>
  <si>
    <t>Binder, Walter; Moret, Philippe; Ansaloni, Danilo; Sarimbekov, Aibek; Yokokawa, Akira; Tanter, Éric</t>
  </si>
  <si>
    <t>Towards a domain-specific aspect language for dynamic program analysis: position paper</t>
  </si>
  <si>
    <t>Proceedings of the sixth annual workshop on Domain-specific aspect languages, DSAL '11, Porto de Galinhas, Brazil, March 21, 2011</t>
  </si>
  <si>
    <t>10.1145/1960496.1960500</t>
  </si>
  <si>
    <t>https://doi.org/10.1145/1960496.1960500</t>
  </si>
  <si>
    <t>9–11</t>
  </si>
  <si>
    <t>DeVito, Zach; Joubert, Niels; Palacios, Francisco; Oakley, Stephen; Medina, Montserrat; Barrientos, Mike; Elsen, Erich; Ham, Frank; Aiken, Alex; Duraisamy, Karthik; Darve, Eric; Alonso, Juan J.; Hanrahan, Pat</t>
  </si>
  <si>
    <t>Liszt: a domain specific language for building portable mesh-based PDE solvers</t>
  </si>
  <si>
    <t>Conference on High Performance Computing Networking, Storage and Analysis, SC 2011, Seattle, WA, USA, November 12-18, 2011</t>
  </si>
  <si>
    <t>10.1145/2063384.2063396</t>
  </si>
  <si>
    <t>https://doi.org/10.1145/2063384.2063396</t>
  </si>
  <si>
    <t>9:1–9:12</t>
  </si>
  <si>
    <t>Papakonstantinou, N.; Hale, B.; ...</t>
  </si>
  <si>
    <t>Model Driven Engineering for Resilience of Systems with Black Box and AI-based Components</t>
  </si>
  <si>
    <t>2022 Annual …</t>
  </si>
  <si>
    <t>https://ieeexplore.ieee.org/abstract/document/9893930/</t>
  </si>
  <si>
    <t>Publisher: ieeexplore.ieee.org</t>
  </si>
  <si>
    <t>Moin, A.; Wattanavaekin, U.; Lungu, A.; ...</t>
  </si>
  <si>
    <t>Enabling Automated Machine Learning for Model-Driven AI Engineering</t>
  </si>
  <si>
    <t>arXiv preprint arXiv …</t>
  </si>
  <si>
    <t>https://arxiv.org/abs/2203.02927</t>
  </si>
  <si>
    <t>Publisher: arxiv.org</t>
  </si>
  <si>
    <t>Bonati, A.; Costa, B.; Vannucchi, G.</t>
  </si>
  <si>
    <t>DSL: una famiglia di sistemi trasmissivi per l'accesso ai servizi a banda larga</t>
  </si>
  <si>
    <t>http://www.vermi.it/doc/tecnologie-dsl.pdf</t>
  </si>
  <si>
    <t>vermi.it</t>
  </si>
  <si>
    <t>Type: PDF</t>
  </si>
  <si>
    <t>Brynjulfsen, H.</t>
  </si>
  <si>
    <t>XAI Text: A Domain-Specific Language for Developing an AI Pipeline</t>
  </si>
  <si>
    <t>https://bora.uib.no/bora-xmlui/bitstream/handle/11250/2762432/Master_Thesis_H_vard_Brynjulfsen-11-.pdf?sequence=1</t>
  </si>
  <si>
    <t>bora.uib.no</t>
  </si>
  <si>
    <t>Vikram, A.</t>
  </si>
  <si>
    <t>Designing an AI-driven System at Scale for Detection of Abusive Head Trauma using Domain Modeling</t>
  </si>
  <si>
    <t>https://search.proquest.com/openview/ae8cff26a41ad1e8990e19f5b26f1e3b/1?pq-origsite=gscholar\&amp;cbl=18750\&amp;diss=y</t>
  </si>
  <si>
    <t>search.proquest.com</t>
  </si>
  <si>
    <t>Burgueño, L.; Burdusel, A.; Gérard, S.; ...</t>
  </si>
  <si>
    <t>Preface to MDE Intelligence 2019: 1st Workshop on Artificial Intelligence and Model-Driven Engineering</t>
  </si>
  <si>
    <t>2019 ACM/IEEE 22nd …</t>
  </si>
  <si>
    <t>https://ieeexplore.ieee.org/abstract/document/8904820/</t>
  </si>
  <si>
    <t>Moin, A.; Challenger, M.; Badii, A.; ...</t>
  </si>
  <si>
    <t>Mde4qai: Towards model-driven engineering for quantum artificial intelligence</t>
  </si>
  <si>
    <t>https://arxiv.org/abs/2107.06708</t>
  </si>
  <si>
    <t>Rajasekar, N.</t>
  </si>
  <si>
    <t>Improving the usability of the domain-specific language editors using artificial intelligence</t>
  </si>
  <si>
    <t>pure.tue.nl</t>
  </si>
  <si>
    <t>https://pure.tue.nl/ws/portalfiles/portal/176079711/Rajasekar_N..pdf</t>
  </si>
  <si>
    <t>Calleja, A.; Pace, G. J.</t>
  </si>
  <si>
    <t>A domain-specific embedded language approach for the scripting of game artificial intelligence</t>
  </si>
  <si>
    <t>https://www.um.edu.mt/library/oar/handle/123456789/27604</t>
  </si>
  <si>
    <t>um.edu.mt</t>
  </si>
  <si>
    <t>Restrepo-Montoya, D.; Alvarez-Montoya, J.; ...</t>
  </si>
  <si>
    <t>Artificial Intelligence Metamodeling Approach to Design Smart Composite Laminates with Bend-Twist Coupling</t>
  </si>
  <si>
    <t>2019 IEEE 2nd …</t>
  </si>
  <si>
    <t>https://ieeexplore.ieee.org/abstract/document/9025137/</t>
  </si>
  <si>
    <t>Budde, K.; Helms, T.; Haack, F.; Uhrmacher, A. M.</t>
  </si>
  <si>
    <t>Modeling long-range Wnt signaling with the domain-specific language ML-Rules</t>
  </si>
  <si>
    <t>http://eprints.mosi.informatik.uni-rostock.de/554/</t>
  </si>
  <si>
    <t>eprints.mosi.informatik.uni-rostock …</t>
  </si>
  <si>
    <t>Breuker, D.</t>
  </si>
  <si>
    <t>Towards Model-Driven Engineering for Big Data Analytics–An Exploratory Analysis of Domain-Specific Languages for Machine Learning</t>
  </si>
  <si>
    <t>2014 47th Hawaii International Conference on …</t>
  </si>
  <si>
    <t>https://ieeexplore.ieee.org/abstract/document/6758697/</t>
  </si>
  <si>
    <t>Moin, A.; Rössler, S.; Günnemann, S.</t>
  </si>
  <si>
    <t>ThingML+ Augmenting Model-Driven Software Engineering for the Internet of Things with Machine Learning</t>
  </si>
  <si>
    <t>arXiv preprint arXiv:2009.10633</t>
  </si>
  <si>
    <t>https://arxiv.org/abs/2009.10633</t>
  </si>
  <si>
    <t>Tsopgny, N. G. N.; Nguélé, T. M.; Kouakam, E.</t>
  </si>
  <si>
    <t>DSL for parallelizing Machine Learning algorithms on multicore architecture</t>
  </si>
  <si>
    <t>https://hal.archives-ouvertes.fr/hal-03727658/</t>
  </si>
  <si>
    <t>hal.archives-ouvertes.fr</t>
  </si>
  <si>
    <t>Sakun, N. L.; Abidin, Z. Z.; ...</t>
  </si>
  <si>
    <t>Cable Fault Detection in DSL Communication System-based on Machine Learning</t>
  </si>
  <si>
    <t>Evolution in Electrical and …</t>
  </si>
  <si>
    <t>https://penerbit.uthm.edu.my/periodicals/index.php/eeee/article/view/1723</t>
  </si>
  <si>
    <t>Publisher: penerbit.uthm.edu.my</t>
  </si>
  <si>
    <t>Giner-Miguelez, J.; Gómez, A.; Cabot, J.</t>
  </si>
  <si>
    <t>A domain-specific language for describing machine learning dataset</t>
  </si>
  <si>
    <t>arXiv preprint arXiv:2207.02848</t>
  </si>
  <si>
    <t>https://arxiv.org/abs/2207.02848</t>
  </si>
  <si>
    <t>Siegmund, I. N.; Stein, B.</t>
  </si>
  <si>
    <t>DEVELOPING A DOMAIN SPECIFIC LANGUAGE FOR THE EVOLVING FIELD OF MACHINE LEARNING</t>
  </si>
  <si>
    <t>uni-weimar.de</t>
  </si>
  <si>
    <t>https://www.uni-weimar.de/fileadmin/user/fak/medien/professuren/Intelligente_Softwaresysteme/Theses/thesis_solbach.pdf</t>
  </si>
  <si>
    <t>Jha, S.</t>
  </si>
  <si>
    <t>Learning Domain Specific Language Models for Automatic Speech Recognition through Machine Translation</t>
  </si>
  <si>
    <t>arXiv preprint arXiv:2110.10261</t>
  </si>
  <si>
    <t>https://arxiv.org/abs/2110.10261</t>
  </si>
  <si>
    <t>Wang, J.; Li, T.; Cui, F.; Hui, C. Y.; Yeo, J.; ...</t>
  </si>
  <si>
    <t>Metamodeling of constitutive model using Gaussian process machine learning</t>
  </si>
  <si>
    <t>Journal of the Mechanics …</t>
  </si>
  <si>
    <t>https://www.sciencedirect.com/science/article/pii/S0022509621001939</t>
  </si>
  <si>
    <t>Publisher: Elsevier</t>
  </si>
  <si>
    <t>McCandlish, J. A.; Ayer, T.; ...</t>
  </si>
  <si>
    <t>Cost-Effectiveness and Value-of-Information Analysis Using Machine Learning–Based Metamodeling: A Case of Hepatitis C Treatment</t>
  </si>
  <si>
    <t>Medical Decision …</t>
  </si>
  <si>
    <t>10.1177/0272989X221125418</t>
  </si>
  <si>
    <t>https://journals.sagepub.com/doi/abs/10.1177/0272989X221125418</t>
  </si>
  <si>
    <t>Publisher: journals.sagepub.com</t>
  </si>
  <si>
    <t>Dada, A.; Laboure, E.; Bensetti, M.; Yang, X.; ...</t>
  </si>
  <si>
    <t>Machine Learning Metamodeling of Harmonic Sources in LV Distribution Networks</t>
  </si>
  <si>
    <t>… on Harmonics &amp; …</t>
  </si>
  <si>
    <t>https://ieeexplore.ieee.org/abstract/document/9808537/</t>
  </si>
  <si>
    <t>Lupera, G.; Shokry, A.; Kopanos, G. M.; Espuña, A.</t>
  </si>
  <si>
    <t>Mixed-integer multiparametric Metamodeling: A machine learning tool applied to reactive scheduling</t>
  </si>
  <si>
    <t>Computer Aided Chemical …</t>
  </si>
  <si>
    <t>https://www.sciencedirect.com/science/article/pii/B9780444642356500309</t>
  </si>
  <si>
    <t>Celms, E.; Barzdins, J.; Kalnins, A.; Barzdins, P.; ...</t>
  </si>
  <si>
    <t>DSL approach to deep Learning lifecycle data management</t>
  </si>
  <si>
    <t>Baltic Journal of …</t>
  </si>
  <si>
    <t>https://www.bjmc.lu.lv/fileadmin/user_upload/lu_portal/projekti/bjmc/Contents/8_4_09_Celms1.pdf</t>
  </si>
  <si>
    <t>Publisher: bjmc.lu.lv Type: PDF</t>
  </si>
  <si>
    <t>Caldas, E.; Tachon, T.; Zhang, Z.; Li, C.; Hains, G.</t>
  </si>
  <si>
    <t>HTL: A tensor-centered DSL for deep learning</t>
  </si>
  <si>
    <t>researchgate.net</t>
  </si>
  <si>
    <t>https://www.researchgate.net/profile/Gaetan-Hains/publication/360167959_HTL_A_tensor-centered_DSL_for_deep_learning/links/62667cab8cb84a40ac893f3c/HTL-A-tensor-centered-DSL-for-deep-learning.pdf</t>
  </si>
  <si>
    <t>Cao, Y.; Wang, Y.; Peng, J.; Zhang, L.</t>
  </si>
  <si>
    <t>DSL-BC: Deep Subspace Learning with Boundary Consistency for Hyperspectral Image Classification</t>
  </si>
  <si>
    <t>IEEE Transactions on …</t>
  </si>
  <si>
    <t>https://ieeexplore.ieee.org/abstract/document/9780138/</t>
  </si>
  <si>
    <t>Huang, X. B.</t>
  </si>
  <si>
    <t>Design and Implementation of a Domain Specific Language for Deep Learning</t>
  </si>
  <si>
    <t>https://search.proquest.com/openview/b0b6c05e1cb0c18550edf3c202ac82d0/1?pq-origsite=gscholar\&amp;cbl=18750</t>
  </si>
  <si>
    <t>Kundu, A.; Chakraborty, S.</t>
  </si>
  <si>
    <t>Deep learning-based metamodeling technique for nonlinear seismic response quantification</t>
  </si>
  <si>
    <t>IOP Conference Series: Materials …</t>
  </si>
  <si>
    <t>10.1088/1757-899X/936/1/012042</t>
  </si>
  <si>
    <t>https://iopscience.iop.org/article/10.1088/1757-899X/936/1/012042/meta</t>
  </si>
  <si>
    <t>Publisher: iopscience.iop.org</t>
  </si>
  <si>
    <t>Li, B.; Spence, S. M. J.</t>
  </si>
  <si>
    <t>Metamodeling through Deep Learning of High-Dimensional Dynamic Nonlinear Systems Driven by General Stochastic Excitation</t>
  </si>
  <si>
    <t>Journal of Structural Engineering</t>
  </si>
  <si>
    <t>10.1061/%28ASCE%29ST.1943-541X.0003499</t>
  </si>
  <si>
    <t>https://ascelibrary.org/doi/abs/10.1061/%28ASCE%29ST.1943-541X.0003499</t>
  </si>
  <si>
    <t>Publisher: ascelibrary.org</t>
  </si>
  <si>
    <t>Rammer, W.; Seidl, R.</t>
  </si>
  <si>
    <t>Scaling vegetation dynamics: a metamodeling approach based on deep learning</t>
  </si>
  <si>
    <t>https://scholarsarchive.byu.edu/iemssconference/2018/Stream-A/35/</t>
  </si>
  <si>
    <t>scholarsarchive.byu.edu</t>
  </si>
  <si>
    <t>Cao, W.; Li, Q.; Zhang, J.; Zhang, W.</t>
  </si>
  <si>
    <t>Accelerating 2D and 3D frequency-domain seismic wave modeling through interpolating frequency-domain wavefields by deep learning</t>
  </si>
  <si>
    <t>Geophysics</t>
  </si>
  <si>
    <t>10.1190/geo2021-0435.1</t>
  </si>
  <si>
    <t>https://library.seg.org/doi/abs/10.1190/geo2021-0435.1</t>
  </si>
  <si>
    <t>Publisher: library.seg.org</t>
  </si>
  <si>
    <t>Koziel, S.; Çalık, N.; Mahouti, P.; ...</t>
  </si>
  <si>
    <t>Low-Cost and Highly-Accurate Behavioral Modeling of Antenna Structures by Means of Knowledge-Based Domain-Constrained Deep Learning Surrogates</t>
  </si>
  <si>
    <t>https://ieeexplore.ieee.org/abstract/document/9930873/</t>
  </si>
  <si>
    <t>Kessentini, M.</t>
  </si>
  <si>
    <t>A Tutorial on Software Engineering Intelligence: Case Studies on Model-Driven Engineering</t>
  </si>
  <si>
    <t>https://deepblue.lib.umich.edu/bitstream/handle/2027.42/153783/MODELS_Tutorial__SEI___Copy_.pdf?sequence=1</t>
  </si>
  <si>
    <t>deepblue.lib.umich.edu</t>
  </si>
  <si>
    <t>Fliege, I.; Geraldy, A.; Gotzhein, R.; Kuhn, T.; Webel, C.</t>
  </si>
  <si>
    <t>Model-Driven Engineering of Ambient Intelligence Systems with SDL: Design, Implementation, and Performance Simulation</t>
  </si>
  <si>
    <t>vs.cs.uni-kl.de</t>
  </si>
  <si>
    <t>https://vs.cs.uni-kl.de/publications/2005/FlGeGoKuWe05/TR_MdaAmi.pdf</t>
  </si>
  <si>
    <t>Grech, J. P.</t>
  </si>
  <si>
    <t>A DSL for business intelligence monitoring</t>
  </si>
  <si>
    <t>https://www.um.edu.mt/library/oar/handle/123456789/91375</t>
  </si>
  <si>
    <t>Wunck, C.</t>
  </si>
  <si>
    <t>„Implementation of Mobile Event Monitoring Agents for Manufacturing Execution and Intelligence Systems Using a Domain Specific Language,“</t>
  </si>
  <si>
    <t>Proceedings of the 2016 IEOM Conference</t>
  </si>
  <si>
    <t>http://ieomsociety.org/ieom_2016/pdfs/96.pdf</t>
  </si>
  <si>
    <t>Publisher: ieomsociety.org Type: PDF</t>
  </si>
  <si>
    <t>Khawli, T. Al</t>
  </si>
  <si>
    <t>A metamodeling approach towards virtual production intelligence</t>
  </si>
  <si>
    <t>https://core.ac.uk/download/pdf/36658070.pdf</t>
  </si>
  <si>
    <t>core.ac.uk</t>
  </si>
  <si>
    <t>Type: BOOK</t>
  </si>
  <si>
    <t>HMQVEDXS</t>
  </si>
  <si>
    <t>E77DCQEB</t>
  </si>
  <si>
    <t>QGZZF9WA</t>
  </si>
  <si>
    <t>YT9ZH6FN</t>
  </si>
  <si>
    <t>UCWWRPIQ</t>
  </si>
  <si>
    <t>4CNVU46V</t>
  </si>
  <si>
    <t>BQTIAXTW</t>
  </si>
  <si>
    <t>R9ALKAH3</t>
  </si>
  <si>
    <t>AVGA8TJW</t>
  </si>
  <si>
    <t>8JWXJ9MR</t>
  </si>
  <si>
    <t>9CZS2DHE</t>
  </si>
  <si>
    <t>S5YT28FU</t>
  </si>
  <si>
    <t>SLULQZRF</t>
  </si>
  <si>
    <t>UJPER7V8</t>
  </si>
  <si>
    <t>ML8SU2WM</t>
  </si>
  <si>
    <t>TQWM56I7</t>
  </si>
  <si>
    <t>JF5DSIJC</t>
  </si>
  <si>
    <t>9ZMBHJKG</t>
  </si>
  <si>
    <t>E6D8928P</t>
  </si>
  <si>
    <t>BR4CTUVB</t>
  </si>
  <si>
    <t>XQ6GQKI8</t>
  </si>
  <si>
    <t>YLV8SHZL</t>
  </si>
  <si>
    <t>ABGKVTQA</t>
  </si>
  <si>
    <t>LB3SJLXI</t>
  </si>
  <si>
    <t>KP52PSST</t>
  </si>
  <si>
    <t>JBMA4S6J</t>
  </si>
  <si>
    <t>UTW7BDIK</t>
  </si>
  <si>
    <t>3QB88ANK</t>
  </si>
  <si>
    <t>7SMEDRAN</t>
  </si>
  <si>
    <t>8W7BSBQX</t>
  </si>
  <si>
    <t>LD7J8SB2</t>
  </si>
  <si>
    <t>52G4KASW</t>
  </si>
  <si>
    <t>HNLKTP5J</t>
  </si>
  <si>
    <t>7Q4Y2I46</t>
  </si>
  <si>
    <t>MPTKPIZW</t>
  </si>
  <si>
    <t>KGVRCW7T</t>
  </si>
  <si>
    <t>UFCR5M3Q</t>
  </si>
  <si>
    <t>Journal Abbreviation</t>
  </si>
  <si>
    <t>Short Title</t>
  </si>
  <si>
    <t>Language</t>
  </si>
  <si>
    <t>Library Catalog</t>
  </si>
  <si>
    <t>Editor</t>
  </si>
  <si>
    <t>Series Editor</t>
  </si>
  <si>
    <t>NGEXAYY3</t>
  </si>
  <si>
    <t>48</t>
  </si>
  <si>
    <t>Appl Intell</t>
  </si>
  <si>
    <t>en</t>
  </si>
  <si>
    <t>DOI.org (Crossref)</t>
  </si>
  <si>
    <t>W3X5ABDE</t>
  </si>
  <si>
    <t>733</t>
  </si>
  <si>
    <t>SIPE</t>
  </si>
  <si>
    <t>Kosiuczenko, Piotr; Madeyski, Lech</t>
  </si>
  <si>
    <t>6BTFNFLU</t>
  </si>
  <si>
    <t>94</t>
  </si>
  <si>
    <t>Int J Adv Manuf Technol</t>
  </si>
  <si>
    <t>7VKPKRGN</t>
  </si>
  <si>
    <t>6472</t>
  </si>
  <si>
    <t>Design Abstraction and Processes in Robotics</t>
  </si>
  <si>
    <t>Ando, Noriaki; Balakirsky, Stephen; Hemker, Thomas; Reggiani, Monica; von Stryk, Oskar</t>
  </si>
  <si>
    <t>Q42UQ55J</t>
  </si>
  <si>
    <t>59</t>
  </si>
  <si>
    <t>Struct Multidisc Optim</t>
  </si>
  <si>
    <t>ZYBDV3MN</t>
  </si>
  <si>
    <t>21</t>
  </si>
  <si>
    <t>Softw Syst Model</t>
  </si>
  <si>
    <t>Low-code development and model-driven engineering</t>
  </si>
  <si>
    <t>72LMJHKT</t>
  </si>
  <si>
    <t>9761</t>
  </si>
  <si>
    <t>Complexity is the Only Constant</t>
  </si>
  <si>
    <t>Echahed, Rachid; Minas, Mark</t>
  </si>
  <si>
    <t>JNMMFHBV</t>
  </si>
  <si>
    <t>39</t>
  </si>
  <si>
    <t>NUQXM7FE</t>
  </si>
  <si>
    <t>NG-meta-profiler</t>
  </si>
  <si>
    <t>JNNBIKDB</t>
  </si>
  <si>
    <t>2738</t>
  </si>
  <si>
    <t>Bauknecht, Kurt; Tjoa, A Min; Quirchmayr, Gerald</t>
  </si>
  <si>
    <t>Goos, Gerhard; Hartmanis, Juris; van Leeuwen, Jan</t>
  </si>
  <si>
    <t>A89323UM</t>
  </si>
  <si>
    <t>50</t>
  </si>
  <si>
    <t>Supporting Layered Architecture Specifications</t>
  </si>
  <si>
    <t>Bider, Ilia; Halpin, Terry; Krogstie, John; Nurcan, Selmin; Proper, Erik; Schmidt, Rainer; Ukor, Roland</t>
  </si>
  <si>
    <t>van der Aalst, Will; Mylopoulos, John; Sadeh, Norman M.; Shaw, Michael J.; Szyperski, Clemens</t>
  </si>
  <si>
    <t>W5698GQL</t>
  </si>
  <si>
    <t>151</t>
  </si>
  <si>
    <t>Harmsen, Frank; Proper, Henderik A.</t>
  </si>
  <si>
    <t>van der Aalst, Wil; Mylopoulos, John; Rosemann, Michael; Shaw, Michael J.; Szyperski, Clemens</t>
  </si>
  <si>
    <t>6D2F4NLY</t>
  </si>
  <si>
    <t>SOCA</t>
  </si>
  <si>
    <t>UQ2VR6UN</t>
  </si>
  <si>
    <t>UHWHUK72</t>
  </si>
  <si>
    <t>44</t>
  </si>
  <si>
    <t>J Braz. Soc. Mech. Sci. Eng.</t>
  </si>
  <si>
    <t>PYVP2CUA</t>
  </si>
  <si>
    <t>181</t>
  </si>
  <si>
    <t>Zain, Jasni Mohamad; Wan Mohd, Wan Maseri bt; El-Qawasmeh, Eyas</t>
  </si>
  <si>
    <t>R57L47XX</t>
  </si>
  <si>
    <t>11479</t>
  </si>
  <si>
    <t>Schoeberl, Martin; Hochberger, Christian; Uhrig, Sascha; Brehm, Jürgen; Pionteck, Thilo</t>
  </si>
  <si>
    <t>SGYHCIG2</t>
  </si>
  <si>
    <t>25</t>
  </si>
  <si>
    <t>Empir Software Eng</t>
  </si>
  <si>
    <t>UVS2JJGV</t>
  </si>
  <si>
    <t>27</t>
  </si>
  <si>
    <t>VB46JCXX</t>
  </si>
  <si>
    <t>3844</t>
  </si>
  <si>
    <t>Bruel, Jean-Michel</t>
  </si>
  <si>
    <t>Hutchison, David; Kanade, Takeo; Kittler, Josef; Kleinberg, Jon M.; Mattern, Friedemann; Mitchell, John C.; Naor, Moni; Nierstrasz, Oscar; Pandu Rangan, C.; Steffen, Bernhard; Sudan, Madhu; Terzopoulos, Demetri; Tygar, Dough; Vardi, Moshe Y.; Weikum, Gerhard</t>
  </si>
  <si>
    <t>AQ93UTSA</t>
  </si>
  <si>
    <t>57</t>
  </si>
  <si>
    <t>ID7RRDT3</t>
  </si>
  <si>
    <t>Filipe, Joaquim; Shishkov, Boris; Helfert, Markus</t>
  </si>
  <si>
    <t>EYFZC2SV</t>
  </si>
  <si>
    <t>2830</t>
  </si>
  <si>
    <t>Hume</t>
  </si>
  <si>
    <t>Pfenning, Frank; Smaragdakis, Yannis</t>
  </si>
  <si>
    <t>KRQA9EYE</t>
  </si>
  <si>
    <t>7313</t>
  </si>
  <si>
    <t>Noble, James</t>
  </si>
  <si>
    <t>Hutchison, David; Kanade, Takeo; Kittler, Josef; Kleinberg, Jon M.; Mattern, Friedemann; Mitchell, John C.; Naor, Moni; Nierstrasz, Oscar; Pandu Rangan, C.; Steffen, Bernhard; Sudan, Madhu; Terzopoulos, Demetri; Tygar, Doug; Vardi, Moshe Y.; Weikum, Gerhard</t>
  </si>
  <si>
    <t>2G5FLEFB</t>
  </si>
  <si>
    <t>K4YLN5WI</t>
  </si>
  <si>
    <t>Brain Topogr</t>
  </si>
  <si>
    <t>XKN8WT8E</t>
  </si>
  <si>
    <t>15</t>
  </si>
  <si>
    <t>J Econ Interact Coord</t>
  </si>
  <si>
    <t>W99X6BAS</t>
  </si>
  <si>
    <t>978-3-030-44183-8 978-3-030-44184-5</t>
  </si>
  <si>
    <t>https://link.springer.com/10.1007/978-3-030-44184-5_140</t>
  </si>
  <si>
    <t>1367-1379</t>
  </si>
  <si>
    <t>DOI: 10.1007/978-3-030-44184-5_140</t>
  </si>
  <si>
    <t>Baillieul, John; Samad, Tariq</t>
  </si>
  <si>
    <t>LM8B7RYV</t>
  </si>
  <si>
    <t>Probiotics &amp; Antimicro. Prot.</t>
  </si>
  <si>
    <t>Bifidobacterium adolescentis (DSM 20083) and Lactobacillus casei (Lafti L26-DSL)</t>
  </si>
  <si>
    <t>BYFGLPEU</t>
  </si>
  <si>
    <t>24</t>
  </si>
  <si>
    <t>Software Qual J</t>
  </si>
  <si>
    <t>D5KCLPHS</t>
  </si>
  <si>
    <t>5711</t>
  </si>
  <si>
    <t>Velásquez, Juan D.; Ríos, Sebastián A.; Howlett, Robert J.; Jain, Lakhmi C.</t>
  </si>
  <si>
    <t>3HLW2KTQ</t>
  </si>
  <si>
    <t>4970</t>
  </si>
  <si>
    <t>Nagl, Manfred; Marquardt, Wolfgang</t>
  </si>
  <si>
    <t>2R9W2CEC</t>
  </si>
  <si>
    <t>Sci Rep</t>
  </si>
  <si>
    <t>9YFCUB8K</t>
  </si>
  <si>
    <t>70</t>
  </si>
  <si>
    <t>ZTIQ238S</t>
  </si>
  <si>
    <t>3713</t>
  </si>
  <si>
    <t>Briand, Lionel; Williams, Clay</t>
  </si>
  <si>
    <t>3JUDNKK6</t>
  </si>
  <si>
    <t>9953</t>
  </si>
  <si>
    <t>Margaria, Tiziana; Steffen, Bernhard</t>
  </si>
  <si>
    <t>KY4RYNHG</t>
  </si>
  <si>
    <t>6189</t>
  </si>
  <si>
    <t>Benatallah, Boualem; Casati, Fabio; Kappel, Gerti; Rossi, Gustavo</t>
  </si>
  <si>
    <t>958KA64C</t>
  </si>
  <si>
    <t>12127</t>
  </si>
  <si>
    <t>B-MERODE</t>
  </si>
  <si>
    <t>Dustdar, Schahram; Yu, Eric; Salinesi, Camille; Rieu, Dominique; Pant, Vik</t>
  </si>
  <si>
    <t>RGCKL82B</t>
  </si>
  <si>
    <t>381</t>
  </si>
  <si>
    <t>Context Modeling and Metamodeling</t>
  </si>
  <si>
    <t>El Oualkadi, Ahmed; Choubani, Fethi; El Moussati, Ali</t>
  </si>
  <si>
    <t>RI7G54I5</t>
  </si>
  <si>
    <t>CUBADJE8</t>
  </si>
  <si>
    <t>10137</t>
  </si>
  <si>
    <t>Lierler, Yuliya; Taha, Walid</t>
  </si>
  <si>
    <t>MF8SBFK8</t>
  </si>
  <si>
    <t>312</t>
  </si>
  <si>
    <t>Korytowski, Adam; Malanowski, Kazimierz; Mitkowski, Wojciech; Szymkat, Maciej</t>
  </si>
  <si>
    <t>84P2N68F</t>
  </si>
  <si>
    <t>678</t>
  </si>
  <si>
    <t>MDE4IoT</t>
  </si>
  <si>
    <t>Badica, Costin; El Fallah Seghrouchni, Amal; Beynier, Aurélie; Camacho, David; Herpson, Cédric; Hindriks, Koen; Novais, Paulo</t>
  </si>
  <si>
    <t>3U96Q73U</t>
  </si>
  <si>
    <t>112</t>
  </si>
  <si>
    <t>Bajec, Marko; Eder, Johann</t>
  </si>
  <si>
    <t>2VURJDJL</t>
  </si>
  <si>
    <t>30</t>
  </si>
  <si>
    <t>J Polym Environ</t>
  </si>
  <si>
    <t>57DQYNKV</t>
  </si>
  <si>
    <t>13350</t>
  </si>
  <si>
    <t>Finch</t>
  </si>
  <si>
    <t>Groen, Derek; de Mulatier, Clélia; Paszynski, Maciej; Krzhizhanovskaya, Valeria V.; Dongarra, Jack J.; Sloot, Peter M. A.</t>
  </si>
  <si>
    <t>A4KRXB2L</t>
  </si>
  <si>
    <t>Autom Softw Eng</t>
  </si>
  <si>
    <t>9PK9YLN9</t>
  </si>
  <si>
    <t>401</t>
  </si>
  <si>
    <t>Lipiński, Piotr; Świrski, Konrad</t>
  </si>
  <si>
    <t>5K7TPZXT</t>
  </si>
  <si>
    <t>1269</t>
  </si>
  <si>
    <t>Muccini, Henry; Avgeriou, Paris; Buhnova, Barbora; Camara, Javier; Caporuscio, Mauro; Franzago, Mirco; Koziolek, Anne; Scandurra, Patrizia; Trubiani, Catia; Weyns, Danny; Zdun, Uwe</t>
  </si>
  <si>
    <t>YDIS59LC</t>
  </si>
  <si>
    <t>Recommender systems in model-driven engineering</t>
  </si>
  <si>
    <t>EWGAAE8Y</t>
  </si>
  <si>
    <t>6514</t>
  </si>
  <si>
    <t>Garcia-Alfaro, Joaquin; Navarro-Arribas, Guillermo; Cavalli, Ana; Leneutre, Jean</t>
  </si>
  <si>
    <t>GCT37YMD</t>
  </si>
  <si>
    <t>4995</t>
  </si>
  <si>
    <t>Artikis, Alexander; O’Hare, Gregory M. P.; Stathis, Kostas; Vouros, George</t>
  </si>
  <si>
    <t>3D7ZYWDU</t>
  </si>
  <si>
    <t>409</t>
  </si>
  <si>
    <t>Bernard, Alain; Rivest, Louis; Dutta, Debasish</t>
  </si>
  <si>
    <t>Y6RXQCCL</t>
  </si>
  <si>
    <t>692</t>
  </si>
  <si>
    <t>Hammoudi, Slimane; Pires, Luís Ferreira; Selic, Bran; Desfray, Philippe</t>
  </si>
  <si>
    <t>IR79P6CT</t>
  </si>
  <si>
    <t>11014</t>
  </si>
  <si>
    <t>OpenABL</t>
  </si>
  <si>
    <t>Aldinucci, Marco; Padovani, Luca; Torquati, Massimo</t>
  </si>
  <si>
    <t>JWW8CNN3</t>
  </si>
  <si>
    <t>1361</t>
  </si>
  <si>
    <t>Hammoudi, Slimane; Pires, Luís Ferreira; Selić, Bran</t>
  </si>
  <si>
    <t>G6RASARN</t>
  </si>
  <si>
    <t>241</t>
  </si>
  <si>
    <t>Planning of Composite Logistics Services</t>
  </si>
  <si>
    <t>Hammoudi, Slimane; Maciaszek, Leszek; Teniente, Ernest; Camp, Olivier; Cordeiro, José</t>
  </si>
  <si>
    <t>BXYGNWMG</t>
  </si>
  <si>
    <t>51</t>
  </si>
  <si>
    <t>J Intell Inf Syst</t>
  </si>
  <si>
    <t>UMAM4JR5</t>
  </si>
  <si>
    <t>11814</t>
  </si>
  <si>
    <t>OCL2PSQL</t>
  </si>
  <si>
    <t>Dang, Tran Khanh; Küng, Josef; Takizawa, Makoto; Bui, Son Ha</t>
  </si>
  <si>
    <t>BKZDLDLN</t>
  </si>
  <si>
    <t>8225</t>
  </si>
  <si>
    <t>Erwig, Martin; Paige, Richard F.; Van Wyk, Eric</t>
  </si>
  <si>
    <t>PIR8G9GD</t>
  </si>
  <si>
    <t>Z7F6CH85</t>
  </si>
  <si>
    <t>4662</t>
  </si>
  <si>
    <t>Baranauskas, Cécilia; Palanque, Philippe; Abascal, Julio; Barbosa, Simone Diniz Junqueira</t>
  </si>
  <si>
    <t>5LYRM3CK</t>
  </si>
  <si>
    <t>6873</t>
  </si>
  <si>
    <t>Malyshkin, Victor</t>
  </si>
  <si>
    <t>J2Y9SQSU</t>
  </si>
  <si>
    <t>12717</t>
  </si>
  <si>
    <t>Jolie and LEMMA</t>
  </si>
  <si>
    <t>Damiani, Ferruccio; Dardha, Ornela</t>
  </si>
  <si>
    <t>82VPR2ZM</t>
  </si>
  <si>
    <t>340</t>
  </si>
  <si>
    <t>ARSL</t>
  </si>
  <si>
    <t>Kim, Tai-hoon; Ramos, Carlos; Kim, Haeng-kon; Kiumi, Akingbehin; Mohammed, Sabah; Ślęzak, Dominik</t>
  </si>
  <si>
    <t>5U2FBCJM</t>
  </si>
  <si>
    <t>1641</t>
  </si>
  <si>
    <t>Hutter, Dieter; Stephan, Werner; Traverso, Paolo; Ullmann, Markus</t>
  </si>
  <si>
    <t>E34EMY8U</t>
  </si>
  <si>
    <t>391</t>
  </si>
  <si>
    <t>Gruca, Aleksandra; Brachman, Agnieszka; Kozielski, Stanisław; Czachórski, Tadeusz</t>
  </si>
  <si>
    <t>H4ZGD85H</t>
  </si>
  <si>
    <t>MCF</t>
  </si>
  <si>
    <t>Huss, Sorin A.</t>
  </si>
  <si>
    <t>WNHJH85X</t>
  </si>
  <si>
    <t>1022</t>
  </si>
  <si>
    <t>Generation of Adapted Learning Game Scenarios</t>
  </si>
  <si>
    <t>McLaren, Bruce M.; Reilly, Rob; Zvacek, Susan; Uhomoibhi, James</t>
  </si>
  <si>
    <t>NLVKKUHV</t>
  </si>
  <si>
    <t>22</t>
  </si>
  <si>
    <t>Filipe, Joaquim; Shishkov, Boris; Helfert, Markus; Maciaszek, Leszek A.</t>
  </si>
  <si>
    <t>J8Z2T3WP</t>
  </si>
  <si>
    <t>302</t>
  </si>
  <si>
    <t>Menegatti, Emanuele; Michael, Nathan; Berns, Karsten; Yamaguchi, Hiroaki</t>
  </si>
  <si>
    <t>HJW3YD93</t>
  </si>
  <si>
    <t>9V35S882</t>
  </si>
  <si>
    <t>9273</t>
  </si>
  <si>
    <t>Pereira, Francisco; Machado, Penousal; Costa, Ernesto; Cardoso, Amílcar</t>
  </si>
  <si>
    <t>JYA8X7S2</t>
  </si>
  <si>
    <t>8174</t>
  </si>
  <si>
    <t>Legay, Axel; Bensalem, Saddek</t>
  </si>
  <si>
    <t>QZYCCHF3</t>
  </si>
  <si>
    <t>12441</t>
  </si>
  <si>
    <t>Djemame, Karim; Altmann, Jörn; Bañares, José Ángel; Agmon Ben-Yehuda, Orna; Stankovski, Vlado; Tuffin, Bruno</t>
  </si>
  <si>
    <t>QSF2YMNB</t>
  </si>
  <si>
    <t>it</t>
  </si>
  <si>
    <t>5ZYLL726</t>
  </si>
  <si>
    <t>10816</t>
  </si>
  <si>
    <t>VizDSL</t>
  </si>
  <si>
    <t>Krogstie, John; Reijers, Hajo A.</t>
  </si>
  <si>
    <t>3Z2AXK9Q</t>
  </si>
  <si>
    <t>From requirements to source code</t>
  </si>
  <si>
    <t>ZIBTRQ9J</t>
  </si>
  <si>
    <t>I86F8EVY</t>
  </si>
  <si>
    <t>13165</t>
  </si>
  <si>
    <t>$$\textsf {CircuitFlow}$$</t>
  </si>
  <si>
    <t>Cheney, James; Perri, Simona</t>
  </si>
  <si>
    <t>BWZQVHL4</t>
  </si>
  <si>
    <t>Innovations Syst Softw Eng</t>
  </si>
  <si>
    <t>4UFB8UL6</t>
  </si>
  <si>
    <t>6816</t>
  </si>
  <si>
    <t>Kuchen, Herbert</t>
  </si>
  <si>
    <t>5MTID9WL</t>
  </si>
  <si>
    <t>1494</t>
  </si>
  <si>
    <t>Cai, Zhiping; Li, Jian; Zhang, Jialin</t>
  </si>
  <si>
    <t>7WBIM5QL</t>
  </si>
  <si>
    <t>129</t>
  </si>
  <si>
    <t>Analysis of Industrial Challenges and Capabilities in Computer Science and Software Development Sector</t>
  </si>
  <si>
    <t>Qian, Zhihong; Cao, Lei; Su, Weilian; Wang, Tingkai; Yang, Huamin</t>
  </si>
  <si>
    <t>2XX86U5V</t>
  </si>
  <si>
    <t>JTMM5PYW</t>
  </si>
  <si>
    <t>76</t>
  </si>
  <si>
    <t>J Supercomput</t>
  </si>
  <si>
    <t>L586B3MF</t>
  </si>
  <si>
    <t>FR38P6L6</t>
  </si>
  <si>
    <t>6428</t>
  </si>
  <si>
    <t>Meersman, Robert; Dillon, Tharam; Herrero, Pilar</t>
  </si>
  <si>
    <t>R4TL5IYW</t>
  </si>
  <si>
    <t>10244</t>
  </si>
  <si>
    <t>Saeed, Khalid; Homenda, Władysław; Chaki, Rituparna</t>
  </si>
  <si>
    <t>PW98CRPE</t>
  </si>
  <si>
    <t>LZV4GXMU</t>
  </si>
  <si>
    <t>EURASIP J. Adv. Signal Process.</t>
  </si>
  <si>
    <t>V46LYXHE</t>
  </si>
  <si>
    <t>18</t>
  </si>
  <si>
    <t>J Real-Time Image Proc</t>
  </si>
  <si>
    <t>HipaccVX</t>
  </si>
  <si>
    <t>QGU3TFI3</t>
  </si>
  <si>
    <t>5Q8RNZW5</t>
  </si>
  <si>
    <t>141</t>
  </si>
  <si>
    <t>The REA-DSL</t>
  </si>
  <si>
    <t>King, Rudibert</t>
  </si>
  <si>
    <t>T2CSTDAY</t>
  </si>
  <si>
    <t>JJVY7F7H</t>
  </si>
  <si>
    <t>5PVML2XT</t>
  </si>
  <si>
    <t>10740</t>
  </si>
  <si>
    <t>German, Reinhard; Hielscher, Kai-Steffen; Krieger, Udo R.</t>
  </si>
  <si>
    <t>KLYD9XW7</t>
  </si>
  <si>
    <t>10963</t>
  </si>
  <si>
    <t>Gervasi, Osvaldo; Murgante, Beniamino; Misra, Sanjay; Stankova, Elena; Torre, Carmelo M.; Rocha, Ana Maria A.C.; Taniar, David; Apduhan, Bernady O.; Tarantino, Eufemia; Ryu, Yeonseung</t>
  </si>
  <si>
    <t>9YJS3YIA</t>
  </si>
  <si>
    <t>28K45XZ4</t>
  </si>
  <si>
    <t>Phase Change Heat Transfer in Cylindrical Domain</t>
  </si>
  <si>
    <t>Kılkısş, Birol; Kakaç, Sadık</t>
  </si>
  <si>
    <t>67CV2V5Y</t>
  </si>
  <si>
    <t>6XRAFAHT</t>
  </si>
  <si>
    <t>64</t>
  </si>
  <si>
    <t>E9TTTZMU</t>
  </si>
  <si>
    <t>32T4Z2PU</t>
  </si>
  <si>
    <t>WKGPYLBY</t>
  </si>
  <si>
    <t>72KD3ITR</t>
  </si>
  <si>
    <t>N75YLC83</t>
  </si>
  <si>
    <t>NN5DF72J</t>
  </si>
  <si>
    <t>55</t>
  </si>
  <si>
    <t>NIMQWGI8</t>
  </si>
  <si>
    <t>ZXFYLCDR</t>
  </si>
  <si>
    <t>68AEQZIC</t>
  </si>
  <si>
    <t>ZVIPYTZX</t>
  </si>
  <si>
    <t>64FLHYPK</t>
  </si>
  <si>
    <t>I78VHIQK</t>
  </si>
  <si>
    <t>LTG7U879</t>
  </si>
  <si>
    <t>FH4TLY7I</t>
  </si>
  <si>
    <t>5T7G8UQ4</t>
  </si>
  <si>
    <t>SXPDKM2F</t>
  </si>
  <si>
    <t>UHV3ZY8R</t>
  </si>
  <si>
    <t>6P3PFZ3V</t>
  </si>
  <si>
    <t>7REBSS6M</t>
  </si>
  <si>
    <t>EGYJ6MEB</t>
  </si>
  <si>
    <t>ATPJYSSZ</t>
  </si>
  <si>
    <t>WDT4EGKE</t>
  </si>
  <si>
    <t>UCM6HDNJ</t>
  </si>
  <si>
    <t>GYBDGEPA</t>
  </si>
  <si>
    <t>FTAKTV5K</t>
  </si>
  <si>
    <t>3459UEMV</t>
  </si>
  <si>
    <t>CDGF8EG2</t>
  </si>
  <si>
    <t>BALBF3FT</t>
  </si>
  <si>
    <t>7PFWIHLM</t>
  </si>
  <si>
    <t>NE67UWJM</t>
  </si>
  <si>
    <t>J77W54Q7</t>
  </si>
  <si>
    <t>EZZG8LYS</t>
  </si>
  <si>
    <t>Frantz, F.K.</t>
  </si>
  <si>
    <t>A taxonomy of model abstraction techniques</t>
  </si>
  <si>
    <t>Winter Simulation Conference Proceedings, 1995.</t>
  </si>
  <si>
    <t>10.1109/WSC.1995.479055</t>
  </si>
  <si>
    <t>1413-1420</t>
  </si>
  <si>
    <t>RM4UKZ5H</t>
  </si>
  <si>
    <t>DQKJBYE9</t>
  </si>
  <si>
    <t>LRCVDPSH</t>
  </si>
  <si>
    <t>6JIJV4FJ</t>
  </si>
  <si>
    <t>J7F5T2AD</t>
  </si>
  <si>
    <t>U3DP6SNR</t>
  </si>
  <si>
    <t>US5VJRN2</t>
  </si>
  <si>
    <t>UGUZVY6C</t>
  </si>
  <si>
    <t>LTQDIDVL</t>
  </si>
  <si>
    <t>DYF7IJ4J</t>
  </si>
  <si>
    <t>RSNZ9WGW</t>
  </si>
  <si>
    <t>AGE8N86V</t>
  </si>
  <si>
    <t>BJ7Y87HQ</t>
  </si>
  <si>
    <t>XR89EKIP</t>
  </si>
  <si>
    <t>SENSY6IY</t>
  </si>
  <si>
    <t>5ZWS3X67</t>
  </si>
  <si>
    <t>U8WDRZHJ</t>
  </si>
  <si>
    <t>UW2TTJ82</t>
  </si>
  <si>
    <t>YTKVXF54</t>
  </si>
  <si>
    <t>NQ8H9QSH</t>
  </si>
  <si>
    <t>5395UMKC</t>
  </si>
  <si>
    <t>2X9AP2GA</t>
  </si>
  <si>
    <t>2ECL8S9H</t>
  </si>
  <si>
    <t>2WEHEY52</t>
  </si>
  <si>
    <t>KP9A88DT</t>
  </si>
  <si>
    <t>VH46WAFG</t>
  </si>
  <si>
    <t>4GJ9I5HU</t>
  </si>
  <si>
    <t>NSQ93HFP</t>
  </si>
  <si>
    <t>6YDBRIG7</t>
  </si>
  <si>
    <t>KPJ6GD2R</t>
  </si>
  <si>
    <t>Build. Simul.</t>
  </si>
  <si>
    <t>ZHTQ7CB5</t>
  </si>
  <si>
    <t>3IB6D3W9</t>
  </si>
  <si>
    <t>ModelSet</t>
  </si>
  <si>
    <t>CJZBK864</t>
  </si>
  <si>
    <t>Lathrop, Scott A.; Costa, Jim; Kramer, William</t>
  </si>
  <si>
    <t>JEALNII4</t>
  </si>
  <si>
    <t>Tolvanen, Juha-Pekka; Gray, Jeff; Rossi, Matti; Sprinkle, Jonathan</t>
  </si>
  <si>
    <t>R933I3YK</t>
  </si>
  <si>
    <t>11187</t>
  </si>
  <si>
    <t>Fischer, Bernd; Uustalu, Tarmo</t>
  </si>
  <si>
    <t>5K5VF6C3</t>
  </si>
  <si>
    <t>abs/2109.03570</t>
  </si>
  <si>
    <t>T9V7CU8S</t>
  </si>
  <si>
    <t>Becker, Brett A.; Quille, Keith; Laakso, Mikko-Jussi; Barendsen, Erik; Simon</t>
  </si>
  <si>
    <t>ZP63UN37</t>
  </si>
  <si>
    <t>Mammeri, Zoubir</t>
  </si>
  <si>
    <t>V25XLHQU</t>
  </si>
  <si>
    <t>Hammoudi, Slimane; Pires, Luís Ferreira; Filipe, Joaquim; Neves, Rui César das</t>
  </si>
  <si>
    <t>RGGQRWLZ</t>
  </si>
  <si>
    <t>UETETEFG</t>
  </si>
  <si>
    <t>184</t>
  </si>
  <si>
    <t>Shakshuki, Elhadi M.; Yasar, Ansar-Ul-Haque</t>
  </si>
  <si>
    <t>Z3GR2A47</t>
  </si>
  <si>
    <t>Benini, Luca; Micheli, Giovanni De; Al-Hashimi, Bashir M.; Müller, Wolfgang</t>
  </si>
  <si>
    <t>J8JLVQY3</t>
  </si>
  <si>
    <t>2442</t>
  </si>
  <si>
    <t>Ferry, Nicolas; Cicchetti, Antonio; Ciccozzi, Federico; Solberg, Arnor; Wimmer, Manuel; Wortmann, Andreas</t>
  </si>
  <si>
    <t>QTAMJKC4</t>
  </si>
  <si>
    <t>34NNML6I</t>
  </si>
  <si>
    <t>6295</t>
  </si>
  <si>
    <t>Catania, Barbara; Ivanovic, Mirjana; Thalheim, Bernhard</t>
  </si>
  <si>
    <t>VEU4TSYR</t>
  </si>
  <si>
    <t>5658</t>
  </si>
  <si>
    <t>Taha, Walid Mohamed</t>
  </si>
  <si>
    <t>K7JQ2RAW</t>
  </si>
  <si>
    <t>Talwalkar, Ameet; Smith, Virginia; Zaharia, Matei</t>
  </si>
  <si>
    <t>YVGXRQF5</t>
  </si>
  <si>
    <t>Ács, Gergely; Martin, Andrew P.; Martinovic, Ivan; Castelluccia, Claude; Traynor, Patrick</t>
  </si>
  <si>
    <t>RQJ7F2GC</t>
  </si>
  <si>
    <t>ISZF47XM</t>
  </si>
  <si>
    <t>Fernández, Raquel; Katagiri, Yasuhiro; Komatani, Kazunori; Lemon, Oliver; Nakano, Mikio</t>
  </si>
  <si>
    <t>G3ISQCFM</t>
  </si>
  <si>
    <t>Kovalerchuk, Boris</t>
  </si>
  <si>
    <t>KD6982CH</t>
  </si>
  <si>
    <t>12262</t>
  </si>
  <si>
    <t>Martel, Anne L.; Abolmaesumi, Purang; Stoyanov, Danail; Mateus, Diana; Zuluaga, Maria A.; Zhou, S. Kevin; Racoceanu, Daniel; Joskowicz, Leo</t>
  </si>
  <si>
    <t>MZKUHEHD</t>
  </si>
  <si>
    <t>YU4XZAEI</t>
  </si>
  <si>
    <t>Skowron, Andrzej; Agrawal, Rakesh; Luck, Michael; Yamaguchi, Takahira; Morizet-Mahoudeaux, Pierre; Liu, Jiming; Zhong, Ning</t>
  </si>
  <si>
    <t>D5BFRGFP</t>
  </si>
  <si>
    <t>32</t>
  </si>
  <si>
    <t>WCSQ2KYZ</t>
  </si>
  <si>
    <t>Matthes, Florian; Mendling, Jan; Rinderle-Ma, Stefanie</t>
  </si>
  <si>
    <t>H6E7K4KY</t>
  </si>
  <si>
    <t>Chuklin, Aleksandr; Dalton, Jeff; Kiseleva, Julia; Borisov, Alexey; Burtsev, Mikhail S.</t>
  </si>
  <si>
    <t>8BP6FYPJ</t>
  </si>
  <si>
    <t>cs.AI/0207056</t>
  </si>
  <si>
    <t>VPH5V3RG</t>
  </si>
  <si>
    <t>382</t>
  </si>
  <si>
    <t>Iliadis, Lazaros S.; Maglogiannis, Ilias; Papadopoulos, Harris; Karatzas, Kostas D.; Sioutas, Spyros</t>
  </si>
  <si>
    <t>XQ4I72TX</t>
  </si>
  <si>
    <t>1485</t>
  </si>
  <si>
    <t>Bellodi, Elena; Bonfietti, Alessio</t>
  </si>
  <si>
    <t>XPBSV5LF</t>
  </si>
  <si>
    <t>abs/2208.05753</t>
  </si>
  <si>
    <t>N8L74CRA</t>
  </si>
  <si>
    <t>5549</t>
  </si>
  <si>
    <t>Gao, Yong; Japkowicz, Nathalie</t>
  </si>
  <si>
    <t>LJCTDCYP</t>
  </si>
  <si>
    <t>11495</t>
  </si>
  <si>
    <t>Dutilleul, Simon Collart; Lecomte, Thierry; Romanovsky, Alexander B.</t>
  </si>
  <si>
    <t>SAYB62MW</t>
  </si>
  <si>
    <t>7602</t>
  </si>
  <si>
    <t>Abelló, Alberto; Bellatreche, Ladjel; Benatallah, Boualem</t>
  </si>
  <si>
    <t>CPRCVLB8</t>
  </si>
  <si>
    <t>9952</t>
  </si>
  <si>
    <t>2MTJDG36</t>
  </si>
  <si>
    <t>MKC3GQ6X</t>
  </si>
  <si>
    <t>QMD9JRVZ</t>
  </si>
  <si>
    <t>CEJQHMGT</t>
  </si>
  <si>
    <t>NCJ8GT77</t>
  </si>
  <si>
    <t>XA6U6Q4R</t>
  </si>
  <si>
    <t>4AEZS5H2</t>
  </si>
  <si>
    <t>JV46LYV6</t>
  </si>
  <si>
    <t>TMSJE48N</t>
  </si>
  <si>
    <t>6P35KDFU</t>
  </si>
  <si>
    <t>X6G5IDGE</t>
  </si>
  <si>
    <t>ANTI52FA</t>
  </si>
  <si>
    <t>SIGPLAN Not.</t>
  </si>
  <si>
    <t>0362-1340</t>
  </si>
  <si>
    <t>10.1145/1133255.1134003</t>
  </si>
  <si>
    <t>https://doi.org/10.1145/1133255.1134003</t>
  </si>
  <si>
    <t>2006-06</t>
  </si>
  <si>
    <t>41</t>
  </si>
  <si>
    <t>GEKY52IU</t>
  </si>
  <si>
    <t>10.1145/3296979.3192379</t>
  </si>
  <si>
    <t>https://doi.org/10.1145/3296979.3192379</t>
  </si>
  <si>
    <t>2018-06</t>
  </si>
  <si>
    <t>53</t>
  </si>
  <si>
    <t>CJF98QQA</t>
  </si>
  <si>
    <t>10.1145/2692916.2557966</t>
  </si>
  <si>
    <t>https://doi.org/10.1145/2692916.2557966</t>
  </si>
  <si>
    <t>2014-02</t>
  </si>
  <si>
    <t>49</t>
  </si>
  <si>
    <t>5PXGLAIX</t>
  </si>
  <si>
    <t>10.1145/2480361.2371417</t>
  </si>
  <si>
    <t>https://doi.org/10.1145/2480361.2371417</t>
  </si>
  <si>
    <t>2012-09</t>
  </si>
  <si>
    <t>KYDHQ2SJ</t>
  </si>
  <si>
    <t>RBJ442F7</t>
  </si>
  <si>
    <t>MBQNZ6ND</t>
  </si>
  <si>
    <t>WLDBBHX8</t>
  </si>
  <si>
    <t>JDCR3ABU</t>
  </si>
  <si>
    <t>K4TBNSM6</t>
  </si>
  <si>
    <t>72K8ELMW</t>
  </si>
  <si>
    <t>TZDYYJGU</t>
  </si>
  <si>
    <t>MMSD423Z</t>
  </si>
  <si>
    <t>Model-driven engineering for mobile robotic systems</t>
  </si>
  <si>
    <t>A2XRWCUI</t>
  </si>
  <si>
    <t>4143</t>
  </si>
  <si>
    <t>Lämmel, Ralf; Saraiva, João; Visser, Joost</t>
  </si>
  <si>
    <t>78I74696</t>
  </si>
  <si>
    <t>12007</t>
  </si>
  <si>
    <t>A DSL for Integer Range Reasoning</t>
  </si>
  <si>
    <t>Komendantskaya, Ekaterina; Liu, Yanhong Annie</t>
  </si>
  <si>
    <t>QW6ME96Z</t>
  </si>
  <si>
    <t>295</t>
  </si>
  <si>
    <t>Song, Houbing; Jiang, Dingde</t>
  </si>
  <si>
    <t>HA4GAWBX</t>
  </si>
  <si>
    <t>PQVULU28</t>
  </si>
  <si>
    <t>6956</t>
  </si>
  <si>
    <t>Cohen, Myra B.; Ó Cinnéide, Mel</t>
  </si>
  <si>
    <t>BAXGPBQS</t>
  </si>
  <si>
    <t>4745</t>
  </si>
  <si>
    <t>Gaudin, Emmanuel; Najm, Elie; Reed, Rick</t>
  </si>
  <si>
    <t>FECAAAKD</t>
  </si>
  <si>
    <t>X49SHU75</t>
  </si>
  <si>
    <t>47</t>
  </si>
  <si>
    <t>Program Comput Soft</t>
  </si>
  <si>
    <t>LGJU5D9E</t>
  </si>
  <si>
    <t>Stat Comput</t>
  </si>
  <si>
    <t>2NCUZMEP</t>
  </si>
  <si>
    <t>Int J Softw Tools Technol Transfer</t>
  </si>
  <si>
    <t>HUPKTDXT</t>
  </si>
  <si>
    <t>4940</t>
  </si>
  <si>
    <t>Gulliksen, Jan; Harning, Morton Borup; Palanque, Philippe; van der Veer, Gerrit C.; Wesson, Janet</t>
  </si>
  <si>
    <t>HL6REBDP</t>
  </si>
  <si>
    <t>615</t>
  </si>
  <si>
    <t>Arnicans, Guntis; Arnicane, Vineta; Borzovs, Juris; Niedrite, Laila</t>
  </si>
  <si>
    <t>SNRZ8QIZ</t>
  </si>
  <si>
    <t>5969</t>
  </si>
  <si>
    <t>van den Brand, Mark; Gašević, Dragan; Gray, Jeff</t>
  </si>
  <si>
    <t>Q3YRU3RT</t>
  </si>
  <si>
    <t>Modeling Meets Programming</t>
  </si>
  <si>
    <t>B35NZB3F</t>
  </si>
  <si>
    <t>11140</t>
  </si>
  <si>
    <t>Kůrková, Věra; Manolopoulos, Yannis; Hammer, Barbara; Iliadis, Lazaros; Maglogiannis, Ilias</t>
  </si>
  <si>
    <t>5Y2MV34M</t>
  </si>
  <si>
    <t>1243</t>
  </si>
  <si>
    <t>Robal, Tarmo; Haav, Hele-Mai; Penjam, Jaan; Matulevičius, Raimundas</t>
  </si>
  <si>
    <t>T8GDFB5T</t>
  </si>
  <si>
    <t>12543</t>
  </si>
  <si>
    <t>Casola, Valentina; De Benedictis, Alessandra; Rak, Massimiliano</t>
  </si>
  <si>
    <t>7R5VHCPI</t>
  </si>
  <si>
    <t>12871</t>
  </si>
  <si>
    <t>Andreasen, Troels; De Tré, Guy; Kacprzyk, Janusz; Legind Larsen, Henrik; Bordogna, Gloria; Zadrożny, Sławomir</t>
  </si>
  <si>
    <t>VLS9RA8X</t>
  </si>
  <si>
    <t>12224</t>
  </si>
  <si>
    <t>fault</t>
  </si>
  <si>
    <t>Lahiri, Shuvendu K.; Wang, Chao</t>
  </si>
  <si>
    <t>PZ9G9CYN</t>
  </si>
  <si>
    <t>8767</t>
  </si>
  <si>
    <t>Dingel, Juergen; Schulte, Wolfram; Ramos, Isidro; Abrahão, Silvia; Insfran, Emilio</t>
  </si>
  <si>
    <t>32AGSRVW</t>
  </si>
  <si>
    <t>930</t>
  </si>
  <si>
    <t>Rocha, Álvaro; Adeli, Hojjat; Reis, Luís Paulo; Costanzo, Sandra</t>
  </si>
  <si>
    <t>4ELEIZ5V</t>
  </si>
  <si>
    <t>10776</t>
  </si>
  <si>
    <t>Yokota, Rio; Wu, Weigang</t>
  </si>
  <si>
    <t>T6RFNUH8</t>
  </si>
  <si>
    <t>9432</t>
  </si>
  <si>
    <t>Pardalos, Panos; Pavone, Mario; Farinella, Giovanni Maria; Cutello, Vincenzo</t>
  </si>
  <si>
    <t>PTDLAJ7M</t>
  </si>
  <si>
    <t>IZ9UR9RG</t>
  </si>
  <si>
    <t>Artif Intell Rev</t>
  </si>
  <si>
    <t>A metamodeling approach for the identification of organizational smells in multi-agent systems</t>
  </si>
  <si>
    <t>UAQNYH3R</t>
  </si>
  <si>
    <t>FJ7BYGCN</t>
  </si>
  <si>
    <t>67</t>
  </si>
  <si>
    <t>Telecommun Syst</t>
  </si>
  <si>
    <t>42NFBRUL</t>
  </si>
  <si>
    <t>319</t>
  </si>
  <si>
    <t>Obaidat, Mohammad S.; Koziel, Slawomir; Kacprzyk, Janusz; Leifsson, Leifur; Ören, Tuncer</t>
  </si>
  <si>
    <t>SD4WJEE2</t>
  </si>
  <si>
    <t>3971</t>
  </si>
  <si>
    <t>Wang, Jun; Yi, Zhang; Zurada, Jacek M.; Lu, Bao-Liang; Yin, Hujun</t>
  </si>
  <si>
    <t>WUYABTHB</t>
  </si>
  <si>
    <t>10173</t>
  </si>
  <si>
    <t>Classifying Metamodeling Methods for Evolutionary Multi-objective Optimization</t>
  </si>
  <si>
    <t>Trautmann, Heike; Rudolph, Günter; Klamroth, Kathrin; Schütze, Oliver; Wiecek, Margaret; Jin, Yaochu; Grimme, Christian</t>
  </si>
  <si>
    <t>VTMSDNH9</t>
  </si>
  <si>
    <t>482</t>
  </si>
  <si>
    <t>Kodratoff, Yves</t>
  </si>
  <si>
    <t>Siekmann, J.; Goos, G.; Hartmanis, J.</t>
  </si>
  <si>
    <t>DEE6W7KB</t>
  </si>
  <si>
    <t>68</t>
  </si>
  <si>
    <t>Education Tech Research Dev</t>
  </si>
  <si>
    <t>Managing items and knowledge components</t>
  </si>
  <si>
    <t>CMHSSHJS</t>
  </si>
  <si>
    <t>7YIWTZGF</t>
  </si>
  <si>
    <t>1867</t>
  </si>
  <si>
    <t>Ganter, Bernhard; Mineau, Guy W.</t>
  </si>
  <si>
    <t>LAKI3ZVJ</t>
  </si>
  <si>
    <t>Model-Driven Engineering from Modular Monadic Semantics</t>
  </si>
  <si>
    <t>959QBJZJ</t>
  </si>
  <si>
    <t>446</t>
  </si>
  <si>
    <t>The B Method Meets MDE</t>
  </si>
  <si>
    <t>Guizzardi, Renata; Ralyté, Jolita; Franch, Xavier</t>
  </si>
  <si>
    <t>LRNGDQYH</t>
  </si>
  <si>
    <t>405</t>
  </si>
  <si>
    <t>Project Management in Small-Sized Software Enterprises</t>
  </si>
  <si>
    <t>Mejia, Jezreel; Munoz, Mirna; Rocha, Álvaro; Calvo-Manzano, Jose</t>
  </si>
  <si>
    <t>5MIYBMCF</t>
  </si>
  <si>
    <t>Ha, Soonhoi; Teich, Jürgen</t>
  </si>
  <si>
    <t>S2QBVFIU</t>
  </si>
  <si>
    <t>8396</t>
  </si>
  <si>
    <t>INCREMENT</t>
  </si>
  <si>
    <t>Salinesi, Camille; van de Weerd, Inge</t>
  </si>
  <si>
    <t>YVZQ9RTC</t>
  </si>
  <si>
    <t>XDFPKTEH</t>
  </si>
  <si>
    <t>6981</t>
  </si>
  <si>
    <t>Model-Driven Engineering and Optimizing Compilers</t>
  </si>
  <si>
    <t>Whittle, Jon; Clark, Tony; Kühne, Thomas</t>
  </si>
  <si>
    <t>JEYKTBPM</t>
  </si>
  <si>
    <t>2817</t>
  </si>
  <si>
    <t>Konstantas, Dimitri; Léonard, Michel; Pigneur, Yves; Patel, Shusma</t>
  </si>
  <si>
    <t>57669JGY</t>
  </si>
  <si>
    <t>97ZAHYT4</t>
  </si>
  <si>
    <t>6940</t>
  </si>
  <si>
    <t>Formalizing a Domain Specific Language Using SOS</t>
  </si>
  <si>
    <t>Sloane, Anthony; Aßmann, Uwe</t>
  </si>
  <si>
    <t>CNLK8JPL</t>
  </si>
  <si>
    <t>9153</t>
  </si>
  <si>
    <t>Taentzer, Gabriele; Bordeleau, Francis</t>
  </si>
  <si>
    <t>88GECS83</t>
  </si>
  <si>
    <t>3676</t>
  </si>
  <si>
    <t>Glück, Robert; Lowry, Michael</t>
  </si>
  <si>
    <t>2JMYKBQS</t>
  </si>
  <si>
    <t>Sobh, Tarek; Elleithy, Khaled</t>
  </si>
  <si>
    <t>A2WWNDEF</t>
  </si>
  <si>
    <t>QLQPD6VC</t>
  </si>
  <si>
    <t>Dornberger, Rolf</t>
  </si>
  <si>
    <t>F8IZWT2J</t>
  </si>
  <si>
    <t>227</t>
  </si>
  <si>
    <t>Sacha, Krzysztof</t>
  </si>
  <si>
    <t>EB7Z3W4A</t>
  </si>
  <si>
    <t>ZQYICRUE</t>
  </si>
  <si>
    <t>196</t>
  </si>
  <si>
    <t>SAE-China; FISITA</t>
  </si>
  <si>
    <t>H3YCNHNX</t>
  </si>
  <si>
    <t>5095</t>
  </si>
  <si>
    <t>Schieferdecker, Ina; Hartman, Alan</t>
  </si>
  <si>
    <t>8L586SCG</t>
  </si>
  <si>
    <t>11997</t>
  </si>
  <si>
    <t>FLY</t>
  </si>
  <si>
    <t>Schwardmann, Ulrich; Boehme, Christian; B. Heras, Dora; Cardellini, Valeria; Jeannot, Emmanuel; Salis, Antonio; Schifanella, Claudio; Manumachu, Ravi Reddy; Schwamborn, Dieter; Ricci, Laura; Sangyoon, Oh; Gruber, Thomas; Antonelli, Laura; Scott, Stephen L.</t>
  </si>
  <si>
    <t>N3VL7CVJ</t>
  </si>
  <si>
    <t>6141</t>
  </si>
  <si>
    <t>EriLex</t>
  </si>
  <si>
    <t>Vitek, Jan</t>
  </si>
  <si>
    <t>73SCZSS8</t>
  </si>
  <si>
    <t>Zbakh, Mostapha; Essaaidi, Mohammed; Manneback, Pierre; Rong, Chunming</t>
  </si>
  <si>
    <t>Z89US6DK</t>
  </si>
  <si>
    <t>86</t>
  </si>
  <si>
    <t>DC4IP6ZJ</t>
  </si>
  <si>
    <t>MGJ5VNBK</t>
  </si>
  <si>
    <t>12751</t>
  </si>
  <si>
    <t>La Rosa, Marcello; Sadiq, Shazia; Teniente, Ernest</t>
  </si>
  <si>
    <t>YLQRBEX9</t>
  </si>
  <si>
    <t>7745</t>
  </si>
  <si>
    <t>Czarnecki, Krzysztof; Hedin, Görel</t>
  </si>
  <si>
    <t>BYART46D</t>
  </si>
  <si>
    <t>Intel Serv Robotics</t>
  </si>
  <si>
    <t>KXFPP9BW</t>
  </si>
  <si>
    <t>VSFNVGEU</t>
  </si>
  <si>
    <t>369</t>
  </si>
  <si>
    <t>3QIFIGYL</t>
  </si>
  <si>
    <t>7TGLME5G</t>
  </si>
  <si>
    <t>79</t>
  </si>
  <si>
    <t>J Intell Robot Syst</t>
  </si>
  <si>
    <t>ZIRFSLMY</t>
  </si>
  <si>
    <t>433</t>
  </si>
  <si>
    <t>Satapathy, Suresh Chandra; Mandal, Jyotsna Kumar; Udgata, Siba K.; Bhateja, Vikrant</t>
  </si>
  <si>
    <t>VNEEDCNX</t>
  </si>
  <si>
    <t>11157</t>
  </si>
  <si>
    <t>TemporalEMF</t>
  </si>
  <si>
    <t>Trujillo, Juan C.; Davis, Karen C.; Du, Xiaoyong; Li, Zhanhuai; Ling, Tok Wang; Li, Guoliang; Lee, Mong Li</t>
  </si>
  <si>
    <t>6GUHQFKM</t>
  </si>
  <si>
    <t>10598</t>
  </si>
  <si>
    <t>Fantechi, Alessandro; Lecomte, Thierry; Romanovsky, Alexander</t>
  </si>
  <si>
    <t>SGUCH5VG</t>
  </si>
  <si>
    <t>43</t>
  </si>
  <si>
    <t>Palmer-Brown, Dominic; Draganova, Chrisina; Pimenidis, Elias; Mouratidis, Haris</t>
  </si>
  <si>
    <t>IDESMSBH</t>
  </si>
  <si>
    <t>630</t>
  </si>
  <si>
    <t>Dolgui, Alexandre; Bernard, Alain; Lemoine, David; von Cieminski, Gregor; Romero, David</t>
  </si>
  <si>
    <t>UTR9VVY2</t>
  </si>
  <si>
    <t>7400</t>
  </si>
  <si>
    <t>Jensen, Kurt; van der Aalst, Wil M.; Ajmone Marsan, Marco; Franceschinis, Giuliana; Kleijn, Jetty; Kristensen, Lars Michael</t>
  </si>
  <si>
    <t>6E6K5DS6</t>
  </si>
  <si>
    <t>1290</t>
  </si>
  <si>
    <t>Asset Administration Shell</t>
  </si>
  <si>
    <t>Arai, Kohei; Kapoor, Supriya; Bhatia, Rahul</t>
  </si>
  <si>
    <t>E3VWTRYV</t>
  </si>
  <si>
    <t>6559</t>
  </si>
  <si>
    <t>Mariño, Julio</t>
  </si>
  <si>
    <t>28ABDECB</t>
  </si>
  <si>
    <t>de Leon F. de Carvalho, Andre Ponce; Rodríguez-González, Sara; De Paz Santana, Juan F.; Rodríguez, Juan M. Corchado</t>
  </si>
  <si>
    <t>Kacprzyk, Janusz</t>
  </si>
  <si>
    <t>VNSLDAKU</t>
  </si>
  <si>
    <t>66TMHB3B</t>
  </si>
  <si>
    <t>37</t>
  </si>
  <si>
    <t>Hei, Xiao Jun; Cheung, Lawrence</t>
  </si>
  <si>
    <t>9UTJ7B3H</t>
  </si>
  <si>
    <t>Barolli, Leonard; Okada, Yoshihiro; Amato, Flora</t>
  </si>
  <si>
    <t>TR9VX6X4</t>
  </si>
  <si>
    <t>2363</t>
  </si>
  <si>
    <t>Cerri, Stefano A.; Gouardères, Guy; Paraguaçu, Fàbio</t>
  </si>
  <si>
    <t>SGKQDBSM</t>
  </si>
  <si>
    <t>7268</t>
  </si>
  <si>
    <t>Rutkowski, Leszek; Korytkowski, Marcin; Scherer, Rafał; Tadeusiewicz, Ryszard; Zadeh, Lotfi A.; Zurada, Jacek M.</t>
  </si>
  <si>
    <t>TVRJ3Q7Y</t>
  </si>
  <si>
    <t>33</t>
  </si>
  <si>
    <t>J. Comput. Sci. Technol.</t>
  </si>
  <si>
    <t>AocML</t>
  </si>
  <si>
    <t>V4BGS5FY</t>
  </si>
  <si>
    <t>473</t>
  </si>
  <si>
    <t>de la Prieta, Fernando; Escalona, María J.; Corchuelo, Rafael; Mathieu, Philippe; Vale, Zita; Campbell, Andrew T.; Rossi, Silvia; Adam, Emmanuel; Jiménez-López, María D.; Navarro, Elena M.; Moreno, María N.</t>
  </si>
  <si>
    <t>LRL9VK2G</t>
  </si>
  <si>
    <t>513</t>
  </si>
  <si>
    <t>Aster</t>
  </si>
  <si>
    <t>Senouci, Mustapha Reda; Boulahia, Said Yacine; Benatia, Mohamed Akrem</t>
  </si>
  <si>
    <t>QUNA83TW</t>
  </si>
  <si>
    <t>147</t>
  </si>
  <si>
    <t>Das, Vinu V; Thomas, Gylson; Lumban Gaol, Ford</t>
  </si>
  <si>
    <t>2558WEH9</t>
  </si>
  <si>
    <t>1307</t>
  </si>
  <si>
    <t>RAPL</t>
  </si>
  <si>
    <t>Rodriguez Morales, Germania; Fonseca C., Efraín R.; Salgado, Juan Pablo; Pérez-Gosende, Pablo; Orellana Cordero, Marcos; Berrezueta, Santiago</t>
  </si>
  <si>
    <t>HLT4TWPB</t>
  </si>
  <si>
    <t>507</t>
  </si>
  <si>
    <t>Hřebíček, Jiří; Denzer, Ralf; Schimak, Gerald; Pitner, Tomáš</t>
  </si>
  <si>
    <t>LHJLHJYN</t>
  </si>
  <si>
    <t>Q52WLKPS</t>
  </si>
  <si>
    <t>239</t>
  </si>
  <si>
    <t>Dubowski, Jan J.; Tanev, Stoyan</t>
  </si>
  <si>
    <t>7WV9DSUL</t>
  </si>
  <si>
    <t>8186</t>
  </si>
  <si>
    <t>Demey, Yan Tang; Panetto, Hervé</t>
  </si>
  <si>
    <t>HQ5DAITU</t>
  </si>
  <si>
    <t>FMQG86RL</t>
  </si>
  <si>
    <t>Behrens, Bernd-Arno; Brosius, Alexander; Hintze, Wolfgang; Ihlenfeldt, Steffen; Wulfsberg, Jens Peter</t>
  </si>
  <si>
    <t>3DF8LKL3</t>
  </si>
  <si>
    <t>631</t>
  </si>
  <si>
    <t>MDE-S</t>
  </si>
  <si>
    <t>I4S5KBKA</t>
  </si>
  <si>
    <t>Roesler, Valter; Barrére, Eduardo; Willrich, Roberto</t>
  </si>
  <si>
    <t>IJBPQQRZ</t>
  </si>
  <si>
    <t>6325</t>
  </si>
  <si>
    <t>Aßmann, Uwe; Bartho, Andreas; Wende, Christian</t>
  </si>
  <si>
    <t>I6QHYD6A</t>
  </si>
  <si>
    <t>9946</t>
  </si>
  <si>
    <t>Milazzo, Paolo; Varró, Dániel; Wimmer, Manuel</t>
  </si>
  <si>
    <t>23PHYZF8</t>
  </si>
  <si>
    <t>Named Entity Recognition and Normalization</t>
  </si>
  <si>
    <t>Corchado, Juan M.; Paz, Juan F.; Rocha, Miguel P.; Fernández Riverola, Florentino</t>
  </si>
  <si>
    <t>NNEK3K7I</t>
  </si>
  <si>
    <t>de</t>
  </si>
  <si>
    <t>Hierholzer, Günther; Kortmann, Horst-Rainer; Kunze, Georg; Peters, Dirk; Böhm, H.-J.; Herbst, B.; Kämmerling, R.; Scheele, H.</t>
  </si>
  <si>
    <t>QT879BJJ</t>
  </si>
  <si>
    <t>LIMTMK5V</t>
  </si>
  <si>
    <t>5872</t>
  </si>
  <si>
    <t>Meersman, Robert; Herrero, Pilar; Dillon, Tharam</t>
  </si>
  <si>
    <t>DWG8F8GP</t>
  </si>
  <si>
    <t>PT5JP2H5</t>
  </si>
  <si>
    <t>142</t>
  </si>
  <si>
    <t>9S6BD654</t>
  </si>
  <si>
    <t>3288</t>
  </si>
  <si>
    <t>Atzeni, Paolo; Chu, Wesley; Lu, Hongjun; Zhou, Shuigeng; Ling, Tok-Wang</t>
  </si>
  <si>
    <t>MZERG5AU</t>
  </si>
  <si>
    <t>8083</t>
  </si>
  <si>
    <t>Bǎdicǎ, Costin; Nguyen, Ngoc Thanh; Brezovan, Marius</t>
  </si>
  <si>
    <t>P7RQUADM</t>
  </si>
  <si>
    <t>978-1-4471-5057-2 978-1-4471-5058-9</t>
  </si>
  <si>
    <t>http://link.springer.com/10.1007/978-1-4471-5058-9_140</t>
  </si>
  <si>
    <t>805-816</t>
  </si>
  <si>
    <t>DOI: 10.1007/978-1-4471-5058-9_140</t>
  </si>
  <si>
    <t>LMYV88IW</t>
  </si>
  <si>
    <t>Soft Comput</t>
  </si>
  <si>
    <t>7LMTZCJE</t>
  </si>
  <si>
    <t>504</t>
  </si>
  <si>
    <t>Madeyski, Lech; Śmiałek, Michał; Hnatkowska, Bogumiła; Huzar, Zbigniev</t>
  </si>
  <si>
    <t>F89VY4Q9</t>
  </si>
  <si>
    <t>12846</t>
  </si>
  <si>
    <t>Abate, Alessandro; Marin, Andrea</t>
  </si>
  <si>
    <t>D4FWXI36</t>
  </si>
  <si>
    <t>2172</t>
  </si>
  <si>
    <t>Batini, Carlo; Giunchiglia, Fausto; Giorgini, Paolo; Mecella, Massimo</t>
  </si>
  <si>
    <t>F5SEAXYG</t>
  </si>
  <si>
    <t>3270</t>
  </si>
  <si>
    <t>Jeckle, Mario; Kowalczyk, Ryszard; Braun, Peter</t>
  </si>
  <si>
    <t>X8F5GQFQ</t>
  </si>
  <si>
    <t>6520</t>
  </si>
  <si>
    <t>Kaschek, Roland; Delcambre, Lois</t>
  </si>
  <si>
    <t>BP2EZQJU</t>
  </si>
  <si>
    <t>278</t>
  </si>
  <si>
    <t>Wen, Zhenkun; Li, Tianrui</t>
  </si>
  <si>
    <t>7ZENWKFQ</t>
  </si>
  <si>
    <t>117</t>
  </si>
  <si>
    <t>Kabashkin, Igor; Yatskiv, Irina; Prentkovskis, Olegas</t>
  </si>
  <si>
    <t>WZM9T3E7</t>
  </si>
  <si>
    <t>120</t>
  </si>
  <si>
    <t>Metamodeling-based simulation optimization in manufacturing problems</t>
  </si>
  <si>
    <t>PR7R5VHP</t>
  </si>
  <si>
    <t>310</t>
  </si>
  <si>
    <t>Martins, Ana Lúcia; Ferreira, Joao Carlos; Kocian, Alexander</t>
  </si>
  <si>
    <t>A3K37L7D</t>
  </si>
  <si>
    <t>2120</t>
  </si>
  <si>
    <t>Delugach, Harry S.; Stumme, Gerd</t>
  </si>
  <si>
    <t>Goos, G.; Hartmanis, J.; van Leeuwen, J.</t>
  </si>
  <si>
    <t>54M7L98D</t>
  </si>
  <si>
    <t>4132</t>
  </si>
  <si>
    <t>Kollias, Stefanos; Stafylopatis, Andreas; Duch, Włodzisław; Oja, Erkki</t>
  </si>
  <si>
    <t>EWQ3WFY7</t>
  </si>
  <si>
    <t>11244</t>
  </si>
  <si>
    <t>FYAS3R3K</t>
  </si>
  <si>
    <t>EWTGNN27</t>
  </si>
  <si>
    <t>4275</t>
  </si>
  <si>
    <t>Meersman, Robert; Tari, Zahir</t>
  </si>
  <si>
    <t>QUMETMZZ</t>
  </si>
  <si>
    <t>294</t>
  </si>
  <si>
    <t>Benlamri, Rachid</t>
  </si>
  <si>
    <t>SXPR8PTN</t>
  </si>
  <si>
    <t>355</t>
  </si>
  <si>
    <t>Saini, H. S.; Singh, R. K.; Tariq Beg, Mirza; Mulaveesala, Ravibabu; Mahmood, Md Rashid</t>
  </si>
  <si>
    <t>4WS9CUCD</t>
  </si>
  <si>
    <t>539</t>
  </si>
  <si>
    <t>Morzy, Tadeusz; Valduriez, Patrick; Bellatreche, Ladjel</t>
  </si>
  <si>
    <t>6J28I52B</t>
  </si>
  <si>
    <t>8215</t>
  </si>
  <si>
    <t>Anacleto, Junia C.; Clua, Esteban W. G.; da Silva, Flavio S. Correa; Fels, Sidney; Yang, Hyun S.</t>
  </si>
  <si>
    <t>MC5ZX7C7</t>
  </si>
  <si>
    <t>7977</t>
  </si>
  <si>
    <t>Daniel, Florian; Dolog, Peter; Li, Qing</t>
  </si>
  <si>
    <t>5UUIBS3X</t>
  </si>
  <si>
    <t>DYCB7DE8</t>
  </si>
  <si>
    <t>10862</t>
  </si>
  <si>
    <t>GeoSkelSL</t>
  </si>
  <si>
    <t>Shi, Yong; Fu, Haohuan; Tian, Yingjie; Krzhizhanovskaya, Valeria V.; Lees, Michael Harold; Dongarra, Jack; Sloot, Peter M. A.</t>
  </si>
  <si>
    <t>THSEWAKW</t>
  </si>
  <si>
    <t>9416</t>
  </si>
  <si>
    <t>SAIL</t>
  </si>
  <si>
    <t>Ciuciu, Ioana; Panetto, Hervé; Debruyne, Christophe; Aubry, Alexis; Bollen, Peter; Valencia-García, Rafael; Mishra, Alok; Fensel, Anna; Ferri, Fernando</t>
  </si>
  <si>
    <t>GGYY59IA</t>
  </si>
  <si>
    <t>9728</t>
  </si>
  <si>
    <t>Data Mining on Divers Alert Network DSL Database</t>
  </si>
  <si>
    <t>Perner, Petra</t>
  </si>
  <si>
    <t>DGHDNLXL</t>
  </si>
  <si>
    <t>5860</t>
  </si>
  <si>
    <t>Lee, Sunggu; Narasimhan, Priya</t>
  </si>
  <si>
    <t>G9A4XFID</t>
  </si>
  <si>
    <t>394</t>
  </si>
  <si>
    <t>Materia</t>
  </si>
  <si>
    <t>Abramowicz, Witold; Klein, Gary</t>
  </si>
  <si>
    <t>8C8RWMJU</t>
  </si>
  <si>
    <t>E-Move</t>
  </si>
  <si>
    <t>DGVGGCQ4</t>
  </si>
  <si>
    <t>103</t>
  </si>
  <si>
    <t>PWVJKYWR</t>
  </si>
  <si>
    <t>14</t>
  </si>
  <si>
    <t>Nat Comput</t>
  </si>
  <si>
    <t>UBPJALIR</t>
  </si>
  <si>
    <t>11176</t>
  </si>
  <si>
    <t>Model-Driven Engineering for Design-Runtime Interaction in Complex Systems</t>
  </si>
  <si>
    <t>Mazzara, Manuel; Ober, Iulian; Salaün, Gwen</t>
  </si>
  <si>
    <t>33N3Y9QB</t>
  </si>
  <si>
    <t>9547</t>
  </si>
  <si>
    <t>Serrano, Manuel; Hage, Jurriaan</t>
  </si>
  <si>
    <t>YPDWCAI5</t>
  </si>
  <si>
    <t>7225</t>
  </si>
  <si>
    <t>Vidal, Germán</t>
  </si>
  <si>
    <t>NWD5INTE</t>
  </si>
  <si>
    <t>77</t>
  </si>
  <si>
    <t>Babichev, Sergii; Lytvynenko, Volodymyr</t>
  </si>
  <si>
    <t>EYF37I95</t>
  </si>
  <si>
    <t>10978</t>
  </si>
  <si>
    <t>Demazeau, Yves; An, Bo; Bajo, Javier; Fernández-Caballero, Antonio</t>
  </si>
  <si>
    <t>G3GWPZXY</t>
  </si>
  <si>
    <t>7387</t>
  </si>
  <si>
    <t>GeForMTjs</t>
  </si>
  <si>
    <t>Brambilla, Marco; Tokuda, Takehiro; Tolksdorf, Robert</t>
  </si>
  <si>
    <t>IBVTETGN</t>
  </si>
  <si>
    <t>665UBFIJ</t>
  </si>
  <si>
    <t>ZH34EE7F</t>
  </si>
  <si>
    <t>417</t>
  </si>
  <si>
    <t>Filipe, Joaquim; Maciaszek, Leszek A.</t>
  </si>
  <si>
    <t>AUT9E3UK</t>
  </si>
  <si>
    <t>20</t>
  </si>
  <si>
    <t>Bootstrapping MDE development from ROS manual code</t>
  </si>
  <si>
    <t>GNW3N5UI</t>
  </si>
  <si>
    <t>8793</t>
  </si>
  <si>
    <t>Buchmann, Robert; Kifor, Claudiu Vasile; Yu, Jian</t>
  </si>
  <si>
    <t>5AFKPE43</t>
  </si>
  <si>
    <t>12073</t>
  </si>
  <si>
    <t>Nakano, Keisuke; Sagonas, Konstantinos</t>
  </si>
  <si>
    <t>XY65GYDH</t>
  </si>
  <si>
    <t>87</t>
  </si>
  <si>
    <t>Zavoral, Filip; Yaghob, Jakub; Pichappan, Pit; El-Qawasmeh, Eyas</t>
  </si>
  <si>
    <t>FERWWJAT</t>
  </si>
  <si>
    <t>ZLNYTJBL</t>
  </si>
  <si>
    <t>9MBVL37X</t>
  </si>
  <si>
    <t>6998</t>
  </si>
  <si>
    <t>Impact of MDE Approaches on the Maintainability of Web Applications</t>
  </si>
  <si>
    <t>Jeusfeld, Manfred; Delcambre, Lois; Ling, Tok-Wang</t>
  </si>
  <si>
    <t>VIP88ZXA</t>
  </si>
  <si>
    <t>GF4Z4MWL</t>
  </si>
  <si>
    <t>1652</t>
  </si>
  <si>
    <t>Chiusano, Silvia; Cerquitelli, Tania; Wrembel, Robert; Nørvåg, Kjetil; Catania, Barbara; Vargas-Solar, Genoveva; Zumpano, Ester</t>
  </si>
  <si>
    <t>D799VIGB</t>
  </si>
  <si>
    <t>1499</t>
  </si>
  <si>
    <t>Stephanidis, Constantine; Antona, Margherita; Ntoa, Stavroula</t>
  </si>
  <si>
    <t>J8B3EMQP</t>
  </si>
  <si>
    <t>5KA48BPK</t>
  </si>
  <si>
    <t>145</t>
  </si>
  <si>
    <t>Fernández-Izquierdo, María Ángeles; Muñoz-Torres, María Jesús; León, Raúl</t>
  </si>
  <si>
    <t>PM7D86WF</t>
  </si>
  <si>
    <t>Filipe, Joaquim; Śmiałek, Michał; Brodsky, Alexander; Hammoudi, Slimane</t>
  </si>
  <si>
    <t>EPS5G4CG</t>
  </si>
  <si>
    <t>6NWWLEP5</t>
  </si>
  <si>
    <t>178</t>
  </si>
  <si>
    <t>Poppe, Ronald; Meyer, John-Jules; Veltkamp, Remco; Dastani, Mehdi</t>
  </si>
  <si>
    <t>ZS3NJPLJ</t>
  </si>
  <si>
    <t>FDIQSLV8</t>
  </si>
  <si>
    <t>26</t>
  </si>
  <si>
    <t>Requirements Eng</t>
  </si>
  <si>
    <t>ILYR3QSX</t>
  </si>
  <si>
    <t>12234</t>
  </si>
  <si>
    <t>FASTEN.Safe</t>
  </si>
  <si>
    <t>Casimiro, António; Ortmeier, Frank; Bitsch, Friedemann; Ferreira, Pedro</t>
  </si>
  <si>
    <t>HFV4FYQ3</t>
  </si>
  <si>
    <t>1450</t>
  </si>
  <si>
    <t>Bellatreche, Ladjel; Dumas, Marlon; Karras, Panagiotis; Matulevičius, Raimundas; Awad, Ahmed; Weidlich, Matthias; Ivanović, Mirjana; Hartig, Olaf</t>
  </si>
  <si>
    <t>WXN7HCKT</t>
  </si>
  <si>
    <t>54</t>
  </si>
  <si>
    <t>Cybern Syst Anal</t>
  </si>
  <si>
    <t>2WBFVUUU</t>
  </si>
  <si>
    <t>10817</t>
  </si>
  <si>
    <t>Butler, Michael; Raschke, Alexander; Hoang, Thai Son; Reichl, Klaus</t>
  </si>
  <si>
    <t>R29V7AEW</t>
  </si>
  <si>
    <t>6095</t>
  </si>
  <si>
    <t>Aleven, Vincent; Kay, Judy; Mostow, Jack</t>
  </si>
  <si>
    <t>ACHZY6XU</t>
  </si>
  <si>
    <t>From Business Engineering to Digital Engineering</t>
  </si>
  <si>
    <t>Aier, Stephan; Rohner, Peter; Schelp, Joachim</t>
  </si>
  <si>
    <t>8377QV4J</t>
  </si>
  <si>
    <t>AJXMNW9H</t>
  </si>
  <si>
    <t>8810</t>
  </si>
  <si>
    <t>Brugali, Davide; Broenink, Jan F.; Kroeger, Torsten; MacDonald, Bruce A.</t>
  </si>
  <si>
    <t>2I5QCKVT</t>
  </si>
  <si>
    <t>23</t>
  </si>
  <si>
    <t>Cluster Comput</t>
  </si>
  <si>
    <t>2APTAYQQ</t>
  </si>
  <si>
    <t>13616</t>
  </si>
  <si>
    <t>Agents Assembly</t>
  </si>
  <si>
    <t>Dignum, Frank; Mathieu, Philippe; Corchado, Juan Manuel; De La Prieta, Fernando</t>
  </si>
  <si>
    <t>HL9QNZMV</t>
  </si>
  <si>
    <t>7628</t>
  </si>
  <si>
    <t>Noda, Itsuki; Ando, Noriaki; Brugali, Davide; Kuffner, James J.</t>
  </si>
  <si>
    <t>PA8FCIHJ</t>
  </si>
  <si>
    <t>347</t>
  </si>
  <si>
    <t>Ermolayev, Vadim; Mayr, Heinrich C.; Nikitchenko, Mykola; Spivakovsky, Aleksander; Zholtkevych, Grygoriy</t>
  </si>
  <si>
    <t>H9DXRNFL</t>
  </si>
  <si>
    <t>5DE5P6RP</t>
  </si>
  <si>
    <t>12222</t>
  </si>
  <si>
    <t>PaSe</t>
  </si>
  <si>
    <t>Byrski, Aleksander; Hughes, John</t>
  </si>
  <si>
    <t>ENXB55CI</t>
  </si>
  <si>
    <t>BHIHQPEP</t>
  </si>
  <si>
    <t>7435</t>
  </si>
  <si>
    <t>Yin, Hujun; Costa, José A. F.; Barreto, Guilherme</t>
  </si>
  <si>
    <t>INJSZUCM</t>
  </si>
  <si>
    <t>5518</t>
  </si>
  <si>
    <t>Omatu, Sigeru; Rocha, Miguel P.; Bravo, José; Fernández, Florentino; Corchado, Emilio; Bustillo, Andrés; Corchado, Juan M.</t>
  </si>
  <si>
    <t>52T2XB8M</t>
  </si>
  <si>
    <t>ZRJLM5WV</t>
  </si>
  <si>
    <t>10207</t>
  </si>
  <si>
    <t>Criado Pacheco, Natalia; Carrascosa, Carlos; Osman, Nardine; Julián Inglada, Vicente</t>
  </si>
  <si>
    <t>UN2VSNXD</t>
  </si>
  <si>
    <t>7320</t>
  </si>
  <si>
    <t>Bernardo, Marco; Cortellessa, Vittorio; Pierantonio, Alfonso</t>
  </si>
  <si>
    <t>PUKZURQH</t>
  </si>
  <si>
    <t>563</t>
  </si>
  <si>
    <t>Sierra-Rodríguez, José-Luis; Leal, José-Paulo; Simões, Alberto</t>
  </si>
  <si>
    <t>MW94TTB2</t>
  </si>
  <si>
    <t>31</t>
  </si>
  <si>
    <t>Approximation of multiresponse deterministic engineering simulations</t>
  </si>
  <si>
    <t>6EZQK2PV</t>
  </si>
  <si>
    <t>4395</t>
  </si>
  <si>
    <t>Daydé, Michel; Palma, José M. L. M.; Coutinho, Álvaro L. G. A.; Pacitti, Esther; Lopes, João Correia</t>
  </si>
  <si>
    <t>GSENWZZ5</t>
  </si>
  <si>
    <t>208</t>
  </si>
  <si>
    <t>Xj-ASD</t>
  </si>
  <si>
    <t>Bissyande, Tegawendé F.; Sie, Oumarou</t>
  </si>
  <si>
    <t>TBQLZUDZ</t>
  </si>
  <si>
    <t>2773</t>
  </si>
  <si>
    <t>Palade, Vasile; Howlett, Robert J.; Jain, Lakhmi</t>
  </si>
  <si>
    <t>BRJ3JFY6</t>
  </si>
  <si>
    <t>10094</t>
  </si>
  <si>
    <t>Zsók, Viktória; Porkoláb, Zoltán; Horváth, Zoltán</t>
  </si>
  <si>
    <t>V72E4U2Y</t>
  </si>
  <si>
    <t>JG6BWH5E</t>
  </si>
  <si>
    <t>74REX6EC</t>
  </si>
  <si>
    <t>Applicazione e sperimentazione del Protocollo APCM in un campione di bambini con Disturbo Specifico del Linguaggio</t>
  </si>
  <si>
    <t>T8WJNNZB</t>
  </si>
  <si>
    <t>13704</t>
  </si>
  <si>
    <t>Model-Driven Engineering in Digital Thread Platforms</t>
  </si>
  <si>
    <t>ELNE3KMD</t>
  </si>
  <si>
    <t>Hussmann, Heinrich; Meixner, Gerrit; Zuehlke, Detlef</t>
  </si>
  <si>
    <t>N2RIC6ZS</t>
  </si>
  <si>
    <t>6B242PFY</t>
  </si>
  <si>
    <t>6645</t>
  </si>
  <si>
    <t>VIDEAS</t>
  </si>
  <si>
    <t>Delgrande, James P.; Faber, Wolfgang</t>
  </si>
  <si>
    <t>7F5KNNYS</t>
  </si>
  <si>
    <t>5235</t>
  </si>
  <si>
    <t>Lämmel, Ralf; Visser, Joost; Saraiva, João</t>
  </si>
  <si>
    <t>9TRK9JP6</t>
  </si>
  <si>
    <t>8941</t>
  </si>
  <si>
    <t>Braga, Christiano; Martí-Oliet, Narciso</t>
  </si>
  <si>
    <t>B9FX778E</t>
  </si>
  <si>
    <t>450</t>
  </si>
  <si>
    <t>Blockchain Application Development Using Model-Driven Engineering and Low-Code Platforms</t>
  </si>
  <si>
    <t>Augusto, Adriano; Gill, Asif; Bork, Dominik; Nurcan, Selmin; Reinhartz-Berger, Iris; Schmidt, Rainer</t>
  </si>
  <si>
    <t>8D93BI6S</t>
  </si>
  <si>
    <t>255</t>
  </si>
  <si>
    <t>Rocha, Álvaro; Fajardo-Toro, Carlos Hernan; Rodríguez, José María Riola</t>
  </si>
  <si>
    <t>2HG9CIX8</t>
  </si>
  <si>
    <t>AStA Adv Stat Anal</t>
  </si>
  <si>
    <t>CDTSBTMD</t>
  </si>
  <si>
    <t>8802</t>
  </si>
  <si>
    <t>4QCTICPX</t>
  </si>
  <si>
    <t>918</t>
  </si>
  <si>
    <t>IoTV</t>
  </si>
  <si>
    <t>Rocha, Álvaro; Ferrás, Carlos; Paredes, Manolo</t>
  </si>
  <si>
    <t>VX77KUG3</t>
  </si>
  <si>
    <t>88</t>
  </si>
  <si>
    <t>Barjis, Joseph; Eldabi, Tillal; Gupta, Ashish</t>
  </si>
  <si>
    <t>V2KCBP2I</t>
  </si>
  <si>
    <t>4555</t>
  </si>
  <si>
    <t>Stephanidis, Constantine</t>
  </si>
  <si>
    <t>MPVCG2T8</t>
  </si>
  <si>
    <t>13372</t>
  </si>
  <si>
    <t>Hemiola</t>
  </si>
  <si>
    <t>Shoham, Sharon; Vizel, Yakir</t>
  </si>
  <si>
    <t>7XYF9K47</t>
  </si>
  <si>
    <t>12762</t>
  </si>
  <si>
    <t>Kurosu, Masaaki</t>
  </si>
  <si>
    <t>GPATSNAB</t>
  </si>
  <si>
    <t>6788</t>
  </si>
  <si>
    <t>Weyns, Danny; Gleizes, Marie-Pierre</t>
  </si>
  <si>
    <t>4NWKZSVD</t>
  </si>
  <si>
    <t>Tsihrintzis, George A.; Damiani, Ernesto; Virvou, Maria; Howlett, Robert J.; Jain, Lakhmi C.</t>
  </si>
  <si>
    <t>Howlett, Robert J.; Jain, Lakhmi C.</t>
  </si>
  <si>
    <t>4AK77HDH</t>
  </si>
  <si>
    <t>Ahmed, Iftikhar; Chen, Zhizhang</t>
  </si>
  <si>
    <t>TVUKN6HF</t>
  </si>
  <si>
    <t>5670</t>
  </si>
  <si>
    <t>Chang, Maiga; Kuo, Rita; Kinshuk; Chen, Gwo-Dong; Hirose, Michitaka</t>
  </si>
  <si>
    <t>HXNEJGI6</t>
  </si>
  <si>
    <t>Batra, Romesh C.</t>
  </si>
  <si>
    <t>FA43WJR4</t>
  </si>
  <si>
    <t>11426</t>
  </si>
  <si>
    <t>$$\textsc {Wys}^\star $$</t>
  </si>
  <si>
    <t>Nielson, Flemming; Sands, David</t>
  </si>
  <si>
    <t>H8H4RGVW</t>
  </si>
  <si>
    <t>HE7UK7HN</t>
  </si>
  <si>
    <t>9DAZTKLP</t>
  </si>
  <si>
    <t>CQWHAEQU</t>
  </si>
  <si>
    <t>8327</t>
  </si>
  <si>
    <t>Geffert, Viliam; Preneel, Bart; Rovan, Branislav; Štuller, Július; Tjoa, A Min</t>
  </si>
  <si>
    <t>N3M3ZV83</t>
  </si>
  <si>
    <t>10714</t>
  </si>
  <si>
    <t>RAIL</t>
  </si>
  <si>
    <t>Cheok, Adrian David; Inami, Masahiko; Romão, Teresa</t>
  </si>
  <si>
    <t>D7V59YT8</t>
  </si>
  <si>
    <t>861</t>
  </si>
  <si>
    <t>Wu, Meiping; Niu, Yifeng; Gu, Mancang; Cheng, Jin</t>
  </si>
  <si>
    <t>GQJETB7Q</t>
  </si>
  <si>
    <t>6496</t>
  </si>
  <si>
    <t>Patel-Schneider, Peter F.; Pan, Yue; Hitzler, Pascal; Mika, Peter; Zhang, Lei; Pan, Jeff Z.; Horrocks, Ian; Glimm, Birte</t>
  </si>
  <si>
    <t>R5LIQIJJ</t>
  </si>
  <si>
    <t>Serrhini, Mohammed; Silva, Carla; Aljahdali, Sultan</t>
  </si>
  <si>
    <t>DFMFVS7R</t>
  </si>
  <si>
    <t>4ARZ9IA8</t>
  </si>
  <si>
    <t>7857</t>
  </si>
  <si>
    <t>Biere, Armin; Nahir, Amir; Vos, Tanja</t>
  </si>
  <si>
    <t>76D3GMFG</t>
  </si>
  <si>
    <t>L8U5ZGGQ</t>
  </si>
  <si>
    <t>Grand challenges in model-driven engineering</t>
  </si>
  <si>
    <t>2Z8A7W6R</t>
  </si>
  <si>
    <t>92</t>
  </si>
  <si>
    <t>Novais, Paulo; Preuveneers, Davy; Corchado, Juan M.</t>
  </si>
  <si>
    <t>8MIMXQAA</t>
  </si>
  <si>
    <t>35</t>
  </si>
  <si>
    <t>9L5CYHF8</t>
  </si>
  <si>
    <t>1053</t>
  </si>
  <si>
    <t>Lee, Roger</t>
  </si>
  <si>
    <t>2LF93V4B</t>
  </si>
  <si>
    <t>10331</t>
  </si>
  <si>
    <t>André, Elisabeth; Baker, Ryan; Hu, Xiangen; Rodrigo, Ma. Mercedes T.; du Boulay, Benedict</t>
  </si>
  <si>
    <t>2QAK5J6M</t>
  </si>
  <si>
    <t>The Smart Grid Simulation Framework</t>
  </si>
  <si>
    <t>E64VZEL7</t>
  </si>
  <si>
    <t>LPAS2ZP5</t>
  </si>
  <si>
    <t>MH7CIGKS</t>
  </si>
  <si>
    <t>263</t>
  </si>
  <si>
    <t>Bouabana-Tebibel, Thouraya; Rubin, Stuart H.</t>
  </si>
  <si>
    <t>JILBA6VG</t>
  </si>
  <si>
    <t>Rettberg, Achim; Zanella, Mauro C.; Amann, Michael; Keckeisen, Michael; Rammig, Franz J.</t>
  </si>
  <si>
    <t>ILTTHWYE</t>
  </si>
  <si>
    <t>6YV9TJ2U</t>
  </si>
  <si>
    <t>5881</t>
  </si>
  <si>
    <t>Balancing Organizational Regulation and Agent Autonomy</t>
  </si>
  <si>
    <t>Aldewereld, Huib; Dignum, Virginia; Picard, Gauthier</t>
  </si>
  <si>
    <t>8JN8AVZF</t>
  </si>
  <si>
    <t>5616</t>
  </si>
  <si>
    <t>P3EM8Y96</t>
  </si>
  <si>
    <t>63</t>
  </si>
  <si>
    <t>GQQ3ZA4A</t>
  </si>
  <si>
    <t>Y8P7JJNE</t>
  </si>
  <si>
    <t>HJRRNK3V</t>
  </si>
  <si>
    <t>EMCYJ7PV</t>
  </si>
  <si>
    <t>11082</t>
  </si>
  <si>
    <t>Pammer-Schindler, Viktoria; Pérez-Sanagustín, Mar; Drachsler, Hendrik; Elferink, Raymond; Scheffel, Maren</t>
  </si>
  <si>
    <t>Q6KG48E7</t>
  </si>
  <si>
    <t>YWTB4N5Y</t>
  </si>
  <si>
    <t>HDPT2RXY</t>
  </si>
  <si>
    <t>4KQEIU4F</t>
  </si>
  <si>
    <t>PL8EJID4</t>
  </si>
  <si>
    <t>ERK5949W</t>
  </si>
  <si>
    <t>NE9EQPJ5</t>
  </si>
  <si>
    <t>PW53IPRE</t>
  </si>
  <si>
    <t>BERRNT8K</t>
  </si>
  <si>
    <t>7RLH5MIU</t>
  </si>
  <si>
    <t>DKP9E2W3</t>
  </si>
  <si>
    <t>JCZXZSYY</t>
  </si>
  <si>
    <t>QLLPHFP4</t>
  </si>
  <si>
    <t>6D9HG4YD</t>
  </si>
  <si>
    <t>2HWGQNWQ</t>
  </si>
  <si>
    <t>K6PV4SHD</t>
  </si>
  <si>
    <t>92XZW2S6</t>
  </si>
  <si>
    <t>DF4VDMWZ</t>
  </si>
  <si>
    <t>V5RZQSLB</t>
  </si>
  <si>
    <t>DUW7WGX8</t>
  </si>
  <si>
    <t>3MBPAH4P</t>
  </si>
  <si>
    <t>L6XLAYR6</t>
  </si>
  <si>
    <t>3RKQHPRM</t>
  </si>
  <si>
    <t>6NIS8GB3</t>
  </si>
  <si>
    <t>92JNZEQK</t>
  </si>
  <si>
    <t>SQL4GC4A</t>
  </si>
  <si>
    <t>5CF8BD3U</t>
  </si>
  <si>
    <t>99ZKMPFR</t>
  </si>
  <si>
    <t>62L9HBU2</t>
  </si>
  <si>
    <t>38</t>
  </si>
  <si>
    <t>TDTDI5AW</t>
  </si>
  <si>
    <t>H6TZ4L6X</t>
  </si>
  <si>
    <t>74NPZ62D</t>
  </si>
  <si>
    <t>WWGNKX38</t>
  </si>
  <si>
    <t>SEI9EY6G</t>
  </si>
  <si>
    <t>IDEECWJE</t>
  </si>
  <si>
    <t>BDPZMYBQ</t>
  </si>
  <si>
    <t>4Y7CPA38</t>
  </si>
  <si>
    <t>WL254PQW</t>
  </si>
  <si>
    <t>NVGWNYQV</t>
  </si>
  <si>
    <t>8EKKM9UI</t>
  </si>
  <si>
    <t>YLXBCU9U</t>
  </si>
  <si>
    <t>RR9D5CQ4</t>
  </si>
  <si>
    <t>3NA9WJ7X</t>
  </si>
  <si>
    <t>FQSA4P4V</t>
  </si>
  <si>
    <t>WKNCEZUU</t>
  </si>
  <si>
    <t>876WKLFI</t>
  </si>
  <si>
    <t>AAA697DS</t>
  </si>
  <si>
    <t>MYL7QZME</t>
  </si>
  <si>
    <t>VULWE33H</t>
  </si>
  <si>
    <t>BAQPHVL9</t>
  </si>
  <si>
    <t>DVS2X2UQ</t>
  </si>
  <si>
    <t>3LSK6QLN</t>
  </si>
  <si>
    <t>HB3X2ACP</t>
  </si>
  <si>
    <t>LRCAKMIH</t>
  </si>
  <si>
    <t>DVIJ6GNS</t>
  </si>
  <si>
    <t>DL7QH2HL</t>
  </si>
  <si>
    <t>99EM7C5S</t>
  </si>
  <si>
    <t>SFS9LRFW</t>
  </si>
  <si>
    <t>EUAGZAXC</t>
  </si>
  <si>
    <t>6JDAB3G3</t>
  </si>
  <si>
    <t>7MX2S8Z2</t>
  </si>
  <si>
    <t>FJQWD6QC</t>
  </si>
  <si>
    <t>NDD6WRD9</t>
  </si>
  <si>
    <t>1 citations (Semantic Scholar/DOI) [2022-11-22] event-place: Pittsburgh, Pennsylvania</t>
  </si>
  <si>
    <t>TUVJYC9Y</t>
  </si>
  <si>
    <t>0 citations (Semantic Scholar/DOI) [2022-11-22] event-place: Online, Germany</t>
  </si>
  <si>
    <t>8MCTVBF8</t>
  </si>
  <si>
    <t>40 citations (Semantic Scholar/DOI) [2022-11-22] event-place: Cambridge, Massachusetts</t>
  </si>
  <si>
    <t>BRJUTPWI</t>
  </si>
  <si>
    <t>35 citations (Semantic Scholar/DOI) [2022-11-22] Publisher: VLDB Endowment</t>
  </si>
  <si>
    <t>YX7AF9MH</t>
  </si>
  <si>
    <t>0 citations (Semantic Scholar/DOI) [2022-11-22] event-place: Virtual, Canada</t>
  </si>
  <si>
    <t>HEM3PN5Z</t>
  </si>
  <si>
    <t>52 citations (Semantic Scholar/DOI) [2022-11-22] event-place: Phoenix, AZ, USA</t>
  </si>
  <si>
    <t>5XR5TF6R</t>
  </si>
  <si>
    <t>124 citations (Semantic Scholar/DOI) [2022-11-22] event-place: Shanghai, China</t>
  </si>
  <si>
    <t>K2BW2JS5</t>
  </si>
  <si>
    <t>9 citations (Semantic Scholar/DOI) [2022-11-22] event-place: Montreal, Quebec, Canada</t>
  </si>
  <si>
    <t>BV694UPJ</t>
  </si>
  <si>
    <t>FGFSF966</t>
  </si>
  <si>
    <t>4 citations (Semantic Scholar/DOI) [2022-11-22] event-place: Seoul, Republic of Korea</t>
  </si>
  <si>
    <t>JQ8HLMVT</t>
  </si>
  <si>
    <t>5 citations (Semantic Scholar/DOI) [2022-11-22] event-place: Virtual Event, Canada</t>
  </si>
  <si>
    <t>TVRKILK7</t>
  </si>
  <si>
    <t>0 citations (Semantic Scholar/DOI) [2022-11-22] Place: New York, NY, USA Publisher: Association for Computing Machinery</t>
  </si>
  <si>
    <t>Q8P9MSHY</t>
  </si>
  <si>
    <t>11 citations (Semantic Scholar/DOI) [2022-11-22] event-place: Singapore, Singapore</t>
  </si>
  <si>
    <t>2QBH6JRS</t>
  </si>
  <si>
    <t>7 citations (Semantic Scholar/DOI) [2022-11-22] event-place: Virtual Event, Canada</t>
  </si>
  <si>
    <t>QVARZBGS</t>
  </si>
  <si>
    <t>1 citations (Semantic Scholar/DOI) [2022-11-22] event-place: Dresden, Germany</t>
  </si>
  <si>
    <t>BU8D6K79</t>
  </si>
  <si>
    <t>3 citations (Semantic Scholar/DOI) [2022-11-22] Publisher: VLDB Endowment</t>
  </si>
  <si>
    <t>C7LXP5IP</t>
  </si>
  <si>
    <t>9HFDQ9CL</t>
  </si>
  <si>
    <t>26 citations (Semantic Scholar/DOI) [2022-11-22] event-place: Halifax, NS, Canada</t>
  </si>
  <si>
    <t>BG4ZLLJG</t>
  </si>
  <si>
    <t>5 citations (Semantic Scholar/DOI) [2022-11-22] event-place: Boston, MA, USA</t>
  </si>
  <si>
    <t>WGHYU6CD</t>
  </si>
  <si>
    <t>8 citations (Semantic Scholar/DOI) [2022-11-22] event-place: Orlando, Florida, USA</t>
  </si>
  <si>
    <t>2 citations (Semantic Scholar/DOI) [2022-11-22] event-place: Austin, TX, USA</t>
  </si>
  <si>
    <t>DN5BAYIX</t>
  </si>
  <si>
    <t>23 citations (Semantic Scholar/DOI) [2022-11-22] event-place: Philadelphia, Pennsylvania</t>
  </si>
  <si>
    <t>7GR6YMM9</t>
  </si>
  <si>
    <t>4 citations (Semantic Scholar/DOI) [2022-11-22] Place: New York, NY, USA Publisher: Association for Computing Machinery</t>
  </si>
  <si>
    <t>PGQ4D6PV</t>
  </si>
  <si>
    <t>CE7WRK8Y</t>
  </si>
  <si>
    <t>80 citations (Semantic Scholar/DOI) [2022-11-22] event-place: Vienna, Austria</t>
  </si>
  <si>
    <t>42KRYEPM</t>
  </si>
  <si>
    <t>13 citations (Semantic Scholar/DOI) [2022-11-22] Place: New York, NY, USA Publisher: Association for Computing Machinery</t>
  </si>
  <si>
    <t>MY3ETZ6K</t>
  </si>
  <si>
    <t>3 citations (Semantic Scholar/DOI) [2022-11-22] event-place: Lausanne, Switzerland</t>
  </si>
  <si>
    <t>MBW36BEG</t>
  </si>
  <si>
    <t>10 citations (Semantic Scholar/DOI) [2022-11-22] event-place: San Diego, CA, USA</t>
  </si>
  <si>
    <t>8DPCGLP3</t>
  </si>
  <si>
    <t>0 citations (Semantic Scholar/DOI) [2022-11-22] event-place: Virtual Event</t>
  </si>
  <si>
    <t>FPXZCINZ</t>
  </si>
  <si>
    <t>18 citations (Semantic Scholar/DOI) [2022-11-22] event-place: Paris, France</t>
  </si>
  <si>
    <t>HYBA93SD</t>
  </si>
  <si>
    <t>124 citations (Semantic Scholar/DOI) [2022-11-22] event-place: Vienna, Austria</t>
  </si>
  <si>
    <t>K2ZX25IW</t>
  </si>
  <si>
    <t>1 citations (Semantic Scholar/DOI) [2022-11-22] Publisher: VLDB Endowment</t>
  </si>
  <si>
    <t>VIPUPT4D</t>
  </si>
  <si>
    <t>123 citations (Semantic Scholar/DOI) [2022-11-22] event-place: Philadelphia, PA, USA</t>
  </si>
  <si>
    <t>YTUW9Y7Z</t>
  </si>
  <si>
    <t>4 citations (Semantic Scholar/DOI) [2022-11-22] event-place: Berlin, Germany</t>
  </si>
  <si>
    <t>B74RPBCL</t>
  </si>
  <si>
    <t>24 citations (Semantic Scholar/DOI) [2022-11-22] event-place: Namur, Belgium</t>
  </si>
  <si>
    <t>QMNVR4IJ</t>
  </si>
  <si>
    <t>109 citations (Semantic Scholar/DOI) [2022-11-22] event-place: Phoenix, AZ, USA</t>
  </si>
  <si>
    <t>ZMAG7CLE</t>
  </si>
  <si>
    <t>1 citations (Semantic Scholar/DOI) [2022-11-22] event-place: Montreal, Quebec, Canada</t>
  </si>
  <si>
    <t>569EDAZF</t>
  </si>
  <si>
    <t>2 citations (Semantic Scholar/DOI) [2022-11-22] event-place: Virtual Event, Canada</t>
  </si>
  <si>
    <t>CTD9MDSB</t>
  </si>
  <si>
    <t>0 citations (Semantic Scholar/DOI) [2022-11-22] event-place: Virtual Event, Canada</t>
  </si>
  <si>
    <t>S8L3LBBY</t>
  </si>
  <si>
    <t>4 citations (Semantic Scholar/DOI) [2022-11-22] event-place: St. Goar, Germany</t>
  </si>
  <si>
    <t>GEFELKS3</t>
  </si>
  <si>
    <t>0 citations (Semantic Scholar/DOI) [2022-11-22] event-place: Kyoto, Japan</t>
  </si>
  <si>
    <t>JBEWB6M9</t>
  </si>
  <si>
    <t>9 citations (Semantic Scholar/DOI) [2022-11-22] Place: New York, NY, USA Publisher: Association for Computing Machinery</t>
  </si>
  <si>
    <t>GCGIT5A5</t>
  </si>
  <si>
    <t>0 citations (Semantic Scholar/DOI) [2022-11-22] Publisher: VLDB Endowment</t>
  </si>
  <si>
    <t>TB847XCM</t>
  </si>
  <si>
    <t>1 citations (Semantic Scholar/DOI) [2022-11-22] event-place: Canterbury, CA, United Kingdom</t>
  </si>
  <si>
    <t>VHICHB9S</t>
  </si>
  <si>
    <t>17 citations (Semantic Scholar/DOI) [2022-11-22] event-place: Ottawa, Ontario, Canada</t>
  </si>
  <si>
    <t>RCIBF7GX</t>
  </si>
  <si>
    <t>35 citations (Semantic Scholar/DOI) [2022-11-22]</t>
  </si>
  <si>
    <t>98PPYQIJ</t>
  </si>
  <si>
    <t>28</t>
  </si>
  <si>
    <t>Form. Asp. Comput.</t>
  </si>
  <si>
    <t>6 citations (Semantic Scholar/DOI) [2022-11-22]</t>
  </si>
  <si>
    <t>EC64PITL</t>
  </si>
  <si>
    <t>Understanding MDE projects</t>
  </si>
  <si>
    <t>5 citations (Semantic Scholar/DOI) [2022-11-22]</t>
  </si>
  <si>
    <t>7J7DTY5N</t>
  </si>
  <si>
    <t>SN COMPUT. SCI.</t>
  </si>
  <si>
    <t>0 citations (Semantic Scholar/DOI) [2022-11-22]</t>
  </si>
  <si>
    <t>ZSQ3IVXU</t>
  </si>
  <si>
    <t>Metamodeling and multicriteria analysis for sustainable and passive residential building refurbishment</t>
  </si>
  <si>
    <t>4 citations (Semantic Scholar/DOI) [2022-11-22]</t>
  </si>
  <si>
    <t>U8XDTL4P</t>
  </si>
  <si>
    <t>Arch Computat Methods Eng</t>
  </si>
  <si>
    <t>Domain-Specific Language Techniques for Visual Computing</t>
  </si>
  <si>
    <t>10 citations (Semantic Scholar/DOI) [2022-11-22]</t>
  </si>
  <si>
    <t>ET3U8X5M</t>
  </si>
  <si>
    <t>8 citations (Semantic Scholar/DOI) [2022-11-22]</t>
  </si>
  <si>
    <t>HLLB2P5W</t>
  </si>
  <si>
    <t>RSL-IL4Privacy</t>
  </si>
  <si>
    <t>25 citations (Semantic Scholar/DOI) [2022-11-22]</t>
  </si>
  <si>
    <t>RARXA6VY</t>
  </si>
  <si>
    <t>Adv. Model. and Simul. in Eng. Sci.</t>
  </si>
  <si>
    <t>Metamodeling techniques for CPU-intensive simulation-based design optimization</t>
  </si>
  <si>
    <t>2 citations (Semantic Scholar/DOI) [2022-11-22]</t>
  </si>
  <si>
    <t>3796JFYR</t>
  </si>
  <si>
    <t>11 citations (Semantic Scholar/DOI) [2022-11-22]</t>
  </si>
  <si>
    <t>4Z9WW4W4</t>
  </si>
  <si>
    <t>J. Cent. South Univ. Technol.</t>
  </si>
  <si>
    <t>26 citations (Semantic Scholar/DOI) [2022-11-22]</t>
  </si>
  <si>
    <t>Hammoudi, Slimane; Pires, Luís Ferreira; Seidewitz, Edwin; Soley, Richard</t>
  </si>
  <si>
    <t>9FSARRET</t>
  </si>
  <si>
    <t>DFHPWT8X</t>
  </si>
  <si>
    <t>125</t>
  </si>
  <si>
    <t>E3RZ35LZ</t>
  </si>
  <si>
    <t>TALISMAN MDE Framework</t>
  </si>
  <si>
    <t>8RC6BWB6</t>
  </si>
  <si>
    <t>4TJQZERC</t>
  </si>
  <si>
    <t>AZ4AEJ6J</t>
  </si>
  <si>
    <t>DPT5MS8D</t>
  </si>
  <si>
    <t>HEYU4F9C</t>
  </si>
  <si>
    <t>XEMRFK3W</t>
  </si>
  <si>
    <t>TZ972UIQ</t>
  </si>
  <si>
    <t>FMUMVFB3</t>
  </si>
  <si>
    <t>BBH3G6Q5</t>
  </si>
  <si>
    <t>3JMBNXNC</t>
  </si>
  <si>
    <t>UGMCVJAD</t>
  </si>
  <si>
    <t>XC3VU74I</t>
  </si>
  <si>
    <t>BNDYVPA8</t>
  </si>
  <si>
    <t>LLF7Q3BB</t>
  </si>
  <si>
    <t>7ZRA8GEM</t>
  </si>
  <si>
    <t>N9B87EQ6</t>
  </si>
  <si>
    <t>GLNKTAB6</t>
  </si>
  <si>
    <t>RP428VQX</t>
  </si>
  <si>
    <t>Artificial Intelligence and Advanced Time Series Classification</t>
  </si>
  <si>
    <t>Choi, Paul Moon Sub; Huang, Seth H.</t>
  </si>
  <si>
    <t>GITSQTD6</t>
  </si>
  <si>
    <t>65</t>
  </si>
  <si>
    <t>Deep learning-based efficient metamodeling via domain knowledge-integrated designable data augmentation with transfer learning</t>
  </si>
  <si>
    <t>ZRFSIFZ3</t>
  </si>
  <si>
    <t>6834E63Y</t>
  </si>
  <si>
    <t>abs/2011.05194</t>
  </si>
  <si>
    <t>7H7NIDXL</t>
  </si>
  <si>
    <t>Inf Syst Front</t>
  </si>
  <si>
    <t>U2MSRP79</t>
  </si>
  <si>
    <t>Dinkelaker, Tom; Noyé, Jacques; Tanter, Éric</t>
  </si>
  <si>
    <t>5GXB6N8W</t>
  </si>
  <si>
    <t>W8TWSR39</t>
  </si>
  <si>
    <t>Auton Agent Multi-Agent Syst</t>
  </si>
  <si>
    <t>R3Z6SWJS</t>
  </si>
  <si>
    <t>Pires, Luís Ferreira; Hammoudi, Slimane; Seidewitz, Edwin</t>
  </si>
  <si>
    <t>P-326</t>
  </si>
  <si>
    <t>Demmler, Daniel; Krupka, Daniel; Federrath, Hannes</t>
  </si>
  <si>
    <t>TIV26Z6I</t>
  </si>
  <si>
    <t>Arabnia, Hamid R.; Mun, Youngsong</t>
  </si>
  <si>
    <t>933RUWP4</t>
  </si>
  <si>
    <t>Arabnia, Hamid R.; Fuente, David de la; Olivas, José Angel</t>
  </si>
  <si>
    <t>NIKCIILR</t>
  </si>
  <si>
    <t>abs/2107.02692</t>
  </si>
  <si>
    <t>2245</t>
  </si>
  <si>
    <t>Hebig, Regina; Berger, Thorsten</t>
  </si>
  <si>
    <t>Leong, Hong Va; Sarvestani, Sahra Sedigh; Teranishi, Yuuichi; Cuzzocrea, Alfredo; Kashiwazaki, Hiroki; Towey, Dave; Yang, Ji-Jiang; Shahriar, Hossain</t>
  </si>
  <si>
    <t>3IEZ9KD7</t>
  </si>
  <si>
    <t>2350</t>
  </si>
  <si>
    <t>Martin, Andreas; Hinkelmann, Knut; Gerber, Aurona; Lenat, Doug; Harmelen, Frank van; Clark, Peter</t>
  </si>
  <si>
    <t>WCPPBIEQ</t>
  </si>
  <si>
    <t>138</t>
  </si>
  <si>
    <t>abs/2107.02689</t>
  </si>
  <si>
    <t>BAC5DM8A</t>
  </si>
  <si>
    <t>Hamza, M. H.</t>
  </si>
  <si>
    <t>FUGYPMHC</t>
  </si>
  <si>
    <t>Getoor, Lise; Scheffer, Tobias</t>
  </si>
  <si>
    <t>Markham, Annette N.; Powles, Julia; Walsh, Toby; Washington, Anne L.</t>
  </si>
  <si>
    <t>AQ4937MP</t>
  </si>
  <si>
    <t>Gangemi, Aldo; Leonardi, Stefano; Panconesi, Alessandro</t>
  </si>
  <si>
    <t>Z49BUE7Y</t>
  </si>
  <si>
    <t>685</t>
  </si>
  <si>
    <t>Yang, Xiaokang; Zhai, Guangtao</t>
  </si>
  <si>
    <t>E9LGQFTJ</t>
  </si>
  <si>
    <t>3339</t>
  </si>
  <si>
    <t>Webb, Geoffrey I.; Yu, Xinghuo</t>
  </si>
  <si>
    <t>S52EWK56</t>
  </si>
  <si>
    <t>FDGFXMG3</t>
  </si>
  <si>
    <t>NE3RVYL9</t>
  </si>
  <si>
    <t>13012</t>
  </si>
  <si>
    <t>Reinhartz-Berger, Iris; Sadiq, Shazia</t>
  </si>
  <si>
    <t>Hammoudi, Slimane; Pires, Luís Ferreira; Selic, Bran</t>
  </si>
  <si>
    <t>13709</t>
  </si>
  <si>
    <t>Taibi, Davide; Kuhrmann, Marco; Mikkonen, Tommi; Klünder, Jil; Abrahamsson, Pekka</t>
  </si>
  <si>
    <t>PZPE4P34</t>
  </si>
  <si>
    <t>DNUCQZPP</t>
  </si>
  <si>
    <t>HJJXDCA8</t>
  </si>
  <si>
    <t>JZ64NSNL</t>
  </si>
  <si>
    <t>PK45QPRH</t>
  </si>
  <si>
    <t>AKLUCMZS</t>
  </si>
  <si>
    <t>KMUE5MNP</t>
  </si>
  <si>
    <t>RTIH9SKF</t>
  </si>
  <si>
    <t>4PI2NFJN</t>
  </si>
  <si>
    <t>AKBG8GEH</t>
  </si>
  <si>
    <t>949</t>
  </si>
  <si>
    <t>Chinese Institute of Command and Control</t>
  </si>
  <si>
    <t>9EDYBTX5</t>
  </si>
  <si>
    <t>2323</t>
  </si>
  <si>
    <t>Frohner, Ákos</t>
  </si>
  <si>
    <t>TL3UQJUX</t>
  </si>
  <si>
    <t>904</t>
  </si>
  <si>
    <t>Hu, Yu-Chen; Tiwari, Shailesh; Mishra, Krishn K.; Trivedi, Munesh C.</t>
  </si>
  <si>
    <t>BITKAVI9</t>
  </si>
  <si>
    <t>36</t>
  </si>
  <si>
    <t>Acta Mech. Sin.</t>
  </si>
  <si>
    <t>7T53J8KF</t>
  </si>
  <si>
    <t>MMC-BPM</t>
  </si>
  <si>
    <t>Abramowicz, Witold</t>
  </si>
  <si>
    <t>SCVPKFLX</t>
  </si>
  <si>
    <t>JNMF4U98</t>
  </si>
  <si>
    <t>8769</t>
  </si>
  <si>
    <t>Amyot, Daniel; Fonseca i Casas, Pau; Mussbacher, Gunter</t>
  </si>
  <si>
    <t>863RDNC5</t>
  </si>
  <si>
    <t>7059</t>
  </si>
  <si>
    <t>Harth, Andreas; Koch, Nora</t>
  </si>
  <si>
    <t>AVFRM9M3</t>
  </si>
  <si>
    <t>415</t>
  </si>
  <si>
    <t>A Model-Driven Engineering Approach to Complex Performance Indicators</t>
  </si>
  <si>
    <t>Cherfi, Samira; Perini, Anna; Nurcan, Selmin</t>
  </si>
  <si>
    <t>84YREALP</t>
  </si>
  <si>
    <t>IDEXFYHU</t>
  </si>
  <si>
    <t>13295</t>
  </si>
  <si>
    <t>Towards Interoperable Metamodeling Platforms</t>
  </si>
  <si>
    <t>Franch, Xavier; Poels, Geert; Gailly, Frederik; Snoeck, Monique</t>
  </si>
  <si>
    <t>3IFRAS6Q</t>
  </si>
  <si>
    <t>13437</t>
  </si>
  <si>
    <t>4D-OR</t>
  </si>
  <si>
    <t>Wang, Linwei; Dou, Qi; Fletcher, P. Thomas; Speidel, Stefanie; Li, Shuo</t>
  </si>
  <si>
    <t>2RWF5W39</t>
  </si>
  <si>
    <t>H4NC4BXY</t>
  </si>
  <si>
    <t>J Mech Sci Technol</t>
  </si>
  <si>
    <t>VL9R5A7V</t>
  </si>
  <si>
    <t>Precision Agric</t>
  </si>
  <si>
    <t>AC6AVQ68</t>
  </si>
  <si>
    <t>275</t>
  </si>
  <si>
    <t>Ahram, Tareq Z.; Falcão, Christianne S.</t>
  </si>
  <si>
    <t>FN6Z4XHX</t>
  </si>
  <si>
    <t>237</t>
  </si>
  <si>
    <t>Ben Ahmed, Mohamed; Teodorescu, Horia-Nicolai L.; Mazri, Tomader; Subashini, Parthasarathy; Boudhir, Anouar Abdelhakim</t>
  </si>
  <si>
    <t>E8CWVKQQ</t>
  </si>
  <si>
    <t>520</t>
  </si>
  <si>
    <t>Khan, Mohammad Ayoub; Saeed, Saqib; Darwish, Ashraf; Abraham, Ajith</t>
  </si>
  <si>
    <t>H7DEBSM4</t>
  </si>
  <si>
    <t>4758</t>
  </si>
  <si>
    <t>Oquendo, Flavio</t>
  </si>
  <si>
    <t>NQXIDB6Y</t>
  </si>
  <si>
    <t>Space partitioning in piecewise metamodeling</t>
  </si>
  <si>
    <t>3SDW8W63</t>
  </si>
  <si>
    <t>PAPLZM4V</t>
  </si>
  <si>
    <t>Schema Matching in the Context of Model Driven Engineering</t>
  </si>
  <si>
    <t>RQKGLCMM</t>
  </si>
  <si>
    <t>40</t>
  </si>
  <si>
    <t>FAANLW8C</t>
  </si>
  <si>
    <t>T83BYDLR</t>
  </si>
  <si>
    <t>Rapid uncertainty quantification for non-linear and stochastic wind excited structures</t>
  </si>
  <si>
    <t>YLFHHCZ2</t>
  </si>
  <si>
    <t>7554</t>
  </si>
  <si>
    <t>de Carvalho Junior, Francisco Heron; Barbosa, Luis Soares</t>
  </si>
  <si>
    <t>PQAS3YG2</t>
  </si>
  <si>
    <t>Theor. Comput. Fluid Dyn.</t>
  </si>
  <si>
    <t>Convolutional neural networks for fluid flow analysis</t>
  </si>
  <si>
    <t>UD748A54</t>
  </si>
  <si>
    <t>12391</t>
  </si>
  <si>
    <t>Hartmann, Sven; Küng, Josef; Kotsis, Gabriele; Tjoa, A Min; Khalil, Ismail</t>
  </si>
  <si>
    <t>MKWVZGS8</t>
  </si>
  <si>
    <t>8914</t>
  </si>
  <si>
    <t>Altmann, Jörn; Vanmechelen, Kurt; Rana, Omer F.</t>
  </si>
  <si>
    <t>MXTDVXKS</t>
  </si>
  <si>
    <t>Biffl, Stefan; Eckhart, Matthias; Lüder, Arndt; Weippl, Edgar</t>
  </si>
  <si>
    <t>AGHKFCA8</t>
  </si>
  <si>
    <t>J Soils Sediments</t>
  </si>
  <si>
    <t>Membrane Dialysis Extraction (MDE)</t>
  </si>
  <si>
    <t>IKSVFULR</t>
  </si>
  <si>
    <t>GLBK5DP4</t>
  </si>
  <si>
    <t>WebDSL</t>
  </si>
  <si>
    <t>H8FNKV33</t>
  </si>
  <si>
    <t>Bossa Nova</t>
  </si>
  <si>
    <t>7RP966C3</t>
  </si>
  <si>
    <t>566</t>
  </si>
  <si>
    <t>VUL3JTBG</t>
  </si>
  <si>
    <t>Wireless Netw</t>
  </si>
  <si>
    <t>KQJZM7XD</t>
  </si>
  <si>
    <t>4W3JT6WR</t>
  </si>
  <si>
    <t>Villar, Eugenio; Mermet, Jean</t>
  </si>
  <si>
    <t>Y7M5RYCY</t>
  </si>
  <si>
    <t>J Control Autom Electr Syst</t>
  </si>
  <si>
    <t>Z8GF6PFP</t>
  </si>
  <si>
    <t>3016</t>
  </si>
  <si>
    <t>Lengauer, Christian; Batory, Don; Consel, Charles; Odersky, Martin</t>
  </si>
  <si>
    <t>Kanade, Takeo; Kittler, Josef; Kleinberg, Jon M.; Mattern, Friedemann; Mitchell, John C.; Naor, Moni; Nierstrasz, Oscar; Pandu Rangan, C.; Steffen, Bernhard; Sudan, Madhu; Terzopoulos, Demetri; Tygar, Dough; Vardi, Moshe Y.; Weikum, Gerhard</t>
  </si>
  <si>
    <t>EQX3A7LZ</t>
  </si>
  <si>
    <t>52</t>
  </si>
  <si>
    <t>VDMS94EN</t>
  </si>
  <si>
    <t>E4DG8B3N</t>
  </si>
  <si>
    <t>735</t>
  </si>
  <si>
    <t>Thampi, Sabu M.; Gelenbe, Erol; Atiquzzaman, Mohammed; Chaudhary, Vipin; Li, Kuan-Ching</t>
  </si>
  <si>
    <t>M464Q9VA</t>
  </si>
  <si>
    <t>8513</t>
  </si>
  <si>
    <t>Stephanidis, Constantine; Antona, Margherita</t>
  </si>
  <si>
    <t>Hutchison, David; Kanade, Takeo; Kittler, Josef; Kleinberg, Jon M.; Kobsa, Alfred; Mattern, Friedemann; Mitchell, John C.; Naor, Moni; Nierstrasz, Oscar; Pandu Rangan, C.; Steffen, Bernhard; Terzopoulos, Demetri; Tygar, Doug; Weikum, Gerhard</t>
  </si>
  <si>
    <t>3PUAG2EQ</t>
  </si>
  <si>
    <t>1771</t>
  </si>
  <si>
    <t>4PJD8DRJ</t>
  </si>
  <si>
    <t>786</t>
  </si>
  <si>
    <t>V3QBE3TK</t>
  </si>
  <si>
    <t>Kusmenko, Evgeny; Pavlitskaya, Svetlana; Rumpe, Bernhard; Stuber, Sebastian</t>
  </si>
  <si>
    <t>On the Engineering of AI-Powered Systems</t>
  </si>
  <si>
    <t>978-1-72814-136-7</t>
  </si>
  <si>
    <t>10.1109/ASEW.2019.00042</t>
  </si>
  <si>
    <t>https://ieeexplore.ieee.org/document/8967413/</t>
  </si>
  <si>
    <t>More and more tasks become solvable using deep learning technology nowadays. Consequently, the amount of neural network code in software rises continuously. To make the new paradigm more accessible, frameworks, languages, and tools keep emerging. Although, the maturity of these tools is steadily increasing, we still lack appropriate domain speciﬁc languages and a high degree of automation when it comes to deep learning for productive systems. In this paper we present a multi-paradigm language family allowing the AI engineer to model and train deep neural networks as well as to integrate them into software architectures containing classical code. Using input and output layers as strictly typed interfaces enables a seamless embedding of neural networks into component-based models. The lifecycle of deep learning components can then be governed by a compiler accordingly, e.g. detecting when (re-)training is necessary or when network weights can be shared between different network instances. We provide a compelling case study, where we train an autonomous vehicle for the TORCS simulator. Furthermore, we discuss how the methodology automates the AI development process if neural networks are changed or added to the system.</t>
  </si>
  <si>
    <t>2020-09-26 10:03:29</t>
  </si>
  <si>
    <t>126-133</t>
  </si>
  <si>
    <t>San Diego, CA, USA</t>
  </si>
  <si>
    <t>AVJUP5V9</t>
  </si>
  <si>
    <t>Kusmenko, Evgeny; Nickels, Sebastian; Pavlitskaya, Svetlana; Rumpe, Bernhard; Timmermanns, Thomas</t>
  </si>
  <si>
    <t>Modeling and Training of Neural Processing Systems</t>
  </si>
  <si>
    <t>10.1109/MODELS.2019.00012</t>
  </si>
  <si>
    <t>The field of deep learning has become more and more pervasive in the last years as we have seen varieties of problems being solved using neural processing techniques. Image analysis and detection, control, speech recognition, translation are only a few prominent examples tackled successfully by neural networks. Thereby, the discipline imposes a completely new problem solving paradigm requiring a rethinking of classical software development methods. The high demand for deep learning technology has led to a large amount of competing frameworks mostly having a Python interface - a quasi standard in the community. Although, existing tools often provide great flexibility and high performance, they still lack to deliver a completely domain oriented problem view. Furthermore, using neural networks as reusable building blocks with clear interfaces in productive systems is still a challenge. In this work we propose a domain specific modeling methodology tackling design, training, and integration of deep neural networks. Thereby, we distinguish between three main modeling concerns: architecture, training, and data. We integrate our methodology in a component-based modeling toolchain allowing one to employ and reuse neural networks in large software architectures.</t>
  </si>
  <si>
    <t>2019-09</t>
  </si>
  <si>
    <t>283-293</t>
  </si>
  <si>
    <t>Z6UVCL7I</t>
  </si>
  <si>
    <t>Gatto, Nicola; Kusmenko, Evgeny; Rumpe, Bernhard</t>
  </si>
  <si>
    <t>Modeling Deep Reinforcement Learning Based Architectures for Cyber-Physical Systems</t>
  </si>
  <si>
    <t>10.1109/MODELS-C.2019.00033</t>
  </si>
  <si>
    <t>Reinforcement learning is a sub-field of machine learning where an agent aims to learn a behavior or a policy maximizing a reward function by trial and error. The approach is particularly interesting for the design of autonomous cyber-physical systems such as self-driving cars. In this work we present a generative, domain-specific modeling framework for the design, training and integration of reinforcement learning systems. It consists of a neural network modeling language which is used to design the models to be trained, e.g. actor and critic networks, and a training language used to describe the training procedure and set the corresponding hyperparameters. The underlying component model allows the modeler to embed the trained networks in larger component &amp; connector architectures. We illustrate our framework by the example of a self-driving racing car.</t>
  </si>
  <si>
    <t>196-202</t>
  </si>
  <si>
    <t>5GDZMXTA</t>
  </si>
  <si>
    <t>Portugal, Ivens; Alencar, Paulo; Cowan, Donald</t>
  </si>
  <si>
    <t>A Survey on Domain-Specific Languages for Machine Learning in Big Data</t>
  </si>
  <si>
    <t>10.48550/ARXIV.1602.07637</t>
  </si>
  <si>
    <t>https://arxiv.org/abs/1602.07637</t>
  </si>
  <si>
    <t>The amount of data generated in the modern society is increasing rapidly. New problems and novel approaches of data capture, storage, analysis and visualization are responsible for the emergence of the Big Data research field. Machine Learning algorithms can be used in Big Data to make better and more accurate inferences. However, because of the challenges Big Data imposes, these algorithms need to be adapted and optimized to specific applications. One important decision made by software engineers is the choice of the language that is used in the implementation of these algorithms. Therefore, this literature survey identifies and describes domain-specific languages and frameworks used for Machine Learning in Big Data. By doing this, software engineers can then make more informed choices and beginners have an overview of the main languages used in this domain.</t>
  </si>
  <si>
    <t>2022-11-24 20:05:27</t>
  </si>
  <si>
    <t>Publisher: arXiv Version Number: 2</t>
  </si>
  <si>
    <t>63Y89P2Q</t>
  </si>
  <si>
    <t>Classification Algorithms Framework (CAF) to Enable Intelligent Systems Using JetBrains MPS Domain-Specific Languages Environment</t>
  </si>
  <si>
    <t>2169-3536</t>
  </si>
  <si>
    <t>10.1109/ACCESS.2020.2966630</t>
  </si>
  <si>
    <t>https://ieeexplore.ieee.org/document/8959196/</t>
  </si>
  <si>
    <t>2022-11-24 20:08:25</t>
  </si>
  <si>
    <t>14832-14840</t>
  </si>
  <si>
    <t>VSVTKZXP</t>
  </si>
  <si>
    <t>Bishop, Christopher M.</t>
  </si>
  <si>
    <t>Model-based machine learning</t>
  </si>
  <si>
    <t>Philosophical Transactions of the Royal Society A: Mathematical, Physical and Engineering Sciences</t>
  </si>
  <si>
    <t>10.1098/rsta.2012.0222</t>
  </si>
  <si>
    <t>https://royalsocietypublishing.org/doi/10.1098/rsta.2012.0222</t>
  </si>
  <si>
    <t>Several decades of research in the field of machine learning have resulted in a multitude of different algorithms for solving a broad range of problems. To tackle a new application, a researcher typically tries to map their problem onto one of these existing methods, often influenced by their familiarity with specific algorithms and by the availability of corresponding software implementations. In this study, we describe an alternative methodology for applying machine learning, in which a bespoke solution is formulated for each new application. The solution is expressed through a compact modelling language, and the corresponding custom machine learning code is then generated automatically. This model-based approach offers several major advantages, including the opportunity to create highly tailored models for specific scenarios, as well as rapid prototyping and comparison of a range of alternative models. Furthermore, newcomers to the field of machine learning do not have to learn about the huge range of traditional methods, but instead can focus their attention on understanding a single modelling environment. In this study, we show how probabilistic graphical models, coupled with efficient inference algorithms, provide a very flexible foundation for model-based machine learning, and we outline a large-scale commercial application of this framework involving tens of millions of users. We also describe the concept of probabilistic programming as a powerful software environment for model-based machine learning, and we discuss a specific probabilistic programming language called Infer.NET, which has been widely used in practical applications.</t>
  </si>
  <si>
    <t>2013-02-13</t>
  </si>
  <si>
    <t>2022-11-24 20:11:19</t>
  </si>
  <si>
    <t>20120222</t>
  </si>
  <si>
    <t>Publisher: Royal Society</t>
  </si>
  <si>
    <t>NW73NKWY</t>
  </si>
  <si>
    <t>Melchor, Fran; Rodriguez-Echeverria, Roberto; Conejero, José M.; Prieto, Álvaro E.; Gutiérrez, Juan D.</t>
  </si>
  <si>
    <t>A Model-Driven Approach for Systematic Reproducibility and Replicability of Data Science Projects</t>
  </si>
  <si>
    <t>978-3-031-07472-1</t>
  </si>
  <si>
    <t>10.1007/978-3-031-07472-1_9</t>
  </si>
  <si>
    <t>In the last few years, there has been an important increase in the number of tools and approaches to define pipelines that allow the development of data science projects. They allow not only the pipeline definition but also the code generation needed to execute the project providing an easy way to carry out the projects even for non-expert users. However, there are still some challenges that these tools do not address yet, e.g. the possibility of executing pipelines defined by using different tools or execute them in different environments (reproducibility and replicability) or models validation and verification by identifying inconsistent operations (intentionality). In order to alleviate these problems, this paper presents a Model-Driven framework for the definition of data science pipelines independent of the particular execution platform and tools. The framework relies on the separation of the pipeline definition into two different modelling layers: conceptual, where the data scientist may specify all the data and models operations to be carried out by the pipeline; operational, where the data engineer may describe the execution environment details where the operations (defined in the conceptual part) will be implemented. Based on this abstract definition and layers separation, the approach allows: the usage of different tools improving, thus, process replicability; the automation of the process execution, enhancing process reproducibility; and the definition of model verification rules, providing intentionality restrictions.</t>
  </si>
  <si>
    <t>147-163</t>
  </si>
  <si>
    <t>ANY24S8B</t>
  </si>
  <si>
    <t>Hartsell, Charles; Mahadevan, Nagabhushan; Ramakrishna, Shreyas; Dubey, Abhishek; Bapty, Theodore; Johnson, Taylor; Koutsoukos, Xenofon; Sztipanovits, Janos; Karsai, Gabor</t>
  </si>
  <si>
    <t>Model-based design for CPS with learning-enabled components</t>
  </si>
  <si>
    <t>Proceedings of the Workshop on Design Automation for CPS and IoT</t>
  </si>
  <si>
    <t>978-1-4503-6699-1</t>
  </si>
  <si>
    <t>10.1145/3313151.3313166</t>
  </si>
  <si>
    <t>https://doi.org/10.1145/3313151.3313166</t>
  </si>
  <si>
    <t>Recent advances in machine learning led to the appearance of Learning-Enabled Components (LECs) in Cyber-Physical Systems. LECs are being evaluated and used for various, complex functions including perception and control. However, very little tool support is available for design automation in such systems. This paper introduces an integrated toolchain that supports the architectural modeling of CPS with LECs, but also has extensive support for the engineering and integration of LECs, including support for training data collection, LEC training, LEC evaluation and verification, and system software deployment. Additionally, the toolsuite supports the modeling and analysis of safety cases - a critical part of the engineering process for mission and safety critical systems.</t>
  </si>
  <si>
    <t>2019-04-15</t>
  </si>
  <si>
    <t>2022-11-24</t>
  </si>
  <si>
    <t>1–9</t>
  </si>
  <si>
    <t>L7QXGU8P</t>
  </si>
  <si>
    <t>Lavoisier: A DSL for increasing the level of abstraction of data selection and formatting in data mining</t>
  </si>
  <si>
    <t>Journal of Computer Languages</t>
  </si>
  <si>
    <t>25901184</t>
  </si>
  <si>
    <t>10.1016/j.cola.2020.100987</t>
  </si>
  <si>
    <t>https://linkinghub.elsevier.com/retrieve/pii/S2590118420300472</t>
  </si>
  <si>
    <t>2022-11-24 20:30:27</t>
  </si>
  <si>
    <t>100987</t>
  </si>
  <si>
    <t>YTXBX3EZ</t>
  </si>
  <si>
    <t>Atouani, Abdallah; Kirchhof, Jörg Christian; Kusmenko, Evgeny; Rumpe, Bernhard</t>
  </si>
  <si>
    <t>Artifact and reference models for generative machine learning frameworks and build systems</t>
  </si>
  <si>
    <t>Proceedings of the 20th ACM SIGPLAN International Conference on Generative Programming: Concepts and Experiences</t>
  </si>
  <si>
    <t>978-1-4503-9112-2</t>
  </si>
  <si>
    <t>10.1145/3486609.3487199</t>
  </si>
  <si>
    <t>https://doi.org/10.1145/3486609.3487199</t>
  </si>
  <si>
    <t>Machine learning is a discipline which has become ubiquitous in the last few years. While the research of machine learning algorithms is very active and continues to reveal astonishing possibilities on a regular basis, the wide usage of these algorithms is shifting the research focus to the integration, maintenance, and evolution of AI-driven systems. Although there is a variety of machine learning frameworks on the market, there is little support for process automation and DevOps in machine learning-driven projects. In this paper, we discuss how metamodels can support the development of deep learning frameworks and help deal with the steadily increasing variety of learning algorithms. In particular, we present a deep learning-oriented artifact model which serves as a foundation for build automation and data management in iterative, machine learning-driven development processes. Furthermore, we show how schema and reference models can be used to structure and maintain a versatile deep learning framework. Feasibility is demonstrated on several state-of-the-art examples from the domains of image and natural language processing as well as decision making and autonomous driving.</t>
  </si>
  <si>
    <t>2021-11-22</t>
  </si>
  <si>
    <t>55–68</t>
  </si>
  <si>
    <t>T74GXRNC</t>
  </si>
  <si>
    <t>Zafar, Muhammad Nouman; Azam, Farooque; Rehman, Saad; Anwar, Muhammad Waseem</t>
  </si>
  <si>
    <t>A Systematic Review of Big Data Analytics Using Model Driven Engineering</t>
  </si>
  <si>
    <t>Proceedings of the 2017 International Conference on Cloud and Big Data Computing  - ICCBDC 2017</t>
  </si>
  <si>
    <t>978-1-4503-5343-4</t>
  </si>
  <si>
    <t>10.1145/3141128.3141138</t>
  </si>
  <si>
    <t>http://dl.acm.org/citation.cfm?doid=3141128.3141138</t>
  </si>
  <si>
    <t>2022-11-24 20:36:02</t>
  </si>
  <si>
    <t>ACM Press</t>
  </si>
  <si>
    <t>London, United Kingdom</t>
  </si>
  <si>
    <t>8AJBF667</t>
  </si>
  <si>
    <t>Berthold, Michael R.; Cebron, Nicolas; Dill, Fabian; Gabriel, Thomas R.; Kötter, Tobias; Meinl, Thorsten; Ohl, Peter; Thiel, Kilian; Wiswedel, Bernd</t>
  </si>
  <si>
    <t>KNIME - the Konstanz information miner: version 2.0 and beyond</t>
  </si>
  <si>
    <t>ACM SIGKDD Explorations Newsletter</t>
  </si>
  <si>
    <t>1931-0145</t>
  </si>
  <si>
    <t>10.1145/1656274.1656280</t>
  </si>
  <si>
    <t>https://doi.org/10.1145/1656274.1656280</t>
  </si>
  <si>
    <t>The Konstanz Information Miner is a modular environment, which enables easy visual assembly and interactive execution of a data pipeline. It is designed as a teaching, research and collaboration platform, which enables simple integration of new algorithms and tools as well as data manipulation or visualization methods in the form of new modules or nodes. In this paper we describe some of the design aspects of the underlying architecture, briey sketch how new nodes can be incorporated, and highlight some of the new features of version 2.0.</t>
  </si>
  <si>
    <t>2009-11-16</t>
  </si>
  <si>
    <t>2022-11-25 08:10:54</t>
  </si>
  <si>
    <t>26–31</t>
  </si>
  <si>
    <t>6NTZWCVK</t>
  </si>
  <si>
    <t>Rajbhoj, Asha; Kulkarni, Vinay; Bellarykar, Nikhil</t>
  </si>
  <si>
    <t>Early Experience with Model-Driven Development of MapReduce Based Big Data Application</t>
  </si>
  <si>
    <t>2014 21st Asia-Pacific Software Engineering Conference</t>
  </si>
  <si>
    <t>978-1-4799-7425-2 978-1-4799-7426-9</t>
  </si>
  <si>
    <t>10.1109/APSEC.2014.23</t>
  </si>
  <si>
    <t>http://ieeexplore.ieee.org/document/7091296/</t>
  </si>
  <si>
    <t>2014-12</t>
  </si>
  <si>
    <t>2022-11-25 11:57:57</t>
  </si>
  <si>
    <t>94-97</t>
  </si>
  <si>
    <t>Jeju, South Korea</t>
  </si>
  <si>
    <t>11 citations (Semantic Scholar/DOI) [2022-11-27]</t>
  </si>
  <si>
    <t>CTCP4BER</t>
  </si>
  <si>
    <t>Guerriero, Michele; Tajfar, Saeed; Tamburri, Damian A.; Di Nitto, Elisabetta</t>
  </si>
  <si>
    <t>Towards a model-driven design tool for big data architectures</t>
  </si>
  <si>
    <t>Proceedings of the 2nd International Workshop on BIG Data Software Engineering - BIGDSE '16</t>
  </si>
  <si>
    <t>978-1-4503-4152-3</t>
  </si>
  <si>
    <t>10.1145/2896825.2896835</t>
  </si>
  <si>
    <t>http://dl.acm.org/citation.cfm?doid=2896825.2896835</t>
  </si>
  <si>
    <t>2022-11-25 11:59:37</t>
  </si>
  <si>
    <t>37-43</t>
  </si>
  <si>
    <t>Austin, Texas</t>
  </si>
  <si>
    <t>34 citations (Semantic Scholar/DOI) [2022-11-27]</t>
  </si>
  <si>
    <t>Duplicate</t>
  </si>
  <si>
    <t>Research Question</t>
  </si>
  <si>
    <t>Motivation</t>
  </si>
  <si>
    <t>Which phases of AI development aligned with the CRISP-DM methodology are covered by the approaches?</t>
  </si>
  <si>
    <t>This RQ assesses the extent to which the development phases of CRISP-DM are covered. As a result, implications can be made about the extent of support.</t>
  </si>
  <si>
    <t>To what extent is communication between different stakeholders supported by MDE?</t>
  </si>
  <si>
    <t>RQ6</t>
  </si>
  <si>
    <t>Which challenges and research directions are still open?</t>
  </si>
  <si>
    <t>Collection and comparison of studies on</t>
  </si>
  <si>
    <t>AJFNBNCY</t>
  </si>
  <si>
    <t>2022-11-21 14:21:13</t>
  </si>
  <si>
    <t>8XKZEK2G</t>
  </si>
  <si>
    <t>2022-11-21 14:21:15</t>
  </si>
  <si>
    <t>JH8TQDE9</t>
  </si>
  <si>
    <t>2022-11-21 14:21:19</t>
  </si>
  <si>
    <t>N529TY87</t>
  </si>
  <si>
    <t>2022-11-21 14:21:44</t>
  </si>
  <si>
    <t>GSLVBEP2</t>
  </si>
  <si>
    <t>2022-11-21 14:21:29</t>
  </si>
  <si>
    <t>T6I8DV8R</t>
  </si>
  <si>
    <t>2022-11-21 14:21:25</t>
  </si>
  <si>
    <t>THHE5JSA</t>
  </si>
  <si>
    <t>D7BNJHYD</t>
  </si>
  <si>
    <t>SGAWXAZT</t>
  </si>
  <si>
    <t>FH8Z8MEP</t>
  </si>
  <si>
    <t>KN3ZFNE6</t>
  </si>
  <si>
    <t>D3FR994P</t>
  </si>
  <si>
    <t>Q9ZZ3SQ7</t>
  </si>
  <si>
    <t>28XPI77W</t>
  </si>
  <si>
    <t>KB76BXNA</t>
  </si>
  <si>
    <t>BD5HIJED</t>
  </si>
  <si>
    <t>NRI47LPW</t>
  </si>
  <si>
    <t>Place: Montreal, Quebec, Canada 9 citations (Semantic Scholar/DOI) [2022-11-22]</t>
  </si>
  <si>
    <t>BFE4ZQR6</t>
  </si>
  <si>
    <t>F2V7LVQR</t>
  </si>
  <si>
    <t>TWXJ8RBT</t>
  </si>
  <si>
    <t>2022-11-21 14:21:11</t>
  </si>
  <si>
    <t>KLCLDSB2</t>
  </si>
  <si>
    <t>2VEMTFEI</t>
  </si>
  <si>
    <t>BJA5KFN7</t>
  </si>
  <si>
    <t>3K2K9PRJ</t>
  </si>
  <si>
    <t>YFXCP8I5</t>
  </si>
  <si>
    <t>2VPMZMMA</t>
  </si>
  <si>
    <t>2022-11-21 14:21:16</t>
  </si>
  <si>
    <t>DEJ7QVKF</t>
  </si>
  <si>
    <t>9MMQKW22</t>
  </si>
  <si>
    <t>2022-11-21 14:21:10</t>
  </si>
  <si>
    <t>S3TXWIVW</t>
  </si>
  <si>
    <t>2022-11-21 14:21:05</t>
  </si>
  <si>
    <t>SDDTD56S</t>
  </si>
  <si>
    <t>2022-11-21 14:21:17</t>
  </si>
  <si>
    <t>S8W4HJNI</t>
  </si>
  <si>
    <t>2022-11-21 14:21:20</t>
  </si>
  <si>
    <t>H4GAWM45</t>
  </si>
  <si>
    <t>RM9XY7XP</t>
  </si>
  <si>
    <t>2022-11-21 14:21:28</t>
  </si>
  <si>
    <t>JVJUZH39</t>
  </si>
  <si>
    <t>2022-11-21 14:21:27</t>
  </si>
  <si>
    <t>U4JJFVRP</t>
  </si>
  <si>
    <t>2022-11-21 14:21:31</t>
  </si>
  <si>
    <t>L7QF3XCG</t>
  </si>
  <si>
    <t>36WRS6AJ</t>
  </si>
  <si>
    <t>NCSSHR5H</t>
  </si>
  <si>
    <t>FCGW9URS</t>
  </si>
  <si>
    <t>USZ6AH53</t>
  </si>
  <si>
    <t>JVMTL9QS</t>
  </si>
  <si>
    <t>TCXPEY9V</t>
  </si>
  <si>
    <t>2022-11-21 14:21:06</t>
  </si>
  <si>
    <t>3WJF8HH5</t>
  </si>
  <si>
    <t>NTICEN6T</t>
  </si>
  <si>
    <t>5K6DWNIN</t>
  </si>
  <si>
    <t>C68FLLIS</t>
  </si>
  <si>
    <t>2022-11-21 14:21:23</t>
  </si>
  <si>
    <t>ZKA97QZB</t>
  </si>
  <si>
    <t>HVPJVCX8</t>
  </si>
  <si>
    <t>JNC66VR2</t>
  </si>
  <si>
    <t>2016 IEEE International Conference on Software Science, Technology and Engineering (SWSTE)</t>
  </si>
  <si>
    <t>2016-06</t>
  </si>
  <si>
    <t>108-110</t>
  </si>
  <si>
    <t>IEEE Xplore</t>
  </si>
  <si>
    <t>RV4SAFB2</t>
  </si>
  <si>
    <t>K93XK4JK</t>
  </si>
  <si>
    <t>ACM Digital Library</t>
  </si>
  <si>
    <t>USWUZZ7Q</t>
  </si>
  <si>
    <t>9XA2I23N</t>
  </si>
  <si>
    <t>A model-driven approach to machine learning and software modeling for the IoT: Generating full source code for smart Internet of Things (IoT) services and cyber-physical systems (CPS)</t>
  </si>
  <si>
    <t>10.1007/s10270-021-00967-x</t>
  </si>
  <si>
    <t>https://link.springer.com/10.1007/s10270-021-00967-x</t>
  </si>
  <si>
    <t>2022-11-25 07:30:34</t>
  </si>
  <si>
    <t>987-1014</t>
  </si>
  <si>
    <t>A model-driven approach to machine learning and software modeling for the IoT</t>
  </si>
  <si>
    <t>GTK6AEZ5</t>
  </si>
  <si>
    <t>Moin, Armin; Mituca, Andrei; Challenger, Moharram; Badii, Atta; Günnemann, Stephan</t>
  </si>
  <si>
    <t>ML-quadrat &amp; DriotData: a model-driven engineering tool and a low-code platform for smart IoT services</t>
  </si>
  <si>
    <t>10.1145/3510454.3516841</t>
  </si>
  <si>
    <t>https://dl.acm.org/doi/10.1145/3510454.3516841</t>
  </si>
  <si>
    <t>2022-05-21</t>
  </si>
  <si>
    <t>2022-11-25 07:27:51</t>
  </si>
  <si>
    <t>144-148</t>
  </si>
  <si>
    <t>ML-quadrat &amp; DriotData</t>
  </si>
  <si>
    <t>Pittsburgh Pennsylvania</t>
  </si>
  <si>
    <t>UBA32YUC</t>
  </si>
  <si>
    <t>GELFT7EJ</t>
  </si>
  <si>
    <t>2022-11-21 14:21:26</t>
  </si>
  <si>
    <t>MMLVMLPE</t>
  </si>
  <si>
    <t>2022-11-21 14:21:12</t>
  </si>
  <si>
    <t>N7W7P47P</t>
  </si>
  <si>
    <t>2022-11-21 14:21:14</t>
  </si>
  <si>
    <t>VJZ4Q8BJ</t>
  </si>
  <si>
    <t>2022-11-21 14:21:03</t>
  </si>
  <si>
    <t>WAHYXTYH</t>
  </si>
  <si>
    <t>8W8XK458</t>
  </si>
  <si>
    <t>2022-11-21 14:21:04</t>
  </si>
  <si>
    <t>XCW9QB47</t>
  </si>
  <si>
    <t>EQPKZ2QG</t>
  </si>
  <si>
    <t>DAKXDICC</t>
  </si>
  <si>
    <t>3WG6L5PH</t>
  </si>
  <si>
    <t>CLY8X7A8</t>
  </si>
  <si>
    <t>2022-11-21 14:21:09</t>
  </si>
  <si>
    <t>DPX6XI38</t>
  </si>
  <si>
    <t>4SYXKV59</t>
  </si>
  <si>
    <t>S395UPL9</t>
  </si>
  <si>
    <t>8JFI5SE7</t>
  </si>
  <si>
    <t>2022-11-21 14:21:21</t>
  </si>
  <si>
    <t>3N8P2W7N</t>
  </si>
  <si>
    <t>2022-11-21 14:21:22</t>
  </si>
  <si>
    <t>KBV54DKK</t>
  </si>
  <si>
    <t>T6JKZL82</t>
  </si>
  <si>
    <t>Y6SNWDSA</t>
  </si>
  <si>
    <t>5FURAZKL</t>
  </si>
  <si>
    <t>ACVRCDHW</t>
  </si>
  <si>
    <t>document</t>
  </si>
  <si>
    <t>Encyclopedia of social network analysis and mining</t>
  </si>
  <si>
    <t>http://dx.doi.org/10.1007/978-1-4939-7131-2</t>
  </si>
  <si>
    <t>2018-08</t>
  </si>
  <si>
    <t>DOI: 10.1007/978-1-4939-7131-2 ISBN: 9781493971312 ISSN: 1868-422X Number: S1 Pages: 1–26 Volume: 17</t>
  </si>
  <si>
    <t>KAB6GFP3</t>
  </si>
  <si>
    <t>Engineering of computer-based systems: 8th international conference, ECBS 2023, västerås, sweden, october 16–18, 2023, proceedings</t>
  </si>
  <si>
    <t>978-3-031-49252-5</t>
  </si>
  <si>
    <t>http://dx.doi.org/10.1007/978-3-031-49252-5</t>
  </si>
  <si>
    <t>2024</t>
  </si>
  <si>
    <t>DOI: 10.1007/978-3-031-49252-5 ISSN: 1611-3349</t>
  </si>
  <si>
    <t>9KUJGJVQ</t>
  </si>
  <si>
    <t>Software architecture: 14th european conference, ECSA 2020 tracks and workshops, L’Aquila, italy, september 14–18, 2020, proceedings</t>
  </si>
  <si>
    <t>978-3-030-59155-7</t>
  </si>
  <si>
    <t>http://dx.doi.org/10.1007/978-3-030-59155-7</t>
  </si>
  <si>
    <t>45</t>
  </si>
  <si>
    <t>DOI: 10.1007/978-3-030-59155-7 ISSN: 1865-0937 Number: S1 Pages: 170–277</t>
  </si>
  <si>
    <t>DCSJZX8A</t>
  </si>
  <si>
    <t>Advanced information systems engineering: 31st international conference, CAiSE 2019, rome, italy, june 3–7, 2019, proceedings</t>
  </si>
  <si>
    <t>978-3-030-21290-2</t>
  </si>
  <si>
    <t>http://dx.doi.org/10.1007/978-3-030-21290-2</t>
  </si>
  <si>
    <t>2019-05</t>
  </si>
  <si>
    <t>34</t>
  </si>
  <si>
    <t>DOI: 10.1007/978-3-030-21290-2 ISSN: 1611-3349 Number: S2 Pages: 99–867</t>
  </si>
  <si>
    <t>BN83EW7I</t>
  </si>
  <si>
    <t>Wąsowski, Andrzej; Berger, Thorsten</t>
  </si>
  <si>
    <t>Domain-specific languages: Effective modeling, automation, and reuse</t>
  </si>
  <si>
    <t>Domain-specific languages</t>
  </si>
  <si>
    <t>978-3-031-23669-3</t>
  </si>
  <si>
    <t>http://dx.doi.org/10.1007/978-3-031-23669-3</t>
  </si>
  <si>
    <t>2023</t>
  </si>
  <si>
    <t>5–24</t>
  </si>
  <si>
    <t>DOI: 10.1007/978-3-031-23669-3</t>
  </si>
  <si>
    <t>R2QQZWE3</t>
  </si>
  <si>
    <t>Sarferaz, Siar</t>
  </si>
  <si>
    <t>Compendium on enterprise resource planning: Market, functional and conceptual view based on SAP S/4HANA</t>
  </si>
  <si>
    <t>978-3-030-93856-7</t>
  </si>
  <si>
    <t>http://dx.doi.org/10.1007/978-3-030-93856-7</t>
  </si>
  <si>
    <t>DOI: 10.1007/978-3-030-93856-7</t>
  </si>
  <si>
    <t>NEYB95HD</t>
  </si>
  <si>
    <t>Pavón, Juan</t>
  </si>
  <si>
    <t>Advances in Artificial Intelligence – IBERAMIA 2012</t>
  </si>
  <si>
    <t>978-3-642-34654-5</t>
  </si>
  <si>
    <t>http://dx.doi.org/10.1007/978-3-642-34654-5</t>
  </si>
  <si>
    <t>DOI: 10.1007/978-3-642-34654-5 ISSN: 1611-3349 Number: S1 Pages: 1–341</t>
  </si>
  <si>
    <t>LKUJEYSK</t>
  </si>
  <si>
    <t>Kulkarni, Vinay; Reddy, Sreedhar; Clark, Tony; Proper, Henderik A.</t>
  </si>
  <si>
    <t>The AI-Enabled enterprise</t>
  </si>
  <si>
    <t>The Enterprise Engineering Series</t>
  </si>
  <si>
    <t>978-3-031-29053-4</t>
  </si>
  <si>
    <t>http://dx.doi.org/10.1007/978-3-031-29053-4</t>
  </si>
  <si>
    <t>35–55</t>
  </si>
  <si>
    <t>DOI: 10.1007/978-3-031-29053-4 ISSN: 1867-8939</t>
  </si>
  <si>
    <t>KYI56T2B</t>
  </si>
  <si>
    <t>Encyclopedia of cryptography and security</t>
  </si>
  <si>
    <t>http://dx.doi.org/10.1007/978-1-4419-5906-5</t>
  </si>
  <si>
    <t>DOI: 10.1007/978-1-4419-5906-5 ISBN: 9781441959065 ISSN: 1611-3349</t>
  </si>
  <si>
    <t>GPE2U2UT</t>
  </si>
  <si>
    <t>Design of blockchain-based applications using model-driven engineering and low-code/no-code platforms: a structured literature review</t>
  </si>
  <si>
    <t>1619-1374</t>
  </si>
  <si>
    <t>10.1007/s10270-023-01109-1</t>
  </si>
  <si>
    <t>http://dx.doi.org/10.1007/s10270-023-01109-1</t>
  </si>
  <si>
    <t>2023-06-11</t>
  </si>
  <si>
    <t>1857-1895</t>
  </si>
  <si>
    <t>Publisher: Springer Science and Business Media LLC</t>
  </si>
  <si>
    <t>LFVHEJYI</t>
  </si>
  <si>
    <t>Ruscio, Davide Di; Nguyen, Phuong T.; Pierantonio, Alfonso</t>
  </si>
  <si>
    <t>Machine learning for managing modeling ecosystems: Techniques, applications, and a research vision</t>
  </si>
  <si>
    <t>Software ecosystems</t>
  </si>
  <si>
    <t>978-3-031-36060-2</t>
  </si>
  <si>
    <t>http://dx.doi.org/10.1007/978-3-031-36060-2_10</t>
  </si>
  <si>
    <t>249–279</t>
  </si>
  <si>
    <t>DOI: 10.1007/978-3-031-36060-2_10</t>
  </si>
  <si>
    <t>SF7SA9S6</t>
  </si>
  <si>
    <t>Hartmann, Thomas; Moawad, Assaad; Fouquet, Francois; Le Traon, Yves</t>
  </si>
  <si>
    <t>The next evolution of MDE: a seamless integration of machine learning into domain modeling</t>
  </si>
  <si>
    <t>Software &amp;amp; Systems Modeling</t>
  </si>
  <si>
    <t>10.1007/s10270-017-0600-2</t>
  </si>
  <si>
    <t>http://dx.doi.org/10.1007/s10270-017-0600-2</t>
  </si>
  <si>
    <t>2017-05-29</t>
  </si>
  <si>
    <t>1285-1304</t>
  </si>
  <si>
    <t>M7XUSU98</t>
  </si>
  <si>
    <t>Subhi, Mohamad Suhairi Md; Nicolas, Willem; Renard, Akina; Romero, Gabriela Maria Garcia; Ouederni, Meriem; Chaari, Lotfi</t>
  </si>
  <si>
    <t>How AI can advance model driven engineering method ?</t>
  </si>
  <si>
    <t>Intelligent systems and pattern recognition</t>
  </si>
  <si>
    <t>978-3-031-46338-9</t>
  </si>
  <si>
    <t>http://dx.doi.org/10.1007/978-3-031-46338-9_9</t>
  </si>
  <si>
    <t>2023-11</t>
  </si>
  <si>
    <t>113–125</t>
  </si>
  <si>
    <t>DOI: 10.1007/978-3-031-46338-9_9 ISSN: 1865-0937</t>
  </si>
  <si>
    <t>K44EEQ9V</t>
  </si>
  <si>
    <t>Habbal, Fawwaz; Kolmos, Anette; Hadgraft, Roger G.; Holgaard, Jette Egelund; Reda, Kamar</t>
  </si>
  <si>
    <t>Reshaping engineering education: Addressing complex human challenges</t>
  </si>
  <si>
    <t>978-981-9958-73-3</t>
  </si>
  <si>
    <t>http://dx.doi.org/10.1007/978-981-99-5873-3</t>
  </si>
  <si>
    <t>DOI: 10.1007/978-981-99-5873-3</t>
  </si>
  <si>
    <t>HF65LSQE</t>
  </si>
  <si>
    <t>Brouzos, Rafail; Panayiotou, Konstantinos; Tsardoulias, Emmanouil; Symeonidis, Andreas</t>
  </si>
  <si>
    <t>A Low-Code Approach for Connected Robots</t>
  </si>
  <si>
    <t>Journal of Intelligent &amp;amp; Robotic Systems</t>
  </si>
  <si>
    <t>1573-0409</t>
  </si>
  <si>
    <t>10.1007/s10846-023-01861-y</t>
  </si>
  <si>
    <t>http://dx.doi.org/10.1007/s10846-023-01861-y</t>
  </si>
  <si>
    <t>2023-06</t>
  </si>
  <si>
    <t>108</t>
  </si>
  <si>
    <t>JQVWX65H</t>
  </si>
  <si>
    <t>Pilarski, Sebastian; Staniszewski, Martin; Bryan, Matthew; Villeneuve, Frederic; Varró, Dániel</t>
  </si>
  <si>
    <t>Predictions-on-chip: model-based training and automated deployment of machine learning models at runtime</t>
  </si>
  <si>
    <t>10.1007/s10270-020-00856-9</t>
  </si>
  <si>
    <t>http://dx.doi.org/10.1007/s10270-020-00856-9</t>
  </si>
  <si>
    <t>2021-03-02</t>
  </si>
  <si>
    <t>685-709</t>
  </si>
  <si>
    <t>PU8GPY5F</t>
  </si>
  <si>
    <t>Lano, Kevin; Yassipour Tehrani, Sobhan</t>
  </si>
  <si>
    <t>Introduction to software architecture: Innovative design using clean architecture and model-driven engineering</t>
  </si>
  <si>
    <t>978-3-031-44143-1</t>
  </si>
  <si>
    <t>http://dx.doi.org/10.1007/978-3-031-44143-1</t>
  </si>
  <si>
    <t>DOI: 10.1007/978-3-031-44143-1 ISSN: 2197-1781</t>
  </si>
  <si>
    <t>6E76ZMYB</t>
  </si>
  <si>
    <t>Babel, Wolfgang</t>
  </si>
  <si>
    <t>Industry 4.0, china 2025, IoT: The hype around the world of automation</t>
  </si>
  <si>
    <t>978-3-658-37852-3</t>
  </si>
  <si>
    <t>http://dx.doi.org/10.1007/978-3-658-37852-3</t>
  </si>
  <si>
    <t>Springer Fachmedien Wiesbaden</t>
  </si>
  <si>
    <t>DOI: 10.1007/978-3-658-37852-3</t>
  </si>
  <si>
    <t>9GXSS6X5</t>
  </si>
  <si>
    <t>Bucaioni, Alessio; Cicchetti, Antonio; Ciccozzi, Federico</t>
  </si>
  <si>
    <t>Modelling in low-code development: a multi-vocal systematic review</t>
  </si>
  <si>
    <t>10.1007/s10270-021-00964-0</t>
  </si>
  <si>
    <t>http://dx.doi.org/10.1007/s10270-021-00964-0</t>
  </si>
  <si>
    <t>2022-01-19</t>
  </si>
  <si>
    <t>1959-1981</t>
  </si>
  <si>
    <t>VX3C9T7R</t>
  </si>
  <si>
    <t>Company profiles</t>
  </si>
  <si>
    <t>The corporate directory of U.S. public companies 1995</t>
  </si>
  <si>
    <t>978-1-349-13890-6</t>
  </si>
  <si>
    <t>http://dx.doi.org/10.1007/978-1-349-13890-6_1</t>
  </si>
  <si>
    <t>1–1917</t>
  </si>
  <si>
    <t>Palgrave Macmillan UK</t>
  </si>
  <si>
    <t>DOI: 10.1007/978-1-349-13890-6_1</t>
  </si>
  <si>
    <t>FT98B2GW</t>
  </si>
  <si>
    <t>Walsh, Robert M.</t>
  </si>
  <si>
    <t>The corporate directory of U.S. public companies</t>
  </si>
  <si>
    <t>978-1-349-13574-5</t>
  </si>
  <si>
    <t>http://dx.doi.org/10.1007/978-1-349-13574-5_1</t>
  </si>
  <si>
    <t>1994</t>
  </si>
  <si>
    <t>1–1874</t>
  </si>
  <si>
    <t>DOI: 10.1007/978-1-349-13574-5_1</t>
  </si>
  <si>
    <t>WBI9SESM</t>
  </si>
  <si>
    <t>Barriga, Angela; Rutle, Adrian; Heldal, Rogardt</t>
  </si>
  <si>
    <t>AI-powered model repair: an experience report—lessons learned, challenges, and opportunities</t>
  </si>
  <si>
    <t>10.1007/s10270-022-00983-5</t>
  </si>
  <si>
    <t>http://dx.doi.org/10.1007/s10270-022-00983-5</t>
  </si>
  <si>
    <t>2022-02-22</t>
  </si>
  <si>
    <t>1135-1157</t>
  </si>
  <si>
    <t>RPNKUQQV</t>
  </si>
  <si>
    <t>Kaveh, Mehrdad; Mesgari, Mohammad Saadi</t>
  </si>
  <si>
    <t>Application of Meta-Heuristic Algorithms for Training Neural Networks and Deep Learning Architectures: A Comprehensive Review</t>
  </si>
  <si>
    <t>Neural Processing Letters</t>
  </si>
  <si>
    <t>1573-773X</t>
  </si>
  <si>
    <t>10.1007/s11063-022-11055-6</t>
  </si>
  <si>
    <t>http://dx.doi.org/10.1007/s11063-022-11055-6</t>
  </si>
  <si>
    <t>2022-10-31</t>
  </si>
  <si>
    <t>4519-4622</t>
  </si>
  <si>
    <t>Neural Process Lett</t>
  </si>
  <si>
    <t>J56VJK6K</t>
  </si>
  <si>
    <t>Campanile, Lelio; Di Bonito, Luigi Piero; Gribaudo, Marco; Iacono, Mauro</t>
  </si>
  <si>
    <t>A domain specific language for the design of artificial intelligence applications for process engineering</t>
  </si>
  <si>
    <t>Performance evaluation methodologies and tools</t>
  </si>
  <si>
    <t>978-3-031-31234-2</t>
  </si>
  <si>
    <t>http://dx.doi.org/10.1007/978-3-031-31234-2_8</t>
  </si>
  <si>
    <t>133–146</t>
  </si>
  <si>
    <t>DOI: 10.1007/978-3-031-31234-2_8 ISSN: 1867-822X</t>
  </si>
  <si>
    <t>AD6FR7WN</t>
  </si>
  <si>
    <t>Binner, Hartmut F.</t>
  </si>
  <si>
    <t>Holistic business model transformation: Systematic process digitization with the support of the MITO method tool</t>
  </si>
  <si>
    <t>978-3-658-37367-2</t>
  </si>
  <si>
    <t>http://dx.doi.org/10.1007/978-3-658-37367-2</t>
  </si>
  <si>
    <t>DOI: 10.1007/978-3-658-37367-2</t>
  </si>
  <si>
    <t>EW5AVPXA</t>
  </si>
  <si>
    <t>Samal, Priyadarsini; Hashmi, Mohammad Farukh</t>
  </si>
  <si>
    <t>Role of machine learning and deep learning techniques in EEG-based BCI emotion recognition system: a review</t>
  </si>
  <si>
    <t>1573-7462</t>
  </si>
  <si>
    <t>10.1007/s10462-023-10690-2</t>
  </si>
  <si>
    <t>http://dx.doi.org/10.1007/s10462-023-10690-2</t>
  </si>
  <si>
    <t>2024-02-13</t>
  </si>
  <si>
    <t>4HBHXGMD</t>
  </si>
  <si>
    <t>Parra-Ullauri, Juan Marcelo; García-Domínguez, Antonio; Bencomo, Nelly; Zheng, Changgang; Zhen, Chen; Boubeta-Puig, Juan; Ortiz, Guadalupe; Yang, Shufan</t>
  </si>
  <si>
    <t>Event-driven temporal models for explanations - ETeMoX: explaining reinforcement learning</t>
  </si>
  <si>
    <t>10.1007/s10270-021-00952-4</t>
  </si>
  <si>
    <t>http://dx.doi.org/10.1007/s10270-021-00952-4</t>
  </si>
  <si>
    <t>2021-12-18</t>
  </si>
  <si>
    <t>1091-1113</t>
  </si>
  <si>
    <t>4U24JJRR</t>
  </si>
  <si>
    <t>Binder, Christoph; Neureiter, Christian; Lüder, Arndt</t>
  </si>
  <si>
    <t>Towards a domain-specific information architecture enabling the investigation and optimization of flexible production systems by utilizing artificial intelligence</t>
  </si>
  <si>
    <t>1433-3015</t>
  </si>
  <si>
    <t>10.1007/s00170-022-10141-2</t>
  </si>
  <si>
    <t>http://dx.doi.org/10.1007/s00170-022-10141-2</t>
  </si>
  <si>
    <t>2022-09-24</t>
  </si>
  <si>
    <t>49-81</t>
  </si>
  <si>
    <t>123</t>
  </si>
  <si>
    <t>CTL4AFCM</t>
  </si>
  <si>
    <t>Nguyen, Phuong T.; Di Rocco, Juri; Iovino, Ludovico; Di Ruscio, Davide; Pierantonio, Alfonso</t>
  </si>
  <si>
    <t>Evaluation of a machine learning classifier for metamodels</t>
  </si>
  <si>
    <t>10.1007/s10270-021-00913-x</t>
  </si>
  <si>
    <t>http://dx.doi.org/10.1007/s10270-021-00913-x</t>
  </si>
  <si>
    <t>2021-09-09</t>
  </si>
  <si>
    <t>1797-1821</t>
  </si>
  <si>
    <t>MQ6CGHCJ</t>
  </si>
  <si>
    <t>Dhanaraj, Rajesh Kumar; Ali, Md.Akkas; Sharma, Anupam Kumar; Nayyar, Anand</t>
  </si>
  <si>
    <t>Deep Multibranch Fusion Residual Network and IoT-based pest detection system using sound analytics in large agricultural field</t>
  </si>
  <si>
    <t>Multimedia Tools and Applications</t>
  </si>
  <si>
    <t>1573-7721</t>
  </si>
  <si>
    <t>10.1007/s11042-023-16897-3</t>
  </si>
  <si>
    <t>http://dx.doi.org/10.1007/s11042-023-16897-3</t>
  </si>
  <si>
    <t>2023-10-04</t>
  </si>
  <si>
    <t>Multimed Tools Appl</t>
  </si>
  <si>
    <t>DHU9KUMK</t>
  </si>
  <si>
    <t>Talbi, Omar; Ouared, Abdelkader</t>
  </si>
  <si>
    <t>Goal-oriented student motivation in learning analytics: How can a requirements-driven approach help?</t>
  </si>
  <si>
    <t>Education and Information Technologies</t>
  </si>
  <si>
    <t>1573-7608</t>
  </si>
  <si>
    <t>10.1007/s10639-022-11091-8</t>
  </si>
  <si>
    <t>http://dx.doi.org/10.1007/s10639-022-11091-8</t>
  </si>
  <si>
    <t>2022-05-25</t>
  </si>
  <si>
    <t>12083-12121</t>
  </si>
  <si>
    <t>Educ Inf Technol</t>
  </si>
  <si>
    <t>9FUUSUJL</t>
  </si>
  <si>
    <t>Kaur, Jasleen; Garg, Urvashi; Bathla, Gourav</t>
  </si>
  <si>
    <t>Detection of cross-site scripting (XSS) attacks using machine learning techniques: a review</t>
  </si>
  <si>
    <t>10.1007/s10462-023-10433-3</t>
  </si>
  <si>
    <t>http://dx.doi.org/10.1007/s10462-023-10433-3</t>
  </si>
  <si>
    <t>2023-03-23</t>
  </si>
  <si>
    <t>12725-12769</t>
  </si>
  <si>
    <t>56</t>
  </si>
  <si>
    <t>8G2UPK57</t>
  </si>
  <si>
    <t>Hagemann, Michael</t>
  </si>
  <si>
    <t>A leadership paradigm shift to ‘Eclectic leadership’: The development of principles for an holistic and effective leadership framework</t>
  </si>
  <si>
    <t>978-3-658-41578-5</t>
  </si>
  <si>
    <t>http://dx.doi.org/10.1007/978-3-658-41578-5</t>
  </si>
  <si>
    <t>DOI: 10.1007/978-3-658-41578-5 ISSN: 2731-3239</t>
  </si>
  <si>
    <t>SH7Q5BKP</t>
  </si>
  <si>
    <t>Jiang, Peng; Li, Xuekong; Shen, Hui; Chen, Yuqi; Wang, Lang; Chen, Hua; Feng, Jing; Liu, Juan</t>
  </si>
  <si>
    <t>A systematic review of deep learning-based cervical cytology screening: from cell identification to whole slide image analysis</t>
  </si>
  <si>
    <t>10.1007/s10462-023-10588-z</t>
  </si>
  <si>
    <t>http://dx.doi.org/10.1007/s10462-023-10588-z</t>
  </si>
  <si>
    <t>2023-10-05</t>
  </si>
  <si>
    <t>2687-2758</t>
  </si>
  <si>
    <t>S2</t>
  </si>
  <si>
    <t>7MBB7U5X</t>
  </si>
  <si>
    <t>Integrating ontological domain knowledge into a robotic DSL</t>
  </si>
  <si>
    <t>Lecture notes in computer science</t>
  </si>
  <si>
    <t>978-3-642-21210-9</t>
  </si>
  <si>
    <t>http://dx.doi.org/10.1007/978-3-642-21210-9_39</t>
  </si>
  <si>
    <t>DOI: 10.1007/978-3-642-21210-9_39 ISSN: 1611-3349</t>
  </si>
  <si>
    <t>5ZPZMRPH</t>
  </si>
  <si>
    <t>Bjørner, Dines</t>
  </si>
  <si>
    <t>Domain science and engineering: A foundation for software development</t>
  </si>
  <si>
    <t>978-3-030-73484-8</t>
  </si>
  <si>
    <t>http://dx.doi.org/10.1007/978-3-030-73484-8</t>
  </si>
  <si>
    <t>DOI: 10.1007/978-3-030-73484-8 ISSN: 2193-2069</t>
  </si>
  <si>
    <t>SF3ALXYR</t>
  </si>
  <si>
    <t>Lethbridge, Timothy C.</t>
  </si>
  <si>
    <t>Low-code is often high-code, so we must design low-code platforms to enable proper software engineering</t>
  </si>
  <si>
    <t>Leveraging applications of formal methods, verification and validation</t>
  </si>
  <si>
    <t>978-3-030-89159-6</t>
  </si>
  <si>
    <t>http://dx.doi.org/10.1007/978-3-030-89159-6_14</t>
  </si>
  <si>
    <t>202–212</t>
  </si>
  <si>
    <t>DOI: 10.1007/978-3-030-89159-6_14 ISSN: 1611-3349</t>
  </si>
  <si>
    <t>ATCBQ9CF</t>
  </si>
  <si>
    <t>Abdulganiyu, Oluwadamilare Harazeem; Ait Tchakoucht, Taha; Saheed, Yakub Kayode</t>
  </si>
  <si>
    <t>A systematic literature review for network intrusion detection system (IDS)</t>
  </si>
  <si>
    <t>International Journal of Information Security</t>
  </si>
  <si>
    <t>1615-5270</t>
  </si>
  <si>
    <t>10.1007/s10207-023-00682-2</t>
  </si>
  <si>
    <t>http://dx.doi.org/10.1007/s10207-023-00682-2</t>
  </si>
  <si>
    <t>2023-03-27</t>
  </si>
  <si>
    <t>1125-1162</t>
  </si>
  <si>
    <t>Int. J. Inf. Secur.</t>
  </si>
  <si>
    <t>HQVX5XK8</t>
  </si>
  <si>
    <t>Ivanova, Violeta N.; Berthold, Michael R.</t>
  </si>
  <si>
    <t>Diversity-driven widening</t>
  </si>
  <si>
    <t>978-3-642-41398-8</t>
  </si>
  <si>
    <t>http://dx.doi.org/10.1007/978-3-642-41398-8_20</t>
  </si>
  <si>
    <t>223–236</t>
  </si>
  <si>
    <t>DOI: 10.1007/978-3-642-41398-8_20 ISSN: 1611-3349</t>
  </si>
  <si>
    <t>9BJ7XEVZ</t>
  </si>
  <si>
    <t>Abstracts of 51st EASD Annual Meeting</t>
  </si>
  <si>
    <t>Diabetologia</t>
  </si>
  <si>
    <t>1432-0428</t>
  </si>
  <si>
    <t>10.1007/s00125-015-3687-4</t>
  </si>
  <si>
    <t>http://dx.doi.org/10.1007/s00125-015-3687-4</t>
  </si>
  <si>
    <t>2015-08-12</t>
  </si>
  <si>
    <t>1-607</t>
  </si>
  <si>
    <t>S1</t>
  </si>
  <si>
    <t>58</t>
  </si>
  <si>
    <t>ISBN: 9783319272610 Publisher: Springer Science and Business Media LLC</t>
  </si>
  <si>
    <t>YC7855JW</t>
  </si>
  <si>
    <t>Reddy, Sreedhar</t>
  </si>
  <si>
    <t>Democratized hyper-automated software development</t>
  </si>
  <si>
    <t>http://dx.doi.org/10.1007/978-3-031-29053-4_5</t>
  </si>
  <si>
    <t>85–100</t>
  </si>
  <si>
    <t>DOI: 10.1007/978-3-031-29053-4_5 ISSN: 1867-8939</t>
  </si>
  <si>
    <t>G8SKI53S</t>
  </si>
  <si>
    <t>Abeywickrama, Dhaminda B.; Ovaska, Eila</t>
  </si>
  <si>
    <t>A survey of autonomic computing methods in digital service ecosystems</t>
  </si>
  <si>
    <t>1863-2394</t>
  </si>
  <si>
    <t>10.1007/s11761-016-0203-8</t>
  </si>
  <si>
    <t>http://dx.doi.org/10.1007/s11761-016-0203-8</t>
  </si>
  <si>
    <t>2016-11-28</t>
  </si>
  <si>
    <t>UWCVC543</t>
  </si>
  <si>
    <t>Koussaifi, Maroun; Trouilhet, Sylvie; Arcangeli, Jean-Paul; Bruel, Jean-Michel</t>
  </si>
  <si>
    <t>Ambient intelligence users in the loop: Towards a model-driven approach</t>
  </si>
  <si>
    <t>978-3-030-04771-9</t>
  </si>
  <si>
    <t>http://dx.doi.org/10.1007/978-3-030-04771-9_42</t>
  </si>
  <si>
    <t>558–572</t>
  </si>
  <si>
    <t>DOI: 10.1007/978-3-030-04771-9_42 ISSN: 1611-3349</t>
  </si>
  <si>
    <t>SA2WFZ8F</t>
  </si>
  <si>
    <t>Abstracts 2016</t>
  </si>
  <si>
    <t>International Journal of Behavioral Medicine</t>
  </si>
  <si>
    <t>1532-7558</t>
  </si>
  <si>
    <t>10.1007/s12529-016-9586-3</t>
  </si>
  <si>
    <t>http://dx.doi.org/10.1007/s12529-016-9586-3</t>
  </si>
  <si>
    <t>2016-10-28</t>
  </si>
  <si>
    <t>1-261</t>
  </si>
  <si>
    <t>Int.J. Behav. Med.</t>
  </si>
  <si>
    <t>VB7CRCEX</t>
  </si>
  <si>
    <t>Alamin, Md Abdullah Al; Uddin, Gias; Malakar, Sanjay; Afroz, Sadia; Haider, Tameem; Iqbal, Anindya</t>
  </si>
  <si>
    <t>Developer discussion topics on the adoption and barriers of low code software development platforms</t>
  </si>
  <si>
    <t>1573-7616</t>
  </si>
  <si>
    <t>10.1007/s10664-022-10244-0</t>
  </si>
  <si>
    <t>http://dx.doi.org/10.1007/s10664-022-10244-0</t>
  </si>
  <si>
    <t>2022-11-08</t>
  </si>
  <si>
    <t>VXQB6KCN</t>
  </si>
  <si>
    <t>Singh, Amandeep; Minguett, Olga</t>
  </si>
  <si>
    <t>IDPP: Imbalanced datasets pipelines in pyrus</t>
  </si>
  <si>
    <t>http://dx.doi.org/10.1007/978-3-031-49252-5_6</t>
  </si>
  <si>
    <t>60–69</t>
  </si>
  <si>
    <t>DOI: 10.1007/978-3-031-49252-5_6 ISSN: 1611-3349</t>
  </si>
  <si>
    <t>VH6ID9JE</t>
  </si>
  <si>
    <t>Guevara, Ivan; Chaudhary, Hafiz Ahmad Awais; Margaria, Tiziana</t>
  </si>
  <si>
    <t>Model-driven edge analytics: Practical use cases in smart manufacturing</t>
  </si>
  <si>
    <t>Leveraging applications of formal methods, verification and validation. Practice</t>
  </si>
  <si>
    <t>978-3-031-19762-8</t>
  </si>
  <si>
    <t>http://dx.doi.org/10.1007/978-3-031-19762-8_29</t>
  </si>
  <si>
    <t>406–421</t>
  </si>
  <si>
    <t>DOI: 10.1007/978-3-031-19762-8_29 ISSN: 1611-3349</t>
  </si>
  <si>
    <t>ZWTSRXIK</t>
  </si>
  <si>
    <t>Hoffmann, Max</t>
  </si>
  <si>
    <t>State of the art</t>
  </si>
  <si>
    <t>Smart agents for the industry 4.0</t>
  </si>
  <si>
    <t>978-3-658-27742-0</t>
  </si>
  <si>
    <t>http://dx.doi.org/10.1007/978-3-658-27742-0_3</t>
  </si>
  <si>
    <t>33–112</t>
  </si>
  <si>
    <t>DOI: 10.1007/978-3-658-27742-0_3</t>
  </si>
  <si>
    <t>CNGQHCFM</t>
  </si>
  <si>
    <t>Bork, Dominik; Ali, Syed Juned; Dinev, Georgi Milenov</t>
  </si>
  <si>
    <t>AI-Enhanced Hybrid Decision Management</t>
  </si>
  <si>
    <t>Business &amp;amp; Information Systems Engineering</t>
  </si>
  <si>
    <t>1867-0202</t>
  </si>
  <si>
    <t>10.1007/s12599-023-00790-2</t>
  </si>
  <si>
    <t>http://dx.doi.org/10.1007/s12599-023-00790-2</t>
  </si>
  <si>
    <t>2023-02-10</t>
  </si>
  <si>
    <t>179-199</t>
  </si>
  <si>
    <t>Bus Inf Syst Eng</t>
  </si>
  <si>
    <t>5DTLIXY4</t>
  </si>
  <si>
    <t>Batot, Edouard Romari; Gérard, Sebastien; Cabot, Jordi</t>
  </si>
  <si>
    <t>A survey-driven feature model for software traceability approaches</t>
  </si>
  <si>
    <t>978-3-030-99429-7</t>
  </si>
  <si>
    <t>http://dx.doi.org/10.1007/978-3-030-99429-7_2</t>
  </si>
  <si>
    <t>23–48</t>
  </si>
  <si>
    <t>DOI: 10.1007/978-3-030-99429-7_2 ISSN: 1611-3349</t>
  </si>
  <si>
    <t>3XBAALTR</t>
  </si>
  <si>
    <t>Muff, Fabian; Fill, Hans-Georg</t>
  </si>
  <si>
    <t>A domain-specific visual modeling language for augmented reality applications using WebXR</t>
  </si>
  <si>
    <t>978-3-031-47262-6</t>
  </si>
  <si>
    <t>http://dx.doi.org/10.1007/978-3-031-47262-6_18</t>
  </si>
  <si>
    <t>334–353</t>
  </si>
  <si>
    <t>DOI: 10.1007/978-3-031-47262-6_18 ISSN: 1611-3349</t>
  </si>
  <si>
    <t>AYGYWWWV</t>
  </si>
  <si>
    <t>Wortmann, Andreas; Barais, Olivier; Combemale, Benoit; Wimmer, Manuel</t>
  </si>
  <si>
    <t>Modeling languages in Industry 4.0: an extended systematic mapping study</t>
  </si>
  <si>
    <t>10.1007/s10270-019-00757-6</t>
  </si>
  <si>
    <t>http://dx.doi.org/10.1007/s10270-019-00757-6</t>
  </si>
  <si>
    <t>2019-09-20</t>
  </si>
  <si>
    <t>67-94</t>
  </si>
  <si>
    <t>LPLURGAK</t>
  </si>
  <si>
    <t>Neurology</t>
  </si>
  <si>
    <t>European Journal of Nuclear Medicine</t>
  </si>
  <si>
    <t>1619-7089</t>
  </si>
  <si>
    <t>10.1007/bf01515947</t>
  </si>
  <si>
    <t>http://dx.doi.org/10.1007/BF01515947</t>
  </si>
  <si>
    <t>1997-08</t>
  </si>
  <si>
    <t>859-1063</t>
  </si>
  <si>
    <t>Eur J Nucl Med</t>
  </si>
  <si>
    <t>HBS49D4K</t>
  </si>
  <si>
    <t>Derakhshandi, Mohammad; Kolahdouz-Rahimi, Shekoufeh; Troya, Javier; Lano, Kevin</t>
  </si>
  <si>
    <t>A model-driven framework for developing android-based classic multiplayer 2D board games</t>
  </si>
  <si>
    <t>1573-7535</t>
  </si>
  <si>
    <t>10.1007/s10515-021-00282-1</t>
  </si>
  <si>
    <t>http://dx.doi.org/10.1007/s10515-021-00282-1</t>
  </si>
  <si>
    <t>2021-06-11</t>
  </si>
  <si>
    <t>X5GYPSK2</t>
  </si>
  <si>
    <t>Balicki, Jerzy; Balicka, Honorata; Dryja, Piotr</t>
  </si>
  <si>
    <t>Big data from sensor network via internet of things to edge deep learning for smart city</t>
  </si>
  <si>
    <t>978-3-030-84340-3</t>
  </si>
  <si>
    <t>http://dx.doi.org/10.1007/978-3-030-84340-3_29</t>
  </si>
  <si>
    <t>357–368</t>
  </si>
  <si>
    <t>DOI: 10.1007/978-3-030-84340-3_29 ISSN: 1611-3349</t>
  </si>
  <si>
    <t>KLE8SRQN</t>
  </si>
  <si>
    <t>Di Rocco, Juri; Di Ruscio, Davide; Di Sipio, Claudio; Nguyen, Phuong T.; Pierantonio, Alfonso</t>
  </si>
  <si>
    <t>MemoRec: a recommender system for assisting modelers in specifying metamodels</t>
  </si>
  <si>
    <t>10.1007/s10270-022-00994-2</t>
  </si>
  <si>
    <t>http://dx.doi.org/10.1007/s10270-022-00994-2</t>
  </si>
  <si>
    <t>2022-03-29</t>
  </si>
  <si>
    <t>203-223</t>
  </si>
  <si>
    <t>KUPAQS5T</t>
  </si>
  <si>
    <t>Abstracts</t>
  </si>
  <si>
    <t>Journal of the Society for Gynecologic Investigation</t>
  </si>
  <si>
    <t>1071-5576</t>
  </si>
  <si>
    <t>10.1177/1071557699006001s01</t>
  </si>
  <si>
    <t>http://dx.doi.org/10.1177/1071557699006001S01</t>
  </si>
  <si>
    <t>1999-01</t>
  </si>
  <si>
    <t>45A-242A</t>
  </si>
  <si>
    <t>1_suppl</t>
  </si>
  <si>
    <t>GA9I7NKC</t>
  </si>
  <si>
    <t>Van Bossuyt, Douglas L.; Papakonstantinou, Nikolaos; Hale, Britta; Salonen, Jarno; O’Halloran, Bryan</t>
  </si>
  <si>
    <t>Model based resilience engineering for design and assessment of mission critical systems containing artificial intelligence components</t>
  </si>
  <si>
    <t>Artificial intelligence and cybersecurity</t>
  </si>
  <si>
    <t>978-3-031-15030-2</t>
  </si>
  <si>
    <t>http://dx.doi.org/10.1007/978-3-031-15030-2_3</t>
  </si>
  <si>
    <t>47–66</t>
  </si>
  <si>
    <t>DOI: 10.1007/978-3-031-15030-2_3</t>
  </si>
  <si>
    <t>TCRXQAJL</t>
  </si>
  <si>
    <t>Automated, interactive, and traceable domain modelling empowered by artificial intelligence</t>
  </si>
  <si>
    <t>10.1007/s10270-021-00942-6</t>
  </si>
  <si>
    <t>http://dx.doi.org/10.1007/s10270-021-00942-6</t>
  </si>
  <si>
    <t>2022-01-08</t>
  </si>
  <si>
    <t>1015-1045</t>
  </si>
  <si>
    <t>VQBXYBJY</t>
  </si>
  <si>
    <t>D’Ambrogio, Andrea; Yang, Chen; Sarjoughian, Hessam S.</t>
  </si>
  <si>
    <t>Supporting engineering areas</t>
  </si>
  <si>
    <t>Body of knowledge for modeling and simulation</t>
  </si>
  <si>
    <t>978-3-031-11085-6</t>
  </si>
  <si>
    <t>http://dx.doi.org/10.1007/978-3-031-11085-6_14</t>
  </si>
  <si>
    <t>353–371</t>
  </si>
  <si>
    <t>DOI: 10.1007/978-3-031-11085-6_14 ISSN: 2195-2825</t>
  </si>
  <si>
    <t>9U528VZ2</t>
  </si>
  <si>
    <t>Abstract</t>
  </si>
  <si>
    <t>Journal of Ornithology</t>
  </si>
  <si>
    <t>2193-7206</t>
  </si>
  <si>
    <t>10.1007/s10336-006-0093-1</t>
  </si>
  <si>
    <t>http://dx.doi.org/10.1007/s10336-006-0093-1</t>
  </si>
  <si>
    <t>2006-07-13</t>
  </si>
  <si>
    <t>1-297</t>
  </si>
  <si>
    <t>J Ornithol</t>
  </si>
  <si>
    <t>PP4HHDAH</t>
  </si>
  <si>
    <t>Garmendia, Antonio; Bork, Dominik; Eisenberg, Martin; Ferreira, Thiago; Kessentini, Marouane; Wimmer, Manuel</t>
  </si>
  <si>
    <t>Leveraging artificial intelligence for model-based software analysis and design</t>
  </si>
  <si>
    <t>Natural computing series</t>
  </si>
  <si>
    <t>978-981-19994-8-2</t>
  </si>
  <si>
    <t>http://dx.doi.org/10.1007/978-981-19-9948-2_4</t>
  </si>
  <si>
    <t>93–117</t>
  </si>
  <si>
    <t>DOI: 10.1007/978-981-19-9948-2_4 ISSN: 1619-7127</t>
  </si>
  <si>
    <t>ZHNZ6HU2</t>
  </si>
  <si>
    <t>Michael, Judith; Bork, Dominik; Wimmer, Manuel; Mayr, Heinrich C.</t>
  </si>
  <si>
    <t>Quo Vadis modeling?</t>
  </si>
  <si>
    <t>10.1007/s10270-023-01128-y</t>
  </si>
  <si>
    <t>http://dx.doi.org/10.1007/s10270-023-01128-y</t>
  </si>
  <si>
    <t>2023-10-10</t>
  </si>
  <si>
    <t>7-28</t>
  </si>
  <si>
    <t>Y7PYBHJ6</t>
  </si>
  <si>
    <t>De Sanctis, Martina; Di Salle, Amleto; Iovino, Ludovico; Rossi, Maria Teresa</t>
  </si>
  <si>
    <t>A technology transfer journey to a model-driven access control system</t>
  </si>
  <si>
    <t>1433-2787</t>
  </si>
  <si>
    <t>10.1007/s10009-023-00697-z</t>
  </si>
  <si>
    <t>http://dx.doi.org/10.1007/s10009-023-00697-z</t>
  </si>
  <si>
    <t>2023-02</t>
  </si>
  <si>
    <t>49-74</t>
  </si>
  <si>
    <t>TLHI2H27</t>
  </si>
  <si>
    <t>Grelck, Clemens; Niewiadomska-Szynkiewicz, Ewa; Aldinucci, Marco; Bracciali, Andrea; Larsson, Elisabeth</t>
  </si>
  <si>
    <t>Why high-performance modelling and simulation for big data applications matters</t>
  </si>
  <si>
    <t>High-performance modelling and simulation for big data applications</t>
  </si>
  <si>
    <t>978-3-030-16272-6</t>
  </si>
  <si>
    <t>http://dx.doi.org/10.1007/978-3-030-16272-6_1</t>
  </si>
  <si>
    <t>1–35</t>
  </si>
  <si>
    <t>DOI: 10.1007/978-3-030-16272-6_1 ISSN: 1611-3349</t>
  </si>
  <si>
    <t>5QPBEMBC</t>
  </si>
  <si>
    <t>De Sanctis, Martina; Iovino, Ludovico; Rossi, Maria Teresa; Wimmer, Manuel</t>
  </si>
  <si>
    <t>MIKADO: a smart city KPIs assessment modeling framework</t>
  </si>
  <si>
    <t>10.1007/s10270-021-00907-9</t>
  </si>
  <si>
    <t>http://dx.doi.org/10.1007/s10270-021-00907-9</t>
  </si>
  <si>
    <t>2021-08-04</t>
  </si>
  <si>
    <t>281-309</t>
  </si>
  <si>
    <t>IK7V2SH7</t>
  </si>
  <si>
    <t>Posada Trobo, Ismael; García Díaz, Vicente; Pascual Espada, Jordán; González Crespo, Ruben; Moreno-Ger, Pablo</t>
  </si>
  <si>
    <t>Rapid modeling of human-defined AI behavior patterns in games</t>
  </si>
  <si>
    <t>Journal of Ambient Intelligence and Humanized Computing</t>
  </si>
  <si>
    <t>1868-5145</t>
  </si>
  <si>
    <t>10.1007/s12652-018-0969-y</t>
  </si>
  <si>
    <t>http://dx.doi.org/10.1007/s12652-018-0969-y</t>
  </si>
  <si>
    <t>2018-08-29</t>
  </si>
  <si>
    <t>2683-2692</t>
  </si>
  <si>
    <t>J Ambient Intell Human Comput</t>
  </si>
  <si>
    <t>BG2HQEAH</t>
  </si>
  <si>
    <t>Harbin, James; Gerasimou, Simos; Matragkas, Nicholas; Zolotas, Thanos; Calinescu, Radu; Alpizar Santana, Misael</t>
  </si>
  <si>
    <t>Model-driven design space exploration for multi-robot systems in simulation</t>
  </si>
  <si>
    <t>10.1007/s10270-022-01041-w</t>
  </si>
  <si>
    <t>http://dx.doi.org/10.1007/s10270-022-01041-w</t>
  </si>
  <si>
    <t>2022-10-08</t>
  </si>
  <si>
    <t>1665-1688</t>
  </si>
  <si>
    <t>VY8QXH4N</t>
  </si>
  <si>
    <t>Ali, Shahbaz; Sun, Hailong; Zhao, Yongwang</t>
  </si>
  <si>
    <t>Model learning: a survey of foundations, tools and applications</t>
  </si>
  <si>
    <t>Frontiers of Computer Science</t>
  </si>
  <si>
    <t>2095-2236</t>
  </si>
  <si>
    <t>10.1007/s11704-019-9212-z</t>
  </si>
  <si>
    <t>http://dx.doi.org/10.1007/s11704-019-9212-z</t>
  </si>
  <si>
    <t>2021-06-29</t>
  </si>
  <si>
    <t>Front. Comput. Sci.</t>
  </si>
  <si>
    <t>2C63X3ZG</t>
  </si>
  <si>
    <t>Dragule, Swaib; Gonzalo, Sergio García; Berger, Thorsten; Pelliccione, Patrizio</t>
  </si>
  <si>
    <t>Languages for specifying missions of robotic applications</t>
  </si>
  <si>
    <t>Software engineering for robotics</t>
  </si>
  <si>
    <t>978-3-030-66494-7</t>
  </si>
  <si>
    <t>http://dx.doi.org/10.1007/978-3-030-66494-7_12</t>
  </si>
  <si>
    <t>377–411</t>
  </si>
  <si>
    <t>DOI: 10.1007/978-3-030-66494-7_12</t>
  </si>
  <si>
    <t>9S8HSH79</t>
  </si>
  <si>
    <t>Planas, Elena; Daniel, Gwendal; Brambilla, Marco; Cabot, Jordi</t>
  </si>
  <si>
    <t>Towards a model-driven approach for multiexperience AI-based user interfaces</t>
  </si>
  <si>
    <t>10.1007/s10270-021-00904-y</t>
  </si>
  <si>
    <t>http://dx.doi.org/10.1007/s10270-021-00904-y</t>
  </si>
  <si>
    <t>997-1009</t>
  </si>
  <si>
    <t>JT86C9VR</t>
  </si>
  <si>
    <t>Rojas, Luz Andrea Rodríguez; Lovelle, Juan Manuel Cueva; Bermúdez, Giovanny Mauricio Tarazona; Montenegro, Carlos Enrique; de Ory, Elena Giménez; Crespo, Rubén Arístides González</t>
  </si>
  <si>
    <t>Metamodel to support decision-making from open government data</t>
  </si>
  <si>
    <t>10.1007/s12652-016-0443-7</t>
  </si>
  <si>
    <t>http://dx.doi.org/10.1007/s12652-016-0443-7</t>
  </si>
  <si>
    <t>2017-02-06</t>
  </si>
  <si>
    <t>553-563</t>
  </si>
  <si>
    <t>6468N57J</t>
  </si>
  <si>
    <t>Gómez, Abel; Mendialdua, Xabier; Barmpis, Konstantinos; Bergmann, Gábor; Cabot, Jordi; de Carlos, Xabier; Debreceni, Csaba; Garmendia, Antonio; Kolovos, Dimitrios S.; de Lara, Juan</t>
  </si>
  <si>
    <t>Scalable modeling technologies in the wild: an experience report on wind turbines control applications development</t>
  </si>
  <si>
    <t>10.1007/s10270-020-00776-8</t>
  </si>
  <si>
    <t>http://dx.doi.org/10.1007/s10270-020-00776-8</t>
  </si>
  <si>
    <t>2020-01-22</t>
  </si>
  <si>
    <t>1229-1261</t>
  </si>
  <si>
    <t>QE8M75Z6</t>
  </si>
  <si>
    <t>Ören, Tuncer; Kant, Umang; Sing, Mayank; Fishwick, Paul; Traoré, Mamadou Kaba; Zhang, Lin; Laili, Yuanjun; Zeigler, Bernard P.; Tolk, Andreas; Zacharewicz, Gregory; Obaidat, Mohammad S.; Sadoun, Balqies</t>
  </si>
  <si>
    <t>M&amp;amp;S bok core areas and the big picture</t>
  </si>
  <si>
    <t>http://dx.doi.org/10.1007/978-3-031-11085-6_2</t>
  </si>
  <si>
    <t>21–75</t>
  </si>
  <si>
    <t>DOI: 10.1007/978-3-031-11085-6_2 ISSN: 2195-2825</t>
  </si>
  <si>
    <t>43TGIZWF</t>
  </si>
  <si>
    <t>Khalilipour, Alireza; Bozyigit, Fatma; Utku, Can; Challenger, Moharram</t>
  </si>
  <si>
    <t>Machine learning-based model categorization using textual and structural features</t>
  </si>
  <si>
    <t>Communications in computer and information science</t>
  </si>
  <si>
    <t>978-3-031-15743-1</t>
  </si>
  <si>
    <t>http://dx.doi.org/10.1007/978-3-031-15743-1_39</t>
  </si>
  <si>
    <t>425–436</t>
  </si>
  <si>
    <t>DOI: 10.1007/978-3-031-15743-1_39 ISSN: 1865-0937</t>
  </si>
  <si>
    <t>4XPNCNGA</t>
  </si>
  <si>
    <t>Kaya, Muhammed Cagri; Eroglu, Alperen; Karamanlioglu, Alper; Onur, Ertan; Tekinerdogan, Bedir; Dogru, Ali H.</t>
  </si>
  <si>
    <t>Runtime adaptability of ambient intelligence systems based on component-oriented approach</t>
  </si>
  <si>
    <t>Guide to ambient intelligence in the IoT environment</t>
  </si>
  <si>
    <t>978-3-030-04173-1</t>
  </si>
  <si>
    <t>http://dx.doi.org/10.1007/978-3-030-04173-1_4</t>
  </si>
  <si>
    <t>69–92</t>
  </si>
  <si>
    <t>DOI: 10.1007/978-3-030-04173-1_4 ISSN: 2197-8433</t>
  </si>
  <si>
    <t>26M9C4V9</t>
  </si>
  <si>
    <t>Pathak, Ajeet Ram; Pandey, Manjusha; Rautaray, Siddharth S.</t>
  </si>
  <si>
    <t>Approaches of enhancing interoperations among high performance computing and big data analytics via augmentation</t>
  </si>
  <si>
    <t>1573-7543</t>
  </si>
  <si>
    <t>10.1007/s10586-019-02960-y</t>
  </si>
  <si>
    <t>http://dx.doi.org/10.1007/s10586-019-02960-y</t>
  </si>
  <si>
    <t>2019-08-03</t>
  </si>
  <si>
    <t>953-988</t>
  </si>
  <si>
    <t>SMLHM3YC</t>
  </si>
  <si>
    <t>Bols, Esther; Smits, Luc; Weijenberg, Matty</t>
  </si>
  <si>
    <t>Healthy Living: The European Congress of Epidemiology, 2015</t>
  </si>
  <si>
    <t>European Journal of Epidemiology</t>
  </si>
  <si>
    <t>1573-7284</t>
  </si>
  <si>
    <t>10.1007/s10654-015-0072-z</t>
  </si>
  <si>
    <t>http://dx.doi.org/10.1007/s10654-015-0072-z</t>
  </si>
  <si>
    <t>709-1001</t>
  </si>
  <si>
    <t>Eur J Epidemiol</t>
  </si>
  <si>
    <t>SY6UMNY9</t>
  </si>
  <si>
    <t>van der Aalst, Wil M. P.; Becker, Jörg; Bichler, Martin; Buhl, Hans Ulrich; Dibbern, Jens; Frank, Ulrich; Hasenkamp, Ulrich; Heinzl, Armin; Hinz, Oliver; Hui, Kai-Lung; Jarke, Matthias; Karagiannis, Dimitris; Kliewer, Natalia; König, Wolfgang; Mendling, Jan; Mertens, Peter; Rossi, Matti; Voss, Stefan; Weinhardt, Christof; Winter, Robert; Zdravkovic, Jelena</t>
  </si>
  <si>
    <t>Views on the Past, Present, and Future of Business and Information Systems Engineering</t>
  </si>
  <si>
    <t>10.1007/s12599-018-0561-1</t>
  </si>
  <si>
    <t>http://dx.doi.org/10.1007/s12599-018-0561-1</t>
  </si>
  <si>
    <t>2018-11-12</t>
  </si>
  <si>
    <t>443-477</t>
  </si>
  <si>
    <t>60</t>
  </si>
  <si>
    <t>JCIEHVL4</t>
  </si>
  <si>
    <t>Khalajzadeh, Hourieh; Simmons, Andrew J.; Verma, Tarun; Abdelrazek, Mohamed; Grundy, John; Hosking, John; He, Qiang; Ratnakanthan, Prasanna; Zia, Adil; Law, Meng</t>
  </si>
  <si>
    <t>BiDaML in practice: Collaborative modeling of big data analytics application requirements</t>
  </si>
  <si>
    <t>Evaluation of novel approaches to software engineering</t>
  </si>
  <si>
    <t>978-3-030-70006-5</t>
  </si>
  <si>
    <t>http://dx.doi.org/10.1007/978-3-030-70006-5_5</t>
  </si>
  <si>
    <t>106–129</t>
  </si>
  <si>
    <t>DOI: 10.1007/978-3-030-70006-5_5 ISSN: 1865-0937</t>
  </si>
  <si>
    <t>4NS5L52I</t>
  </si>
  <si>
    <t>Schneider, Sven; Hochgeschwender, Nico; Kraetzschmar, Gerhard K.</t>
  </si>
  <si>
    <t>Structured design and development of domain-specific languages in robotics</t>
  </si>
  <si>
    <t>978-3-319-11900-7</t>
  </si>
  <si>
    <t>http://dx.doi.org/10.1007/978-3-319-11900-7_20</t>
  </si>
  <si>
    <t>231–242</t>
  </si>
  <si>
    <t>DOI: 10.1007/978-3-319-11900-7_20 ISSN: 1611-3349</t>
  </si>
  <si>
    <t>ZIN8FHSK</t>
  </si>
  <si>
    <t>Daniel, Gwendal; Cabot, Jordi; Deruelle, Laurent; Derras, Mustapha</t>
  </si>
  <si>
    <t>Multi-platform chatbot modeling and deployment with the jarvis framework</t>
  </si>
  <si>
    <t>http://dx.doi.org/10.1007/978-3-030-21290-2_12</t>
  </si>
  <si>
    <t>177–193</t>
  </si>
  <si>
    <t>DOI: 10.1007/978-3-030-21290-2_12 ISSN: 1611-3349</t>
  </si>
  <si>
    <t>UULTXTRH</t>
  </si>
  <si>
    <t>Thalheim, Bernhard</t>
  </si>
  <si>
    <t>From Models&lt;sub&gt;F&lt;/sub&gt;or&lt;sub&gt;P&lt;/sub&gt;rogramming to Modelling&lt;sub&gt;T&lt;/sub&gt;o&lt;sub&gt;P&lt;/sub&gt;rogram and towards Models&lt;sub&gt;A&lt;/sub&gt;s&lt;sub&gt;AP&lt;/sub&gt;rogram</t>
  </si>
  <si>
    <t>978-3-030-72696-6</t>
  </si>
  <si>
    <t>http://dx.doi.org/10.1007/978-3-030-72696-6_1</t>
  </si>
  <si>
    <t>3–44</t>
  </si>
  <si>
    <t>DOI: 10.1007/978-3-030-72696-6_1 ISSN: 1865-0937</t>
  </si>
  <si>
    <t>JM3E4UA6</t>
  </si>
  <si>
    <t>Machkour, Zakariae; Ortiz-Arroyo, Daniel; Durdevic, Petar</t>
  </si>
  <si>
    <t>Monocular Based Navigation System for Autonomous Ground Robots Using Multiple Deep Learning Models</t>
  </si>
  <si>
    <t>International Journal of Computational Intelligence Systems</t>
  </si>
  <si>
    <t>1875-6883</t>
  </si>
  <si>
    <t>10.1007/s44196-023-00250-5</t>
  </si>
  <si>
    <t>http://dx.doi.org/10.1007/s44196-023-00250-5</t>
  </si>
  <si>
    <t>2023-05-10</t>
  </si>
  <si>
    <t>Int J Comput Intell Syst</t>
  </si>
  <si>
    <t>BD2797SP</t>
  </si>
  <si>
    <t>Considine, Douglas M.; Considine, Glenn D.</t>
  </si>
  <si>
    <t>S</t>
  </si>
  <si>
    <t>Van nostrand’s scientific encyclopedia</t>
  </si>
  <si>
    <t>978-1-4757-6918-0</t>
  </si>
  <si>
    <t>http://dx.doi.org/10.1007/978-1-4757-6918-0_19</t>
  </si>
  <si>
    <t>2741–3021</t>
  </si>
  <si>
    <t>DOI: 10.1007/978-1-4757-6918-0_19</t>
  </si>
  <si>
    <t>5RZT78E4</t>
  </si>
  <si>
    <t>Cabot, Jordi; Clarisó, Robert; Brambilla, Marco; Gérard, Sébastien</t>
  </si>
  <si>
    <t>Cognifying model-driven software engineering</t>
  </si>
  <si>
    <t>978-3-319-74730-9</t>
  </si>
  <si>
    <t>http://dx.doi.org/10.1007/978-3-319-74730-9_13</t>
  </si>
  <si>
    <t>154–160</t>
  </si>
  <si>
    <t>DOI: 10.1007/978-3-319-74730-9_13 ISSN: 1611-3349</t>
  </si>
  <si>
    <t>Q5N6STDY</t>
  </si>
  <si>
    <t>Fernandez-Garcia, Antonio Jesus; Iribarne, Luis; Corral, Antonio; Wang, James Z.</t>
  </si>
  <si>
    <t>Evolving mashup interfaces using a distributed machine learning and model transformation methodology</t>
  </si>
  <si>
    <t>978-3-319-26138-6</t>
  </si>
  <si>
    <t>http://dx.doi.org/10.1007/978-3-319-26138-6_43</t>
  </si>
  <si>
    <t>401–410</t>
  </si>
  <si>
    <t>DOI: 10.1007/978-3-319-26138-6_43 ISSN: 1611-3349</t>
  </si>
  <si>
    <t>FFQGRU8B</t>
  </si>
  <si>
    <t>Ma, Qin; Kaczmarek-Heß, Monika; de Kinderen, Sybren</t>
  </si>
  <si>
    <t>Validation and verification in domain-specific modeling method engineering: an integrated life-cycle view</t>
  </si>
  <si>
    <t>10.1007/s10270-022-01056-3</t>
  </si>
  <si>
    <t>http://dx.doi.org/10.1007/s10270-022-01056-3</t>
  </si>
  <si>
    <t>2022-10-18</t>
  </si>
  <si>
    <t>647-666</t>
  </si>
  <si>
    <t>BGM4N352</t>
  </si>
  <si>
    <t>Yang, Nan; Cuijpers, Pieter; Schiffelers, Ramon; Lukkien, Johan; Serebrenik, Alexander</t>
  </si>
  <si>
    <t>Single-state state machines in model-driven software engineering: an exploratory study</t>
  </si>
  <si>
    <t>10.1007/s10664-021-10015-3</t>
  </si>
  <si>
    <t>http://dx.doi.org/10.1007/s10664-021-10015-3</t>
  </si>
  <si>
    <t>2021-09-10</t>
  </si>
  <si>
    <t>DPQ9M3TA</t>
  </si>
  <si>
    <t>Bordeleau, Francis; Combemale, Benoit; Eramo, Romina; van den Brand, Mark; Wimmer, Manuel</t>
  </si>
  <si>
    <t>Towards model-driven digital twin engineering: Current opportunities and future challenges</t>
  </si>
  <si>
    <t>Systems modelling and management</t>
  </si>
  <si>
    <t>978-3-030-58167-1</t>
  </si>
  <si>
    <t>http://dx.doi.org/10.1007/978-3-030-58167-1_4</t>
  </si>
  <si>
    <t>43–54</t>
  </si>
  <si>
    <t>DOI: 10.1007/978-3-030-58167-1_4 ISSN: 1865-0937</t>
  </si>
  <si>
    <t>4H6DXC7E</t>
  </si>
  <si>
    <t>Tamai, Tetsuo</t>
  </si>
  <si>
    <t>Key software engineering paradigms and modeling methods</t>
  </si>
  <si>
    <t>Handbook of software engineering</t>
  </si>
  <si>
    <t>978-3-030-00262-6</t>
  </si>
  <si>
    <t>http://dx.doi.org/10.1007/978-3-030-00262-6_9</t>
  </si>
  <si>
    <t>349–374</t>
  </si>
  <si>
    <t>DOI: 10.1007/978-3-030-00262-6_9</t>
  </si>
  <si>
    <t>NYIN86MB</t>
  </si>
  <si>
    <t>Santucci, Jean François; Capocchi, Laurent; Ören, Tuncer; Szabo, Claudia; Graciano Neto, Valdemar Vicente</t>
  </si>
  <si>
    <t>Synergies of soft computing and M&amp;amp;S</t>
  </si>
  <si>
    <t>http://dx.doi.org/10.1007/978-3-031-11085-6_12</t>
  </si>
  <si>
    <t>287–309</t>
  </si>
  <si>
    <t>DOI: 10.1007/978-3-031-11085-6_12 ISSN: 2195-2825</t>
  </si>
  <si>
    <t>BFSRDRPE</t>
  </si>
  <si>
    <t>Zhang, Ting; Wang, Yong</t>
  </si>
  <si>
    <t>An industrial software model checking method based on machine learning and its application in education</t>
  </si>
  <si>
    <t>Nature Communications</t>
  </si>
  <si>
    <t>978-3-031-23950-2</t>
  </si>
  <si>
    <t>http://dx.doi.org/10.1007/978-3-031-23950-2_7</t>
  </si>
  <si>
    <t>2023-08</t>
  </si>
  <si>
    <t>53–61</t>
  </si>
  <si>
    <t>DOI: 10.1007/978-3-031-23950-2_7 ISSN: 1867-822X Number: 1</t>
  </si>
  <si>
    <t>KWIGSU86</t>
  </si>
  <si>
    <t>Kahani, Nafiseh; Bagherzadeh, Mojtaba; Cordy, James R.; Dingel, Juergen; Varró, Daniel</t>
  </si>
  <si>
    <t>Survey and classification of model transformation tools</t>
  </si>
  <si>
    <t>10.1007/s10270-018-0665-6</t>
  </si>
  <si>
    <t>http://dx.doi.org/10.1007/s10270-018-0665-6</t>
  </si>
  <si>
    <t>2018-03-12</t>
  </si>
  <si>
    <t>2361-2397</t>
  </si>
  <si>
    <t>HGTUAVZM</t>
  </si>
  <si>
    <t>Pérez-Soler, Sara; Guerra, Esther; de Lara, Juan</t>
  </si>
  <si>
    <t>Model-driven chatbot development</t>
  </si>
  <si>
    <t>978-3-030-62522-1</t>
  </si>
  <si>
    <t>http://dx.doi.org/10.1007/978-3-030-62522-1_15</t>
  </si>
  <si>
    <t>207–222</t>
  </si>
  <si>
    <t>DOI: 10.1007/978-3-030-62522-1_15 ISSN: 1611-3349</t>
  </si>
  <si>
    <t>F6QBEMHH</t>
  </si>
  <si>
    <t>Wirkus, Malte; Arnold, Sascha; Berghöfer, Elmar</t>
  </si>
  <si>
    <t>Online Reconfiguration of Distributed Robot Control Systems for Modular Robot Behavior Implementation</t>
  </si>
  <si>
    <t>10.1007/s10846-020-01234-9</t>
  </si>
  <si>
    <t>http://dx.doi.org/10.1007/s10846-020-01234-9</t>
  </si>
  <si>
    <t>2020-09-18</t>
  </si>
  <si>
    <t>1283-1308</t>
  </si>
  <si>
    <t>100</t>
  </si>
  <si>
    <t>KP4SJXYZ</t>
  </si>
  <si>
    <t>Mayerhofer, Tanja; Langer, Philip; Wimmer, Manuel; Kappel, Gerti</t>
  </si>
  <si>
    <t>xMOF: Executable DSMLs based on fUML</t>
  </si>
  <si>
    <t>978-3-319-02654-1</t>
  </si>
  <si>
    <t>http://dx.doi.org/10.1007/978-3-319-02654-1_4</t>
  </si>
  <si>
    <t>56–75</t>
  </si>
  <si>
    <t>DOI: 10.1007/978-3-319-02654-1_4 ISSN: 1611-3349</t>
  </si>
  <si>
    <t>ZEAPCN22</t>
  </si>
  <si>
    <t>Walderhaug, Ståle</t>
  </si>
  <si>
    <t>Design and evaluation of the ModelHealth toolchain for continuity of care web services</t>
  </si>
  <si>
    <t>10.1007/s10515-012-0115-6</t>
  </si>
  <si>
    <t>http://dx.doi.org/10.1007/s10515-012-0115-6</t>
  </si>
  <si>
    <t>2012-12-18</t>
  </si>
  <si>
    <t>185-235</t>
  </si>
  <si>
    <t>SBMJ7L9C</t>
  </si>
  <si>
    <t>Burdusel, Alexandru; Zschaler, Steffen; John, Stefan</t>
  </si>
  <si>
    <t>Automatic generation of atomic multiplicity-preserving search operators for search-based model engineering</t>
  </si>
  <si>
    <t>10.1007/s10270-021-00914-w</t>
  </si>
  <si>
    <t>http://dx.doi.org/10.1007/s10270-021-00914-w</t>
  </si>
  <si>
    <t>2021-08-16</t>
  </si>
  <si>
    <t>1857-1887</t>
  </si>
  <si>
    <t>CTQ5H89P</t>
  </si>
  <si>
    <t>Formal model-driven executable DSLs</t>
  </si>
  <si>
    <t>1614-5054</t>
  </si>
  <si>
    <t>10.1007/s11334-021-00408-4</t>
  </si>
  <si>
    <t>http://dx.doi.org/10.1007/s11334-021-00408-4</t>
  </si>
  <si>
    <t>2021-07-11</t>
  </si>
  <si>
    <t>543-566</t>
  </si>
  <si>
    <t>7E578I4F</t>
  </si>
  <si>
    <t>Akdur, Deniz; Say, Bilge; Demirörs, Onur</t>
  </si>
  <si>
    <t>Modeling cultures of the embedded software industry: feedback from the field</t>
  </si>
  <si>
    <t>10.1007/s10270-020-00810-9</t>
  </si>
  <si>
    <t>http://dx.doi.org/10.1007/s10270-020-00810-9</t>
  </si>
  <si>
    <t>2020-06-25</t>
  </si>
  <si>
    <t>447-467</t>
  </si>
  <si>
    <t>EQ38YSI7</t>
  </si>
  <si>
    <t>Sakizloglou, Lucas; Ghahremani, Sona; Barkowsky, Matthias; Giese, Holger</t>
  </si>
  <si>
    <t>Incremental execution of temporal graph queries over runtime models with history and its applications</t>
  </si>
  <si>
    <t>10.1007/s10270-021-00950-6</t>
  </si>
  <si>
    <t>http://dx.doi.org/10.1007/s10270-021-00950-6</t>
  </si>
  <si>
    <t>2021-12-20</t>
  </si>
  <si>
    <t>1789-1829</t>
  </si>
  <si>
    <t>DW7JW43L</t>
  </si>
  <si>
    <t>Babur, Önder; Cleophas, Loek; van den Brand, Mark; Tekinerdogan, Bedir; Aksit, Mehmet</t>
  </si>
  <si>
    <t>Models, more models, and then a lot more</t>
  </si>
  <si>
    <t>http://dx.doi.org/10.1007/978-3-319-74730-9_10</t>
  </si>
  <si>
    <t>129–135</t>
  </si>
  <si>
    <t>DOI: 10.1007/978-3-319-74730-9_10 ISSN: 1611-3349</t>
  </si>
  <si>
    <t>2JGAQ46N</t>
  </si>
  <si>
    <t>Di Sipio, Claudio; Di Rocco, Juri; Di Ruscio, Davide; Nguyen, Phuong T.</t>
  </si>
  <si>
    <t>MORGAN: a modeling recommender system based on graph kernel</t>
  </si>
  <si>
    <t>10.1007/s10270-023-01102-8</t>
  </si>
  <si>
    <t>http://dx.doi.org/10.1007/s10270-023-01102-8</t>
  </si>
  <si>
    <t>2023-04-04</t>
  </si>
  <si>
    <t>1427-1449</t>
  </si>
  <si>
    <t>GLRG37L8</t>
  </si>
  <si>
    <t>Pappa, Gisele L.; Ochoa, Gabriela; Hyde, Matthew R.; Freitas, Alex A.; Woodward, John; Swan, Jerry</t>
  </si>
  <si>
    <t>Contrasting meta-learning and hyper-heuristic research: the role of evolutionary algorithms</t>
  </si>
  <si>
    <t>Genetic Programming and Evolvable Machines</t>
  </si>
  <si>
    <t>1573-7632</t>
  </si>
  <si>
    <t>10.1007/s10710-013-9186-9</t>
  </si>
  <si>
    <t>http://dx.doi.org/10.1007/s10710-013-9186-9</t>
  </si>
  <si>
    <t>2013-04-18</t>
  </si>
  <si>
    <t>3-35</t>
  </si>
  <si>
    <t>Genet Program Evolvable Mach</t>
  </si>
  <si>
    <t>2IAEKU7J</t>
  </si>
  <si>
    <t>Panov, Panče; Soldatova, Larisa; Džeroski, Sašo</t>
  </si>
  <si>
    <t>Ontology of core data mining entities</t>
  </si>
  <si>
    <t>Data Mining and Knowledge Discovery</t>
  </si>
  <si>
    <t>1573-756X</t>
  </si>
  <si>
    <t>10.1007/s10618-014-0363-0</t>
  </si>
  <si>
    <t>http://dx.doi.org/10.1007/s10618-014-0363-0</t>
  </si>
  <si>
    <t>2014-07-05</t>
  </si>
  <si>
    <t>1222-1265</t>
  </si>
  <si>
    <t>5-6</t>
  </si>
  <si>
    <t>Data Min Knowl Disc</t>
  </si>
  <si>
    <t>6ECAMWIW</t>
  </si>
  <si>
    <t>Boronat, Artur</t>
  </si>
  <si>
    <t>EMF-Syncer: scalable maintenance of view models over heterogeneous data-centric software systems at run time</t>
  </si>
  <si>
    <t>10.1007/s10270-023-01111-7</t>
  </si>
  <si>
    <t>http://dx.doi.org/10.1007/s10270-023-01111-7</t>
  </si>
  <si>
    <t>2023-06-12</t>
  </si>
  <si>
    <t>1949-1968</t>
  </si>
  <si>
    <t>6PRISTWY</t>
  </si>
  <si>
    <t>Leroy, Dorian; Bousse, Erwan; Wimmer, Manuel; Mayerhofer, Tanja; Combemale, Benoit; Schwinger, Wieland</t>
  </si>
  <si>
    <t>Behavioral interfaces for executable DSLs</t>
  </si>
  <si>
    <t>10.1007/s10270-020-00798-2</t>
  </si>
  <si>
    <t>http://dx.doi.org/10.1007/s10270-020-00798-2</t>
  </si>
  <si>
    <t>2020-04-23</t>
  </si>
  <si>
    <t>1015-1043</t>
  </si>
  <si>
    <t>L9SUBH7Y</t>
  </si>
  <si>
    <t>Miao, Jiacheng; Li, Chaoyang; Du, Xing; Chen, Bingkui</t>
  </si>
  <si>
    <t>Rotate vector reducer design using resnet-based model and integration of discretized optimization</t>
  </si>
  <si>
    <t>1976-3824</t>
  </si>
  <si>
    <t>10.1007/s12206-022-0326-0</t>
  </si>
  <si>
    <t>http://dx.doi.org/10.1007/s12206-022-0326-0</t>
  </si>
  <si>
    <t>2022-03-28</t>
  </si>
  <si>
    <t>1889-1902</t>
  </si>
  <si>
    <t>L23AV757</t>
  </si>
  <si>
    <t>Horváth, Ákos; Varró, Dániel</t>
  </si>
  <si>
    <t>Dynamic constraint satisfaction problems over models</t>
  </si>
  <si>
    <t>10.1007/s10270-010-0185-5</t>
  </si>
  <si>
    <t>http://dx.doi.org/10.1007/s10270-010-0185-5</t>
  </si>
  <si>
    <t>2011-01-01</t>
  </si>
  <si>
    <t>385-408</t>
  </si>
  <si>
    <t>FBAN6JXE</t>
  </si>
  <si>
    <t>Anjorin, Anthony; Saller, Karsten; Rose, Sebastian; Schürr, Andy</t>
  </si>
  <si>
    <t>A framework for bidirectional model-to-platform transformations</t>
  </si>
  <si>
    <t>978-3-642-36089-3</t>
  </si>
  <si>
    <t>http://dx.doi.org/10.1007/978-3-642-36089-3_8</t>
  </si>
  <si>
    <t>124–143</t>
  </si>
  <si>
    <t>DOI: 10.1007/978-3-642-36089-3_8 ISSN: 1611-3349</t>
  </si>
  <si>
    <t>NZKEMR3E</t>
  </si>
  <si>
    <t>A model-driven approach for systematic reproducibility and replicability of data science projects</t>
  </si>
  <si>
    <t>http://dx.doi.org/10.1007/978-3-031-07472-1_9</t>
  </si>
  <si>
    <t>147–163</t>
  </si>
  <si>
    <t>DOI: 10.1007/978-3-031-07472-1_9 ISSN: 1611-3349</t>
  </si>
  <si>
    <t>H4YZFS7B</t>
  </si>
  <si>
    <t>Mobasher, Bamshad</t>
  </si>
  <si>
    <t>Data mining for web personalization</t>
  </si>
  <si>
    <t>978-3-540-72078-2</t>
  </si>
  <si>
    <t>http://dx.doi.org/10.1007/978-3-540-72079-9_3</t>
  </si>
  <si>
    <t>90–135</t>
  </si>
  <si>
    <t>DOI: 10.1007/978-3-540-72079-9_3</t>
  </si>
  <si>
    <t>Q9ILZEFB</t>
  </si>
  <si>
    <t>Liu, Bo; Zhang, Yuan-rui; Cao, Xue-lian; Liu, Yu; Gu, Bin; Wang, Tie-xin</t>
  </si>
  <si>
    <t>A survey of model-driven techniques and tools for cyber-physical systems</t>
  </si>
  <si>
    <t>Frontiers of Information Technology &amp;amp; Electronic Engineering</t>
  </si>
  <si>
    <t>2095-9230</t>
  </si>
  <si>
    <t>10.1631/fitee.2000311</t>
  </si>
  <si>
    <t>http://dx.doi.org/10.1631/FITEE.2000311</t>
  </si>
  <si>
    <t>2020-11</t>
  </si>
  <si>
    <t>1567-1590</t>
  </si>
  <si>
    <t>Front Inform Technol Electron Eng</t>
  </si>
  <si>
    <t>Publisher: Zhejiang University Press</t>
  </si>
  <si>
    <t>F8DVNRYZ</t>
  </si>
  <si>
    <t>Blasco, Daniel; Font, Jaime; Pérez, Francisca; Cetina, Carlos</t>
  </si>
  <si>
    <t>Procedural content improvement of game bosses with an evolutionary algorithm</t>
  </si>
  <si>
    <t>10.1007/s11042-022-13674-6</t>
  </si>
  <si>
    <t>http://dx.doi.org/10.1007/s11042-022-13674-6</t>
  </si>
  <si>
    <t>2022-08-25</t>
  </si>
  <si>
    <t>10277-10309</t>
  </si>
  <si>
    <t>82</t>
  </si>
  <si>
    <t>M2YX5L7G</t>
  </si>
  <si>
    <t>Mosca, Rosalba; De Santo, Massimo; Gaeta, Rosario</t>
  </si>
  <si>
    <t>Ontology learning from relational database: a review</t>
  </si>
  <si>
    <t>10.1007/s12652-023-04693-8</t>
  </si>
  <si>
    <t>http://dx.doi.org/10.1007/s12652-023-04693-8</t>
  </si>
  <si>
    <t>2023-09-19</t>
  </si>
  <si>
    <t>16841-16851</t>
  </si>
  <si>
    <t>WG86ANLU</t>
  </si>
  <si>
    <t>Berrouyne, Imad; Adda, Mehdi; Mottu, Jean-Marie; Royer, Jean-Claude; Tisi, Massimo</t>
  </si>
  <si>
    <t>Towards model-based communication control for the internet of things</t>
  </si>
  <si>
    <t>http://dx.doi.org/10.1007/978-3-030-04771-9_49</t>
  </si>
  <si>
    <t>644–655</t>
  </si>
  <si>
    <t>DOI: 10.1007/978-3-030-04771-9_49 ISSN: 1611-3349</t>
  </si>
  <si>
    <t>TE5IH7DY</t>
  </si>
  <si>
    <t>Arndt, Timothy</t>
  </si>
  <si>
    <t>Big Data and software engineering: prospects for mutual enrichment</t>
  </si>
  <si>
    <t>Iran Journal of Computer Science</t>
  </si>
  <si>
    <t>2520-8446</t>
  </si>
  <si>
    <t>10.1007/s42044-017-0003-0</t>
  </si>
  <si>
    <t>http://dx.doi.org/10.1007/s42044-017-0003-0</t>
  </si>
  <si>
    <t>2017-12-11</t>
  </si>
  <si>
    <t>3-10</t>
  </si>
  <si>
    <t>Iran J Comput Sci</t>
  </si>
  <si>
    <t>IUTTZF5R</t>
  </si>
  <si>
    <t>On the unification power of models</t>
  </si>
  <si>
    <t>10.1007/s10270-005-0079-0</t>
  </si>
  <si>
    <t>http://dx.doi.org/10.1007/s10270-005-0079-0</t>
  </si>
  <si>
    <t>2005-05</t>
  </si>
  <si>
    <t>171-188</t>
  </si>
  <si>
    <t>KF5JL8YE</t>
  </si>
  <si>
    <t>Collet, Philippe</t>
  </si>
  <si>
    <t>Domain specific languages for managing feature models: Advances and challenges</t>
  </si>
  <si>
    <t>978-3-662-45234-9</t>
  </si>
  <si>
    <t>http://dx.doi.org/10.1007/978-3-662-45234-9_20</t>
  </si>
  <si>
    <t>273–288</t>
  </si>
  <si>
    <t>DOI: 10.1007/978-3-662-45234-9_20 ISSN: 1611-3349</t>
  </si>
  <si>
    <t>Z2YSD63D</t>
  </si>
  <si>
    <t>Núñez-Valdez, Edward Rolando; García-Díaz, Vicente; Lovelle, Juan Manuel Cueva; Achaerandio, Yago Sáez; González-Crespo, Rubén</t>
  </si>
  <si>
    <t>A model-driven approach to generate and deploy videogames on multiple platforms</t>
  </si>
  <si>
    <t>10.1007/s12652-016-0404-1</t>
  </si>
  <si>
    <t>http://dx.doi.org/10.1007/s12652-016-0404-1</t>
  </si>
  <si>
    <t>2016-09-01</t>
  </si>
  <si>
    <t>435-447</t>
  </si>
  <si>
    <t>NJHP7IEA</t>
  </si>
  <si>
    <t>Baena-Perez, Rubén; Ruiz-Rube, Iván; Dodero, Juan Manuel; Bolivar, Miguel Angel</t>
  </si>
  <si>
    <t>A framework to create conversational agents for the development of video games by end-users</t>
  </si>
  <si>
    <t>Optimization and learning</t>
  </si>
  <si>
    <t>978-3-030-41913-4</t>
  </si>
  <si>
    <t>http://dx.doi.org/10.1007/978-3-030-41913-4_18</t>
  </si>
  <si>
    <t>216–226</t>
  </si>
  <si>
    <t>DOI: 10.1007/978-3-030-41913-4_18 ISSN: 1865-0937</t>
  </si>
  <si>
    <t>LFMTJNAS</t>
  </si>
  <si>
    <t>Monperrus, Martin; Jézéquel, Jean-Marc; Baudry, Benoit; Champeau, Joël; Hoeltzener, Brigitte</t>
  </si>
  <si>
    <t>Model-driven generative development of measurement software</t>
  </si>
  <si>
    <t>10.1007/s10270-010-0165-9</t>
  </si>
  <si>
    <t>http://dx.doi.org/10.1007/s10270-010-0165-9</t>
  </si>
  <si>
    <t>2010-06-13</t>
  </si>
  <si>
    <t>537-552</t>
  </si>
  <si>
    <t>C4S4A7R5</t>
  </si>
  <si>
    <t>Benzarti, Imen; Mili, Hafedh; de Carvalho, Renata Medeiros; Leshob, Abderrahmane</t>
  </si>
  <si>
    <t>Domain engineering for customer experience management</t>
  </si>
  <si>
    <t>10.1007/s11334-021-00426-2</t>
  </si>
  <si>
    <t>http://dx.doi.org/10.1007/s11334-021-00426-2</t>
  </si>
  <si>
    <t>2022-01-20</t>
  </si>
  <si>
    <t>171-191</t>
  </si>
  <si>
    <t>X4YQLWMR</t>
  </si>
  <si>
    <t>Rudin, Cynthia; Passonneau, Rebecca J.; Radeva, Axinia; Dutta, Haimonti; Ierome, Steve; Isaac, Delfina</t>
  </si>
  <si>
    <t>A process for predicting manhole events in Manhattan</t>
  </si>
  <si>
    <t>1573-0565</t>
  </si>
  <si>
    <t>10.1007/s10994-009-5166-y</t>
  </si>
  <si>
    <t>http://dx.doi.org/10.1007/s10994-009-5166-y</t>
  </si>
  <si>
    <t>2010-01-28</t>
  </si>
  <si>
    <t>80</t>
  </si>
  <si>
    <t>Mach Learn</t>
  </si>
  <si>
    <t>FJVMR95A</t>
  </si>
  <si>
    <t>Magalhães, Ana Patrícia; Maciel, Rita Suzana P.; Andrade, Aline Maria S.</t>
  </si>
  <si>
    <t>An investigation of currently used aspects in model transformation development</t>
  </si>
  <si>
    <t>Lecture notes in business information processing</t>
  </si>
  <si>
    <t>978-3-030-75418-1</t>
  </si>
  <si>
    <t>http://dx.doi.org/10.1007/978-3-030-75418-1_19</t>
  </si>
  <si>
    <t>412–436</t>
  </si>
  <si>
    <t>DOI: 10.1007/978-3-030-75418-1_19 ISSN: 1865-1356</t>
  </si>
  <si>
    <t>3H8IP5UQ</t>
  </si>
  <si>
    <t>Chun, Hoon Jai; Park, Seun Ja; Lim, Yun Jeong; Song, Si Young</t>
  </si>
  <si>
    <t>Gastrointestinal cancer: A comprehensive guide to diagnosis and management</t>
  </si>
  <si>
    <t>978-981-9908-15-8</t>
  </si>
  <si>
    <t>http://dx.doi.org/10.1007/978-981-99-0815-8</t>
  </si>
  <si>
    <t>DOI: 10.1007/978-981-99-0815-8</t>
  </si>
  <si>
    <t>VHCYG2WG</t>
  </si>
  <si>
    <t>Batot, Edouard; Sahraoui, Houari</t>
  </si>
  <si>
    <t>Injecting social diversity in multi-objective genetic programming: The case of model well-formedness rule learning</t>
  </si>
  <si>
    <t>978-3-319-99241-9</t>
  </si>
  <si>
    <t>http://dx.doi.org/10.1007/978-3-319-99241-9_8</t>
  </si>
  <si>
    <t>166–181</t>
  </si>
  <si>
    <t>DOI: 10.1007/978-3-319-99241-9_8 ISSN: 1611-3349</t>
  </si>
  <si>
    <t>RCVKXRWR</t>
  </si>
  <si>
    <t>Barn, Balbir S.; Barat, Souvik; Sandkuhl, Kurt</t>
  </si>
  <si>
    <t>Adaptation of enterprise modeling methods for large language models</t>
  </si>
  <si>
    <t>The practice of enterprise modeling</t>
  </si>
  <si>
    <t>978-3-031-48583-1</t>
  </si>
  <si>
    <t>http://dx.doi.org/10.1007/978-3-031-48583-1_1</t>
  </si>
  <si>
    <t>3–18</t>
  </si>
  <si>
    <t>DOI: 10.1007/978-3-031-48583-1_1 ISSN: 1865-1356</t>
  </si>
  <si>
    <t>I5M92UKK</t>
  </si>
  <si>
    <t>Fuentes-Fernández, Rubén; Hassan, Samer; Pavón, Juan; Galán, José M.; López-Paredes, Adolfo</t>
  </si>
  <si>
    <t>Metamodels for role-driven agent-based modelling</t>
  </si>
  <si>
    <t>Computational and Mathematical Organization Theory</t>
  </si>
  <si>
    <t>1572-9346</t>
  </si>
  <si>
    <t>10.1007/s10588-012-9110-5</t>
  </si>
  <si>
    <t>http://dx.doi.org/10.1007/s10588-012-9110-5</t>
  </si>
  <si>
    <t>91-112</t>
  </si>
  <si>
    <t>Comput Math Organ Theory</t>
  </si>
  <si>
    <t>P88DUYCZ</t>
  </si>
  <si>
    <t>Jahed, Karim; Bagherzadeh, Mojtaba; Dingel, Juergen</t>
  </si>
  <si>
    <t>On the benefits of file-level modularity for EMF models</t>
  </si>
  <si>
    <t>10.1007/s10270-020-00804-7</t>
  </si>
  <si>
    <t>http://dx.doi.org/10.1007/s10270-020-00804-7</t>
  </si>
  <si>
    <t>2020-06-12</t>
  </si>
  <si>
    <t>267-286</t>
  </si>
  <si>
    <t>ZNYZIFFA</t>
  </si>
  <si>
    <t>Johanning, Volker</t>
  </si>
  <si>
    <t>IT strategy: Making IT fit for the digital transformation</t>
  </si>
  <si>
    <t>978-3-658-38772-3</t>
  </si>
  <si>
    <t>http://dx.doi.org/10.1007/978-3-658-38772-3</t>
  </si>
  <si>
    <t>DOI: 10.1007/978-3-658-38772-3</t>
  </si>
  <si>
    <t>J6FMJEXG</t>
  </si>
  <si>
    <t>García, Sergio; Strüber, Daniel; Brugali, Davide; Di Fava, Alessandro; Pelliccione, Patrizio; Berger, Thorsten</t>
  </si>
  <si>
    <t>Software variability in service robotics</t>
  </si>
  <si>
    <t>10.1007/s10664-022-10231-5</t>
  </si>
  <si>
    <t>http://dx.doi.org/10.1007/s10664-022-10231-5</t>
  </si>
  <si>
    <t>2022-12-24</t>
  </si>
  <si>
    <t>GQAKAU64</t>
  </si>
  <si>
    <t>Spanoudakis, Nikolaos; Moraitis, Pavlos</t>
  </si>
  <si>
    <t>Using ASEME methodology for model-driven agent systems development</t>
  </si>
  <si>
    <t>978-3-642-22636-6</t>
  </si>
  <si>
    <t>http://dx.doi.org/10.1007/978-3-642-22636-6_7</t>
  </si>
  <si>
    <t>106–127</t>
  </si>
  <si>
    <t>DOI: 10.1007/978-3-642-22636-6_7 ISSN: 1611-3349</t>
  </si>
  <si>
    <t>ARCFN2FY</t>
  </si>
  <si>
    <t>Nair, Arvind; Ning, Xia; Hill, James H.</t>
  </si>
  <si>
    <t>Using recommender systems to improve proactive modeling</t>
  </si>
  <si>
    <t>10.1007/s10270-020-00841-2</t>
  </si>
  <si>
    <t>http://dx.doi.org/10.1007/s10270-020-00841-2</t>
  </si>
  <si>
    <t>2021-01-25</t>
  </si>
  <si>
    <t>1159-1181</t>
  </si>
  <si>
    <t>YNBHP5UQ</t>
  </si>
  <si>
    <t>Yang, Liang; Li, Shuqun; Luo, Xi; Xu, Bo; Geng, Yuanling; Zeng, Zeyuan; Zhang, Fan; Lin, Hongfei</t>
  </si>
  <si>
    <t>Computational personality: a survey</t>
  </si>
  <si>
    <t>1433-7479</t>
  </si>
  <si>
    <t>10.1007/s00500-022-06786-6</t>
  </si>
  <si>
    <t>http://dx.doi.org/10.1007/s00500-022-06786-6</t>
  </si>
  <si>
    <t>2022-02-13</t>
  </si>
  <si>
    <t>9587-9605</t>
  </si>
  <si>
    <t>YWGPQVJI</t>
  </si>
  <si>
    <t>Fredj, Nissaf; Hadj Kacem, Yessine; Khriji, Sabrine; Kanoun, Olfa; Hamdi, Slim; Abid, Mohamed</t>
  </si>
  <si>
    <t>AI-based model driven approach for adaptive wireless sensor networks design</t>
  </si>
  <si>
    <t>International Journal of Information Technology</t>
  </si>
  <si>
    <t>2511-2112</t>
  </si>
  <si>
    <t>10.1007/s41870-023-01208-8</t>
  </si>
  <si>
    <t>http://dx.doi.org/10.1007/s41870-023-01208-8</t>
  </si>
  <si>
    <t>2023-03-14</t>
  </si>
  <si>
    <t>1871-1883</t>
  </si>
  <si>
    <t>Int. j. inf. tecnol.</t>
  </si>
  <si>
    <t>9YBDW4Q3</t>
  </si>
  <si>
    <t>Maaloul, Alia; Nouri, Houssem Eddine; Trifa, Zied; Belkahla Driss, Olfa</t>
  </si>
  <si>
    <t>Adaptation of HMIs according to users’ feelings based on multi-agent systems</t>
  </si>
  <si>
    <t>978-3-031-08530-7</t>
  </si>
  <si>
    <t>http://dx.doi.org/10.1007/978-3-031-08530-7_35</t>
  </si>
  <si>
    <t>416–428</t>
  </si>
  <si>
    <t>DOI: 10.1007/978-3-031-08530-7_35 ISSN: 1611-3349</t>
  </si>
  <si>
    <t>G59MNQDK</t>
  </si>
  <si>
    <t>Doursat, René; Sayama, Hiroki; Michel, Olivier</t>
  </si>
  <si>
    <t>A review of morphogenetic engineering</t>
  </si>
  <si>
    <t>1572-9796</t>
  </si>
  <si>
    <t>10.1007/s11047-013-9398-1</t>
  </si>
  <si>
    <t>http://dx.doi.org/10.1007/s11047-013-9398-1</t>
  </si>
  <si>
    <t>2013-09-26</t>
  </si>
  <si>
    <t>517-535</t>
  </si>
  <si>
    <t>SR65YI8P</t>
  </si>
  <si>
    <t>Pérez-Castillo, Ricardo; Piattini, Mario</t>
  </si>
  <si>
    <t>Design of classical-quantum systems with UML</t>
  </si>
  <si>
    <t>1436-5057</t>
  </si>
  <si>
    <t>10.1007/s00607-022-01091-4</t>
  </si>
  <si>
    <t>http://dx.doi.org/10.1007/s00607-022-01091-4</t>
  </si>
  <si>
    <t>2022-05-31</t>
  </si>
  <si>
    <t>2375-2403</t>
  </si>
  <si>
    <t>104</t>
  </si>
  <si>
    <t>TIT39SAA</t>
  </si>
  <si>
    <t>Mahadevan, Sridhar</t>
  </si>
  <si>
    <t>Average reward reinforcement learning: Foundations, algorithms, and empirical results</t>
  </si>
  <si>
    <t>10.1007/bf00114727</t>
  </si>
  <si>
    <t>http://dx.doi.org/10.1007/BF00114727</t>
  </si>
  <si>
    <t>1996</t>
  </si>
  <si>
    <t>159-195</t>
  </si>
  <si>
    <t>A7EXRNSV</t>
  </si>
  <si>
    <t>Abrahão, Silvia; Insfran, Emilio; Sluÿters, Arthur; Vanderdonckt, Jean</t>
  </si>
  <si>
    <t>Model-based intelligent user interface adaptation: challenges and future directions</t>
  </si>
  <si>
    <t>10.1007/s10270-021-00909-7</t>
  </si>
  <si>
    <t>http://dx.doi.org/10.1007/s10270-021-00909-7</t>
  </si>
  <si>
    <t>2021-07-16</t>
  </si>
  <si>
    <t>1335-1349</t>
  </si>
  <si>
    <t>JIIN3B39</t>
  </si>
  <si>
    <t>Fredj, Nissaf; Hadj Kacem, Yessine; Abid, Mohamed</t>
  </si>
  <si>
    <t>An event-based approach for formally verifying runtime adaptive real-time systems</t>
  </si>
  <si>
    <t>1573-0484</t>
  </si>
  <si>
    <t>10.1007/s11227-020-03386-9</t>
  </si>
  <si>
    <t>http://dx.doi.org/10.1007/s11227-020-03386-9</t>
  </si>
  <si>
    <t>2020-07-26</t>
  </si>
  <si>
    <t>3110-3143</t>
  </si>
  <si>
    <t>EYZB2E5L</t>
  </si>
  <si>
    <t>Bucchiarone, Antonio; Savary-Leblanc, Maxime; Le Pallec, Xavier; Cicchetti, Antonio; Gérard, Sébastien; Bassanelli, Simone; Gini, Federica; Marconi, Annapaola</t>
  </si>
  <si>
    <t>Gamifying model-based engineering: the PapyGame experience</t>
  </si>
  <si>
    <t>10.1007/s10270-023-01091-8</t>
  </si>
  <si>
    <t>http://dx.doi.org/10.1007/s10270-023-01091-8</t>
  </si>
  <si>
    <t>2023-03-04</t>
  </si>
  <si>
    <t>1369-1389</t>
  </si>
  <si>
    <t>LZ3L39BS</t>
  </si>
  <si>
    <t>Savary-Leblanc, Maxime; Le Pallec, Xavier; Gérard, Sébastien</t>
  </si>
  <si>
    <t>Understanding the need for assistance in software modeling: interviews with experts</t>
  </si>
  <si>
    <t>10.1007/s10270-023-01104-6</t>
  </si>
  <si>
    <t>http://dx.doi.org/10.1007/s10270-023-01104-6</t>
  </si>
  <si>
    <t>2023-05-02</t>
  </si>
  <si>
    <t>103-135</t>
  </si>
  <si>
    <t>RYUW6LXF</t>
  </si>
  <si>
    <t>Bucchiarone, Antonio; Cicchetti, Antonio; Marconi, Annapaola</t>
  </si>
  <si>
    <t>Engineering gameful applications with MPS</t>
  </si>
  <si>
    <t>Domain-specific languages in practice</t>
  </si>
  <si>
    <t>978-3-030-73758-0</t>
  </si>
  <si>
    <t>http://dx.doi.org/10.1007/978-3-030-73758-0_8</t>
  </si>
  <si>
    <t>227–258</t>
  </si>
  <si>
    <t>DOI: 10.1007/978-3-030-73758-0_8</t>
  </si>
  <si>
    <t>Y6G7SCAU</t>
  </si>
  <si>
    <t>Mohagheghi, Parastoo; Haugen, Øystein</t>
  </si>
  <si>
    <t>Evaluating domain-specific modelling solutions</t>
  </si>
  <si>
    <t>Advances in conceptual modeling – applications and challenges</t>
  </si>
  <si>
    <t>978-3-642-16385-2</t>
  </si>
  <si>
    <t>http://dx.doi.org/10.1007/978-3-642-16385-2_27</t>
  </si>
  <si>
    <t>212–221</t>
  </si>
  <si>
    <t>DOI: 10.1007/978-3-642-16385-2_27 ISSN: 1611-3349</t>
  </si>
  <si>
    <t>YLXS4E2B</t>
  </si>
  <si>
    <t>Störrle, Harald; Acreţoaie, Vlad</t>
  </si>
  <si>
    <t>VM*: A family of visual model manipulation languages</t>
  </si>
  <si>
    <t>Process querying methods</t>
  </si>
  <si>
    <t>978-3-030-92875-9</t>
  </si>
  <si>
    <t>http://dx.doi.org/10.1007/978-3-030-92875-9_6</t>
  </si>
  <si>
    <t>149–179</t>
  </si>
  <si>
    <t>DOI: 10.1007/978-3-030-92875-9_6</t>
  </si>
  <si>
    <t>LHFLPIKP</t>
  </si>
  <si>
    <t>Sharbaf, Mohammadreza; Zamani, Bahman; Sunyé, Gerson</t>
  </si>
  <si>
    <t>Conflict management techniques for model merging: a systematic mapping review</t>
  </si>
  <si>
    <t>10.1007/s10270-022-01050-9</t>
  </si>
  <si>
    <t>http://dx.doi.org/10.1007/s10270-022-01050-9</t>
  </si>
  <si>
    <t>2022-10-16</t>
  </si>
  <si>
    <t>1031-1079</t>
  </si>
  <si>
    <t>NSYBTEKP</t>
  </si>
  <si>
    <t>Soylu, Emel; Soylu, Tuncay</t>
  </si>
  <si>
    <t>A performance comparison of YOLOv8 models for traffic sign detection in the Robotaxi-full scale autonomous vehicle competition</t>
  </si>
  <si>
    <t>10.1007/s11042-023-16451-1</t>
  </si>
  <si>
    <t>http://dx.doi.org/10.1007/s11042-023-16451-1</t>
  </si>
  <si>
    <t>2023-08-12</t>
  </si>
  <si>
    <t>25005-25035</t>
  </si>
  <si>
    <t>83</t>
  </si>
  <si>
    <t>B7YUSRBV</t>
  </si>
  <si>
    <t>Adhikari, Bhisma; Rapos, Eric J.; Stephan, Matthew</t>
  </si>
  <si>
    <t>SimIMA: a virtual Simulink intelligent modeling assistant</t>
  </si>
  <si>
    <t>10.1007/s10270-023-01093-6</t>
  </si>
  <si>
    <t>http://dx.doi.org/10.1007/s10270-023-01093-6</t>
  </si>
  <si>
    <t>2023-03-13</t>
  </si>
  <si>
    <t>29-56</t>
  </si>
  <si>
    <t>PB2V98FZ</t>
  </si>
  <si>
    <t>J, Prakash; Kumar, B. Vinoth</t>
  </si>
  <si>
    <t>An Extensive Survey on Superpixel Segmentation: A Research Perspective</t>
  </si>
  <si>
    <t>1886-1784</t>
  </si>
  <si>
    <t>10.1007/s11831-023-09919-8</t>
  </si>
  <si>
    <t>http://dx.doi.org/10.1007/s11831-023-09919-8</t>
  </si>
  <si>
    <t>2023-04-20</t>
  </si>
  <si>
    <t>3749-3767</t>
  </si>
  <si>
    <t>Z5DQKHQI</t>
  </si>
  <si>
    <t>Mures, Omar A.; Taibo, Javier; Padrón, Emilio J.; Iglesias-Guitian, Jose A.</t>
  </si>
  <si>
    <t>PlayNet: real-time handball play classification with Kalman embeddings and neural networks</t>
  </si>
  <si>
    <t>The Visual Computer</t>
  </si>
  <si>
    <t>1432-2315</t>
  </si>
  <si>
    <t>10.1007/s00371-023-02972-1</t>
  </si>
  <si>
    <t>http://dx.doi.org/10.1007/s00371-023-02972-1</t>
  </si>
  <si>
    <t>2023-08-07</t>
  </si>
  <si>
    <t>Vis Comput</t>
  </si>
  <si>
    <t>8UXLS2QB</t>
  </si>
  <si>
    <t>Haidar, Hezam; Daclin, Nicolas; Zacharewicz, Gregory; Doumeingts, Guy</t>
  </si>
  <si>
    <t>Enterprise modeling and simulation</t>
  </si>
  <si>
    <t>http://dx.doi.org/10.1007/978-3-031-11085-6_9</t>
  </si>
  <si>
    <t>221–247</t>
  </si>
  <si>
    <t>DOI: 10.1007/978-3-031-11085-6_9 ISSN: 2195-2825</t>
  </si>
  <si>
    <t>5PYPFQPD</t>
  </si>
  <si>
    <t>Li, Yi; Sun, Meng</t>
  </si>
  <si>
    <t>Challenges engaging formal CBSE in industrial applications</t>
  </si>
  <si>
    <t>978-3-031-52183-6</t>
  </si>
  <si>
    <t>http://dx.doi.org/10.1007/978-3-031-52183-6_8</t>
  </si>
  <si>
    <t>153–167</t>
  </si>
  <si>
    <t>DOI: 10.1007/978-3-031-52183-6_8 ISSN: 1611-3349</t>
  </si>
  <si>
    <t>JTMGLEYG</t>
  </si>
  <si>
    <t>Mehrabi, Maryam; Zamani, Bahman; Hamou-Lhadj, Abdelwahab</t>
  </si>
  <si>
    <t>HealMA: a model-driven framework for automatic generation of IoT-based Android health monitoring applications</t>
  </si>
  <si>
    <t>10.1007/s10515-022-00363-9</t>
  </si>
  <si>
    <t>http://dx.doi.org/10.1007/s10515-022-00363-9</t>
  </si>
  <si>
    <t>2022-09-27</t>
  </si>
  <si>
    <t>29</t>
  </si>
  <si>
    <t>FV55N8VY</t>
  </si>
  <si>
    <t>Poltronieri Rodrigues, Ildevana; de Borba Campos, Márcia; Zorzo, Avelino F.</t>
  </si>
  <si>
    <t>Usability evaluation of domain-specific languages: A systematic literature review</t>
  </si>
  <si>
    <t>978-3-319-58071-5</t>
  </si>
  <si>
    <t>http://dx.doi.org/10.1007/978-3-319-58071-5_39</t>
  </si>
  <si>
    <t>522–534</t>
  </si>
  <si>
    <t>DOI: 10.1007/978-3-319-58071-5_39 ISSN: 1611-3349</t>
  </si>
  <si>
    <t>7RU6YWIF</t>
  </si>
  <si>
    <t>Isern, David; Moreno, Antonio; Sánchez, David; Hajnal, Ákos; Pedone, Gianfranco; Varga, László Z.</t>
  </si>
  <si>
    <t>Agent-based execution of personalised home care treatments</t>
  </si>
  <si>
    <t>1573-7497</t>
  </si>
  <si>
    <t>10.1007/s10489-009-0187-6</t>
  </si>
  <si>
    <t>http://dx.doi.org/10.1007/s10489-009-0187-6</t>
  </si>
  <si>
    <t>2009-06-24</t>
  </si>
  <si>
    <t>155-180</t>
  </si>
  <si>
    <t>YAZSJENT</t>
  </si>
  <si>
    <t>Hamid, B.; Gürgens, S.; Fuchs, A.</t>
  </si>
  <si>
    <t>Security patterns modeling and formalization for pattern-based development of secure software systems</t>
  </si>
  <si>
    <t>10.1007/s11334-015-0259-1</t>
  </si>
  <si>
    <t>http://dx.doi.org/10.1007/s11334-015-0259-1</t>
  </si>
  <si>
    <t>2015-10-08</t>
  </si>
  <si>
    <t>109-140</t>
  </si>
  <si>
    <t>IIPP83AM</t>
  </si>
  <si>
    <t>Bibow, Pascal; Dalibor, Manuela; Hopmann, Christian; Mainz, Ben; Rumpe, Bernhard; Schmalzing, David; Schmitz, Mauritius; Wortmann, Andreas</t>
  </si>
  <si>
    <t>Model-driven development of a digital twin for injection molding</t>
  </si>
  <si>
    <t>978-3-030-49435-3</t>
  </si>
  <si>
    <t>http://dx.doi.org/10.1007/978-3-030-49435-3_6</t>
  </si>
  <si>
    <t>DOI: 10.1007/978-3-030-49435-3_6 ISSN: 1611-3349</t>
  </si>
  <si>
    <t>4FVHS3U7</t>
  </si>
  <si>
    <t>Babkin, Eduard; Poletaeva, Tanja; Ulitin, Boris</t>
  </si>
  <si>
    <t>Knowledge life cycle management as a key aspect of digitalization</t>
  </si>
  <si>
    <t>Knowledge discovery, knowledge engineering and knowledge management</t>
  </si>
  <si>
    <t>978-3-030-66196-0</t>
  </si>
  <si>
    <t>http://dx.doi.org/10.1007/978-3-030-66196-0_20</t>
  </si>
  <si>
    <t>429–452</t>
  </si>
  <si>
    <t>DOI: 10.1007/978-3-030-66196-0_20 ISSN: 1865-0937</t>
  </si>
  <si>
    <t>PNB7C9UL</t>
  </si>
  <si>
    <t>Bencomo, N.; Bennaceur, A.; Grace, P.; Blair, G.; Issarny, V.</t>
  </si>
  <si>
    <t>The role of models@run.time in supporting on-the-fly interoperability</t>
  </si>
  <si>
    <t>10.1007/s00607-012-0224-x</t>
  </si>
  <si>
    <t>http://dx.doi.org/10.1007/s00607-012-0224-x</t>
  </si>
  <si>
    <t>2012-10-30</t>
  </si>
  <si>
    <t>167-190</t>
  </si>
  <si>
    <t>7N3PX34J</t>
  </si>
  <si>
    <t>Strassel, Stephanie; Christianson, Caitlin; McCary, John; Staderman, William; Olive, Joseph</t>
  </si>
  <si>
    <t>Data acquisition and linguistic resources</t>
  </si>
  <si>
    <t>Handbook of natural language processing and machine translation</t>
  </si>
  <si>
    <t>978-1-4419-7713-7</t>
  </si>
  <si>
    <t>http://dx.doi.org/10.1007/978-1-4419-7713-7_1</t>
  </si>
  <si>
    <t>1–131</t>
  </si>
  <si>
    <t>DOI: 10.1007/978-1-4419-7713-7_1</t>
  </si>
  <si>
    <t>JKS7LLVD</t>
  </si>
  <si>
    <t>Ladiges, Jan; Fay, Alexander; Lamersdorf, Winfried</t>
  </si>
  <si>
    <t>Automated Determining of Manufacturing Properties and Their Evolutionary Changes from Event Traces</t>
  </si>
  <si>
    <t>Intelligent Industrial Systems</t>
  </si>
  <si>
    <t>2199-854X</t>
  </si>
  <si>
    <t>10.1007/s40903-016-0048-7</t>
  </si>
  <si>
    <t>http://dx.doi.org/10.1007/s40903-016-0048-7</t>
  </si>
  <si>
    <t>163-178</t>
  </si>
  <si>
    <t>Intell Ind Syst</t>
  </si>
  <si>
    <t>2UDW8G7E</t>
  </si>
  <si>
    <t>Štuikys, Vytautas; Burbaitė, Renata</t>
  </si>
  <si>
    <t>Model-driven design and redesign of smart STEM-Driven CS content</t>
  </si>
  <si>
    <t>Smart STEM-Driven computer science education</t>
  </si>
  <si>
    <t>978-3-319-78485-4</t>
  </si>
  <si>
    <t>http://dx.doi.org/10.1007/978-3-319-78485-4_7</t>
  </si>
  <si>
    <t>157–187</t>
  </si>
  <si>
    <t>DOI: 10.1007/978-3-319-78485-4_7</t>
  </si>
  <si>
    <t>ZMDEU92S</t>
  </si>
  <si>
    <t>Agt, Henning; Kutsche, Ralf-Detlef</t>
  </si>
  <si>
    <t>Automated construction of a large semantic network of related terms for domain-specific modeling</t>
  </si>
  <si>
    <t>Active flow and combustion control 2018</t>
  </si>
  <si>
    <t>978-3-319-98177-2</t>
  </si>
  <si>
    <t>http://dx.doi.org/10.1007/978-3-642-38709-8_39</t>
  </si>
  <si>
    <t>610–625</t>
  </si>
  <si>
    <t>DOI: 10.1007/978-3-642-38709-8_39 ISSN: 1860-0824</t>
  </si>
  <si>
    <t>T27XTIN4</t>
  </si>
  <si>
    <t>Boulas, Konstantinos S.; Dounias, Georgios D.; Papadopoulos, Chrissoleon T.</t>
  </si>
  <si>
    <t>A hybrid evolutionary algorithm approach for estimating the throughput of short reliable approximately balanced production lines</t>
  </si>
  <si>
    <t>Journal of Intelligent Manufacturing</t>
  </si>
  <si>
    <t>1572-8145</t>
  </si>
  <si>
    <t>10.1007/s10845-021-01828-6</t>
  </si>
  <si>
    <t>http://dx.doi.org/10.1007/s10845-021-01828-6</t>
  </si>
  <si>
    <t>2021-10-23</t>
  </si>
  <si>
    <t>823-852</t>
  </si>
  <si>
    <t>J Intell Manuf</t>
  </si>
  <si>
    <t>USB2S7Y7</t>
  </si>
  <si>
    <t>Baki, Islem; Sahraoui, Houari; Cobbaert, Quentin; Masson, Philippe; Faunes, Martin</t>
  </si>
  <si>
    <t>Learning implicit and explicit control in model transformations by example</t>
  </si>
  <si>
    <t>Model-driven engineering languages and systems</t>
  </si>
  <si>
    <t>978-3-319-11653-2</t>
  </si>
  <si>
    <t>http://dx.doi.org/10.1007/978-3-319-11653-2_39</t>
  </si>
  <si>
    <t>636–652</t>
  </si>
  <si>
    <t>DOI: 10.1007/978-3-319-11653-2_39 ISSN: 1611-3349</t>
  </si>
  <si>
    <t>FZIR38F2</t>
  </si>
  <si>
    <t>Wei, Ran; Zolotas, Athanasios; Hoyos Rodriguez, Horacio; Gerasimou, Simos; Kolovos, Dimitrios S.; Paige, Richard F.</t>
  </si>
  <si>
    <t>Automatic generation of UML profile graphical editors for Papyrus</t>
  </si>
  <si>
    <t>10.1007/s10270-020-00813-6</t>
  </si>
  <si>
    <t>http://dx.doi.org/10.1007/s10270-020-00813-6</t>
  </si>
  <si>
    <t>2020-08-11</t>
  </si>
  <si>
    <t>1083-1106</t>
  </si>
  <si>
    <t>VLCDKWKI</t>
  </si>
  <si>
    <t>Chakraborty, Sanjoy; Saha, Apu Kumar; Ezugwu, Absalom E.; Agushaka, Jeffrey O.; Zitar, Raed Abu; Abualigah, Laith</t>
  </si>
  <si>
    <t>Differential Evolution and Its Applications in Image Processing Problems: A Comprehensive Review</t>
  </si>
  <si>
    <t>10.1007/s11831-022-09825-5</t>
  </si>
  <si>
    <t>http://dx.doi.org/10.1007/s11831-022-09825-5</t>
  </si>
  <si>
    <t>2022-11-04</t>
  </si>
  <si>
    <t>985-1040</t>
  </si>
  <si>
    <t>SCUUHW9C</t>
  </si>
  <si>
    <t>Spanoudakis, Nikolaos I.</t>
  </si>
  <si>
    <t>Engineering Multi-agent Systems with Statecharts</t>
  </si>
  <si>
    <t>10.1007/s42979-021-00706-5</t>
  </si>
  <si>
    <t>http://dx.doi.org/10.1007/s42979-021-00706-5</t>
  </si>
  <si>
    <t>2021-06-03</t>
  </si>
  <si>
    <t>NGGTM73C</t>
  </si>
  <si>
    <t>Maciel, Rita Suzana Pitangueira; Gomes, Ramon Araújo; Magalhães, Ana Patrícia; Silva, Bruno C.; Queiroz, João Pedro B.</t>
  </si>
  <si>
    <t>Supporting model-driven development using a process-centered software engineering environment</t>
  </si>
  <si>
    <t>10.1007/s10515-013-0124-0</t>
  </si>
  <si>
    <t>http://dx.doi.org/10.1007/s10515-013-0124-0</t>
  </si>
  <si>
    <t>2013-04-10</t>
  </si>
  <si>
    <t>427-461</t>
  </si>
  <si>
    <t>YM5UFMSV</t>
  </si>
  <si>
    <t>Vodyaho, A. I.; Osipov, V. Yu.; Zhukova, N. A.; Chervontsev, M. A.</t>
  </si>
  <si>
    <t>Cognitive Technologies in Monitoring Management</t>
  </si>
  <si>
    <t>Automatic Documentation and Mathematical Linguistics</t>
  </si>
  <si>
    <t>1934-8371</t>
  </si>
  <si>
    <t>10.3103/s0005105519020080</t>
  </si>
  <si>
    <t>http://dx.doi.org/10.3103/S0005105519020080</t>
  </si>
  <si>
    <t>71-80</t>
  </si>
  <si>
    <t>Autom. Doc. Math. Linguist.</t>
  </si>
  <si>
    <t>Publisher: Allerton Press</t>
  </si>
  <si>
    <t>WESCY8PV</t>
  </si>
  <si>
    <t>Tinnes, Christof; Kehrer, Timo; Joblin, Mitchell; Hohenstein, Uwe; Biesdorf, Andreas; Apel, Sven</t>
  </si>
  <si>
    <t>Mining domain-specific edit operations from model repositories with applications to semantic lifting of model differences and change profiling</t>
  </si>
  <si>
    <t>10.1007/s10515-023-00381-1</t>
  </si>
  <si>
    <t>http://dx.doi.org/10.1007/s10515-023-00381-1</t>
  </si>
  <si>
    <t>2023-04-26</t>
  </si>
  <si>
    <t>LDRS4CRM</t>
  </si>
  <si>
    <t>Bruneliere, Hugo; de Kerchove, Florent Marchand; Daniel, Gwendal; Madani, Sina; Kolovos, Dimitris; Cabot, Jordi</t>
  </si>
  <si>
    <t>Scalable model views over heterogeneous modeling technologies and resources</t>
  </si>
  <si>
    <t>10.1007/s10270-020-00794-6</t>
  </si>
  <si>
    <t>http://dx.doi.org/10.1007/s10270-020-00794-6</t>
  </si>
  <si>
    <t>2020-04-08</t>
  </si>
  <si>
    <t>827-851</t>
  </si>
  <si>
    <t>N73JQD3N</t>
  </si>
  <si>
    <t>Sadovykh, Andrey; Truscan, Dragos; Afzal, Wasif; Bruneliere, Hugo; Ashraf, Adnan; Gómez, Abel; Espinosa, Alexandra; Widforss, Gunnar; Pierini, Pierluigi; Fourneret, Elizabeta; Bagnato, Alessandra</t>
  </si>
  <si>
    <t>MegaM@Rt2 project: Mega-modelling at runtime - intermediate results and research challenges</t>
  </si>
  <si>
    <t>978-3-030-29852-4</t>
  </si>
  <si>
    <t>http://dx.doi.org/10.1007/978-3-030-29852-4_33</t>
  </si>
  <si>
    <t>393–405</t>
  </si>
  <si>
    <t>DOI: 10.1007/978-3-030-29852-4_33 ISSN: 1611-3349</t>
  </si>
  <si>
    <t>BA5YX3PI</t>
  </si>
  <si>
    <t>Serral, Estefanía; Sernani, Paolo; Dalpiaz, Fabiano</t>
  </si>
  <si>
    <t>Personalized adaptation in pervasive systems via non-functional requirements</t>
  </si>
  <si>
    <t>10.1007/s12652-017-0611-4</t>
  </si>
  <si>
    <t>http://dx.doi.org/10.1007/s12652-017-0611-4</t>
  </si>
  <si>
    <t>2017-11-03</t>
  </si>
  <si>
    <t>1729-1743</t>
  </si>
  <si>
    <t>WH9FLKK4</t>
  </si>
  <si>
    <t>Selway, Matt; Mayer, Wolfgang; Stumptner, Markus</t>
  </si>
  <si>
    <t>Semantic interpretation of requirements through cognitive grammar and configuration</t>
  </si>
  <si>
    <t>PRICAI 2014: Trends in artificial intelligence</t>
  </si>
  <si>
    <t>978-3-319-13560-1</t>
  </si>
  <si>
    <t>http://dx.doi.org/10.1007/978-3-319-13560-1_40</t>
  </si>
  <si>
    <t>496–510</t>
  </si>
  <si>
    <t>DOI: 10.1007/978-3-319-13560-1_40 ISSN: 1611-3349</t>
  </si>
  <si>
    <t>PG872RXU</t>
  </si>
  <si>
    <t>Stünkel, Patrick; König, Harald; Lamo, Yngve; Rutle, Adrian</t>
  </si>
  <si>
    <t>Towards multiple model synchronization with comprehensive systems</t>
  </si>
  <si>
    <t>978-3-030-45234-6</t>
  </si>
  <si>
    <t>http://dx.doi.org/10.1007/978-3-030-45234-6_17</t>
  </si>
  <si>
    <t>335–356</t>
  </si>
  <si>
    <t>DOI: 10.1007/978-3-030-45234-6_17 ISSN: 1611-3349</t>
  </si>
  <si>
    <t>WHH9MGPQ</t>
  </si>
  <si>
    <t>Nyameino, Job N.; Ebbesvik, Ben-Richard; Rabbi, Fazle; Were, Martin C.; Lamo, Yngve</t>
  </si>
  <si>
    <t>Model-driven automatic question generation for a gamified clinical guideline training system</t>
  </si>
  <si>
    <t>978-3-030-40223-5</t>
  </si>
  <si>
    <t>http://dx.doi.org/10.1007/978-3-030-40223-5_11</t>
  </si>
  <si>
    <t>227–245</t>
  </si>
  <si>
    <t>DOI: 10.1007/978-3-030-40223-5_11 ISSN: 1865-0937</t>
  </si>
  <si>
    <t>BUCKX5GI</t>
  </si>
  <si>
    <t>Romero-Garcés, A.; Salles De Freitas, R.; Marfil, R.; Vicente-Chicote, C.; Martínez, J.; Inglés-Romero, J. F.; Bandera, A.</t>
  </si>
  <si>
    <t>QoS metrics-in-the-loop for endowing runtime self-adaptation to robotic software architectures</t>
  </si>
  <si>
    <t>10.1007/s11042-021-11603-7</t>
  </si>
  <si>
    <t>http://dx.doi.org/10.1007/s11042-021-11603-7</t>
  </si>
  <si>
    <t>2022-01</t>
  </si>
  <si>
    <t>3603-3628</t>
  </si>
  <si>
    <t>81</t>
  </si>
  <si>
    <t>AMC5GMFW</t>
  </si>
  <si>
    <t>Yarahmadi, Hadis; Hasheminejad, Seyed Mohammad Hossein</t>
  </si>
  <si>
    <t>Design pattern detection approaches: a systematic review of the literature</t>
  </si>
  <si>
    <t>10.1007/s10462-020-09834-5</t>
  </si>
  <si>
    <t>http://dx.doi.org/10.1007/s10462-020-09834-5</t>
  </si>
  <si>
    <t>2020-04-20</t>
  </si>
  <si>
    <t>5789-5846</t>
  </si>
  <si>
    <t>7XKVK7RA</t>
  </si>
  <si>
    <t>Bettini, Lorenzo; Bourr, Khalid; Pugliese, Rosario; Tiezzi, Francesco</t>
  </si>
  <si>
    <t>Coordinating and programming multiple ROS-based robots with X-KLAIM</t>
  </si>
  <si>
    <t>10.1007/s10009-023-00727-w</t>
  </si>
  <si>
    <t>http://dx.doi.org/10.1007/s10009-023-00727-w</t>
  </si>
  <si>
    <t>2023-11-02</t>
  </si>
  <si>
    <t>747-764</t>
  </si>
  <si>
    <t>FSYZ9V7P</t>
  </si>
  <si>
    <t>Salado-Cid, Rubén; Ramírez, Aurora; Romero, José Raúl</t>
  </si>
  <si>
    <t>On the need of opening the big data landscape to everyone: Challenges and new trends</t>
  </si>
  <si>
    <t>Digital marketplaces unleashed</t>
  </si>
  <si>
    <t>978-3-662-49275-8</t>
  </si>
  <si>
    <t>http://dx.doi.org/10.1007/978-3-662-49275-8_60</t>
  </si>
  <si>
    <t>675–687</t>
  </si>
  <si>
    <t>DOI: 10.1007/978-3-662-49275-8_60</t>
  </si>
  <si>
    <t>3YHHMGHF</t>
  </si>
  <si>
    <t>Sánchez Cuadrado, Jesús; Guerra, Esther; de Lara, Juan</t>
  </si>
  <si>
    <t>The program is the model: Enabling Transformations@run.time</t>
  </si>
  <si>
    <t>http://dx.doi.org/10.1007/978-3-642-36089-3_7</t>
  </si>
  <si>
    <t>104–123</t>
  </si>
  <si>
    <t>DOI: 10.1007/978-3-642-36089-3_7 ISSN: 1611-3349</t>
  </si>
  <si>
    <t>P89H7639</t>
  </si>
  <si>
    <t>Santos-Olmo, Antonio; Sánchez, Luis Enrique; Rosado, David G.; Serrano, Manuel A.; Blanco, Carlos; Mouratidis, Haralambos; Fernández-Medina, Eduardo</t>
  </si>
  <si>
    <t>Towards an integrated risk analysis security framework according to a systematic analysis of existing proposals</t>
  </si>
  <si>
    <t>10.1007/s11704-023-1582-6</t>
  </si>
  <si>
    <t>http://dx.doi.org/10.1007/s11704-023-1582-6</t>
  </si>
  <si>
    <t>2023-11-25</t>
  </si>
  <si>
    <t>2XXQLSVH</t>
  </si>
  <si>
    <t>García-Borgoñón, Laura; Barcelona, Miguel Angel; Egea, Armando J.; Reyes, German; Sainz-de-la-maza, Alejandro; González-Uzabal, Adolfo</t>
  </si>
  <si>
    <t>Lessons learned in model-based reverse engineering of large legacy systems</t>
  </si>
  <si>
    <t>978-3-031-34560-9</t>
  </si>
  <si>
    <t>http://dx.doi.org/10.1007/978-3-031-34560-9_20</t>
  </si>
  <si>
    <t>330–344</t>
  </si>
  <si>
    <t>DOI: 10.1007/978-3-031-34560-9_20 ISSN: 1611-3349</t>
  </si>
  <si>
    <t>35R3NJXF</t>
  </si>
  <si>
    <t>Zhu, Hegui; Cai, Xiaoxi; Dou, Jieru; Gao, Zhan; Zhang, Libo</t>
  </si>
  <si>
    <t>Multi-level adaptive few-shot learning network combined with vision transformer</t>
  </si>
  <si>
    <t>10.1007/s12652-022-04327-5</t>
  </si>
  <si>
    <t>http://dx.doi.org/10.1007/s12652-022-04327-5</t>
  </si>
  <si>
    <t>2022-07-25</t>
  </si>
  <si>
    <t>12477-12491</t>
  </si>
  <si>
    <t>8PCIUM3K</t>
  </si>
  <si>
    <t>Alshammari, Abdulaziz</t>
  </si>
  <si>
    <t>Ensemble recurrent neural network with whale optimization algorithm-based DNA sequence classification for medical applications</t>
  </si>
  <si>
    <t>10.1007/s00500-023-08435-y</t>
  </si>
  <si>
    <t>http://dx.doi.org/10.1007/s00500-023-08435-y</t>
  </si>
  <si>
    <t>2023-05-31</t>
  </si>
  <si>
    <t>2327CQ87</t>
  </si>
  <si>
    <t>Polack, Fiona; Droop, Alastair</t>
  </si>
  <si>
    <t>Principled simulation of cell proliferation dynamics using the CoSMoS approach</t>
  </si>
  <si>
    <t>10.1007/s11047-014-9468-z</t>
  </si>
  <si>
    <t>http://dx.doi.org/10.1007/s11047-014-9468-z</t>
  </si>
  <si>
    <t>2014-10-17</t>
  </si>
  <si>
    <t>63-82</t>
  </si>
  <si>
    <t>4JS2XMAW</t>
  </si>
  <si>
    <t>Cruz Salazar, Luis Alberto; Ryashentseva, Daria; Lüder, Arndt; Vogel-Heuser, Birgit</t>
  </si>
  <si>
    <t>Cyber-physical production systems architecture based on multi-agent’s design pattern—comparison of selected approaches mapping four agent patterns</t>
  </si>
  <si>
    <t>10.1007/s00170-019-03800-4</t>
  </si>
  <si>
    <t>http://dx.doi.org/10.1007/s00170-019-03800-4</t>
  </si>
  <si>
    <t>2019-07-26</t>
  </si>
  <si>
    <t>4005-4034</t>
  </si>
  <si>
    <t>105</t>
  </si>
  <si>
    <t>LWXJJR7P</t>
  </si>
  <si>
    <t>Simm, Will; Blair, Gordon; Bassett, Richard; Samreen, Faiza; Young, Paul</t>
  </si>
  <si>
    <t>Models in the cloud: Exploring next generation environmental software systems</t>
  </si>
  <si>
    <t>Environmental software systems. Data science in action</t>
  </si>
  <si>
    <t>978-3-030-39815-6</t>
  </si>
  <si>
    <t>http://dx.doi.org/10.1007/978-3-030-39815-6_21</t>
  </si>
  <si>
    <t>216–227</t>
  </si>
  <si>
    <t>DOI: 10.1007/978-3-030-39815-6_21 ISSN: 1868-422X</t>
  </si>
  <si>
    <t>KXUHCV44</t>
  </si>
  <si>
    <t>Gamito, Ivo; da Silva, Alberto Rodrigues</t>
  </si>
  <si>
    <t>From rigorous requirements and user interfaces specifications into software business applications</t>
  </si>
  <si>
    <t>Quality of information and communications technology</t>
  </si>
  <si>
    <t>978-3-030-58793-2</t>
  </si>
  <si>
    <t>http://dx.doi.org/10.1007/978-3-030-58793-2_37</t>
  </si>
  <si>
    <t>459–473</t>
  </si>
  <si>
    <t>DOI: 10.1007/978-3-030-58793-2_37 ISSN: 1865-0937</t>
  </si>
  <si>
    <t>YBJBSUZU</t>
  </si>
  <si>
    <t>Gharaat, Mohammadali; Sharbaf, Mohammadreza; Zamani, Bahman; Hamou-Lhadj, Abdelwahab</t>
  </si>
  <si>
    <t>ALBA: a model-driven framework for the automatic generation of android location-based apps</t>
  </si>
  <si>
    <t>10.1007/s10515-020-00278-3</t>
  </si>
  <si>
    <t>http://dx.doi.org/10.1007/s10515-020-00278-3</t>
  </si>
  <si>
    <t>2021-01-21</t>
  </si>
  <si>
    <t>NA9W2SUW</t>
  </si>
  <si>
    <t>Nierstrasz, Oscar; Denker, Marcus; Renggli, Lukas</t>
  </si>
  <si>
    <t>Model-centric, context-aware software adaptation</t>
  </si>
  <si>
    <t>978-3-642-02161-9</t>
  </si>
  <si>
    <t>http://dx.doi.org/10.1007/978-3-642-02161-9_7</t>
  </si>
  <si>
    <t>128–145</t>
  </si>
  <si>
    <t>DOI: 10.1007/978-3-642-02161-9_7 ISSN: 1611-3349</t>
  </si>
  <si>
    <t>ZUKAM3BP</t>
  </si>
  <si>
    <t>Kappel, Gerti; Langer, Philip; Retschitzegger, Werner; Schwinger, Wieland; Wimmer, Manuel</t>
  </si>
  <si>
    <t>Model transformation by-example: A survey of the first wave</t>
  </si>
  <si>
    <t>978-3-642-28279-9</t>
  </si>
  <si>
    <t>http://dx.doi.org/10.1007/978-3-642-28279-9_15</t>
  </si>
  <si>
    <t>197–215</t>
  </si>
  <si>
    <t>DOI: 10.1007/978-3-642-28279-9_15 ISSN: 1611-3349</t>
  </si>
  <si>
    <t>GB8JN5JC</t>
  </si>
  <si>
    <t>Jbara, Ahmad; Bibliowicz, Arieh; Wengrowicz, Niva; Levi, Natali; Dori, Dov</t>
  </si>
  <si>
    <t>Toward integrating systems engineering with software engineering through Object-Process Programming</t>
  </si>
  <si>
    <t>10.1007/s41870-020-00488-8</t>
  </si>
  <si>
    <t>http://dx.doi.org/10.1007/s41870-020-00488-8</t>
  </si>
  <si>
    <t>2020-07-05</t>
  </si>
  <si>
    <t>ECKVCGMV</t>
  </si>
  <si>
    <t>Gonzalez-Perez, Cesar</t>
  </si>
  <si>
    <t>How ontologies can help in software engineering</t>
  </si>
  <si>
    <t>Grand timely topics in software engineering</t>
  </si>
  <si>
    <t>978-3-319-60074-1</t>
  </si>
  <si>
    <t>http://dx.doi.org/10.1007/978-3-319-60074-1_2</t>
  </si>
  <si>
    <t>26–44</t>
  </si>
  <si>
    <t>DOI: 10.1007/978-3-319-60074-1_2 ISSN: 1611-3349</t>
  </si>
  <si>
    <t>UHGEW5ED</t>
  </si>
  <si>
    <t>Van Der Straeten, Ragnhild; Mens, Tom; Van Baelen, Stefan</t>
  </si>
  <si>
    <t>Challenges in model-driven software engineering</t>
  </si>
  <si>
    <t>978-3-642-01648-6</t>
  </si>
  <si>
    <t>http://dx.doi.org/10.1007/978-3-642-01648-6_4</t>
  </si>
  <si>
    <t>35–47</t>
  </si>
  <si>
    <t>DOI: 10.1007/978-3-642-01648-6_4 ISSN: 1611-3349</t>
  </si>
  <si>
    <t>UP9MYZVD</t>
  </si>
  <si>
    <t>Kessentini, Wael; Alizadeh, Vahid</t>
  </si>
  <si>
    <t>Semi-automated metamodel/model co-evolution: a multi-level interactive approach</t>
  </si>
  <si>
    <t>10.1007/s10270-022-00978-2</t>
  </si>
  <si>
    <t>http://dx.doi.org/10.1007/s10270-022-00978-2</t>
  </si>
  <si>
    <t>2022-04-06</t>
  </si>
  <si>
    <t>1853-1876</t>
  </si>
  <si>
    <t>7YDFYZ7V</t>
  </si>
  <si>
    <t>Chun, Ingeol; Park, Jeongmin; Lee, Haeyoung; Kim, Wontae; Park, Seungmin; Lee, Eunseok</t>
  </si>
  <si>
    <t>An agent-based self-adaptation architecture for implementing smart devices in Smart Space</t>
  </si>
  <si>
    <t>1572-9451</t>
  </si>
  <si>
    <t>10.1007/s11235-011-9547-8</t>
  </si>
  <si>
    <t>http://dx.doi.org/10.1007/s11235-011-9547-8</t>
  </si>
  <si>
    <t>2011-07-30</t>
  </si>
  <si>
    <t>2335-2346</t>
  </si>
  <si>
    <t>Y4GS7UYK</t>
  </si>
  <si>
    <t>Liu, Chuang-Wei; Wang, Hengli; Guo, Sicen; Bocus, Mohammud Junaid; Chen, Qijun; Fan, Rui</t>
  </si>
  <si>
    <t>Stereo matching: Fundamentals, state-of-the-art, and existing challenges</t>
  </si>
  <si>
    <t>Advances in computer vision and pattern recognition</t>
  </si>
  <si>
    <t>978-981-9942-87-9</t>
  </si>
  <si>
    <t>http://dx.doi.org/10.1007/978-981-99-4287-9_3</t>
  </si>
  <si>
    <t>63–100</t>
  </si>
  <si>
    <t>DOI: 10.1007/978-981-99-4287-9_3 ISSN: 2191-6594</t>
  </si>
  <si>
    <t>U8BVTI4H</t>
  </si>
  <si>
    <t>Yue, Tao; Abrahão, Silvia; Zhang, Man</t>
  </si>
  <si>
    <t>Guest editorial to the special section of models 2019</t>
  </si>
  <si>
    <t>10.1007/s10270-021-00939-1</t>
  </si>
  <si>
    <t>http://dx.doi.org/10.1007/s10270-021-00939-1</t>
  </si>
  <si>
    <t>2021-10-20</t>
  </si>
  <si>
    <t>1793-1795</t>
  </si>
  <si>
    <t>WGDCG268</t>
  </si>
  <si>
    <t>Kordon, Fabrice; Leuschel, Michael; van de Pol, Jaco; Thierry-Mieg, Yann</t>
  </si>
  <si>
    <t>Software architecture of modern model checkers</t>
  </si>
  <si>
    <t>Computing and software science</t>
  </si>
  <si>
    <t>978-3-319-91908-9</t>
  </si>
  <si>
    <t>http://dx.doi.org/10.1007/978-3-319-91908-9_20</t>
  </si>
  <si>
    <t>393–419</t>
  </si>
  <si>
    <t>DOI: 10.1007/978-3-319-91908-9_20 ISSN: 1611-3349</t>
  </si>
  <si>
    <t>UCW56TXN</t>
  </si>
  <si>
    <t>Chikhaoui, Ahmed; Chadli, Abdelhafid; Ouared, Abdelkader</t>
  </si>
  <si>
    <t>A model-based DevOps process for development of mathematical database cost models</t>
  </si>
  <si>
    <t>10.1007/s10515-023-00390-0</t>
  </si>
  <si>
    <t>http://dx.doi.org/10.1007/s10515-023-00390-0</t>
  </si>
  <si>
    <t>2023-07-28</t>
  </si>
  <si>
    <t>LWFHP9CZ</t>
  </si>
  <si>
    <t>Diamantopoulos, Themistoklis; Symeonidis, Andreas L.</t>
  </si>
  <si>
    <t>Theoretical background and state-of-the-art</t>
  </si>
  <si>
    <t>Mining software engineering data for software reuse</t>
  </si>
  <si>
    <t>978-3-030-30106-4</t>
  </si>
  <si>
    <t>http://dx.doi.org/10.1007/978-3-030-30106-4_2</t>
  </si>
  <si>
    <t>13–43</t>
  </si>
  <si>
    <t>DOI: 10.1007/978-3-030-30106-4_2 ISSN: 2197-8441</t>
  </si>
  <si>
    <t>ULJ9ARE9</t>
  </si>
  <si>
    <t>Cossentino, Massimo; Sabatucci, Luca; Seidita, Valeria</t>
  </si>
  <si>
    <t>Engineering self-adaptive systems: From experiences with MUSA to a general design process</t>
  </si>
  <si>
    <t>978-3-030-25693-7</t>
  </si>
  <si>
    <t>http://dx.doi.org/10.1007/978-3-030-25693-7_6</t>
  </si>
  <si>
    <t>96–116</t>
  </si>
  <si>
    <t>DOI: 10.1007/978-3-030-25693-7_6 ISSN: 1611-3349</t>
  </si>
  <si>
    <t>FMXGZUWW</t>
  </si>
  <si>
    <t>Wang, Tiexin; Truptil, Sebastien; Benaben, Frederick</t>
  </si>
  <si>
    <t>An automatic model-to-model mapping and transformation methodology to serve model-based systems engineering</t>
  </si>
  <si>
    <t>Information Systems and e-Business Management</t>
  </si>
  <si>
    <t>1617-9854</t>
  </si>
  <si>
    <t>10.1007/s10257-016-0321-z</t>
  </si>
  <si>
    <t>http://dx.doi.org/10.1007/s10257-016-0321-z</t>
  </si>
  <si>
    <t>2016-06-09</t>
  </si>
  <si>
    <t>323-376</t>
  </si>
  <si>
    <t>Inf Syst E-Bus Manage</t>
  </si>
  <si>
    <t>DVFKTBQQ</t>
  </si>
  <si>
    <t>Delmas, Rémi; Doose, David; Pires, Anthony Fernandes; Polacsek, Thomas</t>
  </si>
  <si>
    <t>Supporting model based design</t>
  </si>
  <si>
    <t>978-3-642-24443-8</t>
  </si>
  <si>
    <t>http://dx.doi.org/10.1007/978-3-642-24443-8_25</t>
  </si>
  <si>
    <t>237–248</t>
  </si>
  <si>
    <t>DOI: 10.1007/978-3-642-24443-8_25 ISSN: 1611-3349</t>
  </si>
  <si>
    <t>PB3JB79B</t>
  </si>
  <si>
    <t>Abrahão, Silvia; de Lara, Juan; Sahraoui, Houari; Syriani, Eugene</t>
  </si>
  <si>
    <t>Guest editorial for the special section on MODELS 2020</t>
  </si>
  <si>
    <t>10.1007/s10270-022-01044-7</t>
  </si>
  <si>
    <t>http://dx.doi.org/10.1007/s10270-022-01044-7</t>
  </si>
  <si>
    <t>2022-09-15</t>
  </si>
  <si>
    <t>1711-1713</t>
  </si>
  <si>
    <t>D2DJ77PV</t>
  </si>
  <si>
    <t>Georgiev, A.; Grigorov, A.; Bontchev, B.; Boytchev, P.; Stefanov, K.; Bahreini, K.; Nyamsuren, E.; van der Vegt, W.; Westera, W.; Prada, R.; Hollins, Paul; Moreno, Pablo</t>
  </si>
  <si>
    <t>The RAGE software asset model and metadata model</t>
  </si>
  <si>
    <t>978-3-319-45841-0</t>
  </si>
  <si>
    <t>http://dx.doi.org/10.1007/978-3-319-45841-0_18</t>
  </si>
  <si>
    <t>191–203</t>
  </si>
  <si>
    <t>DOI: 10.1007/978-3-319-45841-0_18 ISSN: 1611-3349</t>
  </si>
  <si>
    <t>7DZJLEF5</t>
  </si>
  <si>
    <t>Molano, José Ignacio Rodríguez; Lovelle, Juan Manuel Cueva; Montenegro, Carlos Enrique; Granados, J. Javier Rainer; Crespo, Rubén González</t>
  </si>
  <si>
    <t>Metamodel for integration of Internet of Things, Social Networks, the Cloud and Industry 4.0</t>
  </si>
  <si>
    <t>10.1007/s12652-017-0469-5</t>
  </si>
  <si>
    <t>http://dx.doi.org/10.1007/s12652-017-0469-5</t>
  </si>
  <si>
    <t>2017-02-27</t>
  </si>
  <si>
    <t>709-723</t>
  </si>
  <si>
    <t>SP37R7I6</t>
  </si>
  <si>
    <t>Aguirre-Cervantes, José Luis; Pernin, Jean-Philippe</t>
  </si>
  <si>
    <t>A scenario editing environment for professional online training systems</t>
  </si>
  <si>
    <t>978-3-642-21898-9</t>
  </si>
  <si>
    <t>http://dx.doi.org/10.1007/978-3-642-21898-9_42</t>
  </si>
  <si>
    <t>502–517</t>
  </si>
  <si>
    <t>DOI: 10.1007/978-3-642-21898-9_42 ISSN: 1611-3349</t>
  </si>
  <si>
    <t>5PB2THEA</t>
  </si>
  <si>
    <t>Aßmann, Uwe; Götz, Sebastian; Jézéquel, Jean-Marc; Morin, Brice; Trapp, Mario</t>
  </si>
  <si>
    <t>A reference architecture and roadmap for Models@run.time systems</t>
  </si>
  <si>
    <t>978-3-319-08915-7</t>
  </si>
  <si>
    <t>http://dx.doi.org/10.1007/978-3-319-08915-7_1</t>
  </si>
  <si>
    <t>1–18</t>
  </si>
  <si>
    <t>DOI: 10.1007/978-3-319-08915-7_1 ISSN: 1611-3349</t>
  </si>
  <si>
    <t>R8EI8MHM</t>
  </si>
  <si>
    <t>Ukić, Nenad; Maras, Josip; Šerić, Ljiljana</t>
  </si>
  <si>
    <t>The influence of cyclomatic complexity distribution on the understandability of xtUML models</t>
  </si>
  <si>
    <t>1573-1367</t>
  </si>
  <si>
    <t>10.1007/s11219-016-9351-5</t>
  </si>
  <si>
    <t>http://dx.doi.org/10.1007/s11219-016-9351-5</t>
  </si>
  <si>
    <t>2016-12-28</t>
  </si>
  <si>
    <t>273-319</t>
  </si>
  <si>
    <t>SS7TPHAG</t>
  </si>
  <si>
    <t>Luo, Jun; Liu, Zewei</t>
  </si>
  <si>
    <t>Novel grey wolf optimization based on modified differential evolution for numerical function optimization</t>
  </si>
  <si>
    <t>10.1007/s10489-019-01521-5</t>
  </si>
  <si>
    <t>http://dx.doi.org/10.1007/s10489-019-01521-5</t>
  </si>
  <si>
    <t>2019-07-27</t>
  </si>
  <si>
    <t>468-486</t>
  </si>
  <si>
    <t>8AFJXJYG</t>
  </si>
  <si>
    <t>Klingelhöfer, Janina</t>
  </si>
  <si>
    <t>The power of crisis communication: A qualitative study of the establishment of a scientific field</t>
  </si>
  <si>
    <t>978-3-658-43419-9</t>
  </si>
  <si>
    <t>http://dx.doi.org/10.1007/978-3-658-43419-9</t>
  </si>
  <si>
    <t>DOI: 10.1007/978-3-658-43419-9</t>
  </si>
  <si>
    <t>S2ETU9SR</t>
  </si>
  <si>
    <t>Ibad, Tasbiha; Abdulkadir, Said Jadid; Aziz, Norshakirah; Ragab, Mohammed Gamal; Al-Tashi, Qasem</t>
  </si>
  <si>
    <t>Hyperparameter Optimization of Evolving Spiking Neural Network for Time-Series Classification</t>
  </si>
  <si>
    <t>New Generation Computing</t>
  </si>
  <si>
    <t>1882-7055</t>
  </si>
  <si>
    <t>10.1007/s00354-022-00165-3</t>
  </si>
  <si>
    <t>http://dx.doi.org/10.1007/s00354-022-00165-3</t>
  </si>
  <si>
    <t>2022-03-24</t>
  </si>
  <si>
    <t>377-397</t>
  </si>
  <si>
    <t>New Gener. Comput.</t>
  </si>
  <si>
    <t>SBSG6VLZ</t>
  </si>
  <si>
    <t>Misbhauddin, Mohammed; Alshayeb, Mohammad</t>
  </si>
  <si>
    <t>UML model refactoring: a systematic literature review</t>
  </si>
  <si>
    <t>10.1007/s10664-013-9283-7</t>
  </si>
  <si>
    <t>http://dx.doi.org/10.1007/s10664-013-9283-7</t>
  </si>
  <si>
    <t>2013-10-15</t>
  </si>
  <si>
    <t>206-251</t>
  </si>
  <si>
    <t>YVL8L4HD</t>
  </si>
  <si>
    <t>Farahbod, Roozbeh; Avram, Vladimir; Glässer, Uwe; Guitouni, Adel</t>
  </si>
  <si>
    <t>A formal engineering approach to high-level design of situation analysis decision support systems</t>
  </si>
  <si>
    <t>978-3-642-24559-6</t>
  </si>
  <si>
    <t>http://dx.doi.org/10.1007/978-3-642-24559-6_16</t>
  </si>
  <si>
    <t>211–226</t>
  </si>
  <si>
    <t>DOI: 10.1007/978-3-642-24559-6_16 ISSN: 1611-3349</t>
  </si>
  <si>
    <t>GB5MJ45K</t>
  </si>
  <si>
    <t>Dependability of model-driven executable DSLs: Critical review and solutions</t>
  </si>
  <si>
    <t>Software architecture</t>
  </si>
  <si>
    <t>http://dx.doi.org/10.1007/978-3-030-59155-7_27</t>
  </si>
  <si>
    <t>358–373</t>
  </si>
  <si>
    <t>DOI: 10.1007/978-3-030-59155-7_27 ISSN: 1865-0937</t>
  </si>
  <si>
    <t>YL6AUJK2</t>
  </si>
  <si>
    <t>Rabbi, Fazle; MacCaull, Wendy</t>
  </si>
  <si>
    <t>Model driven workflow development with T □</t>
  </si>
  <si>
    <t>Advanced information systems engineering workshops</t>
  </si>
  <si>
    <t>978-3-642-31069-0</t>
  </si>
  <si>
    <t>http://dx.doi.org/10.1007/978-3-642-31069-0_23</t>
  </si>
  <si>
    <t>265–279</t>
  </si>
  <si>
    <t>DOI: 10.1007/978-3-642-31069-0_23 ISSN: 1865-1356</t>
  </si>
  <si>
    <t>T8F7R5ZR</t>
  </si>
  <si>
    <t>Gaia agents implementation through models transformation</t>
  </si>
  <si>
    <t>978-3-642-11161-7</t>
  </si>
  <si>
    <t>http://dx.doi.org/10.1007/978-3-642-11161-7_9</t>
  </si>
  <si>
    <t>127–142</t>
  </si>
  <si>
    <t>DOI: 10.1007/978-3-642-11161-7_9 ISSN: 1611-3349</t>
  </si>
  <si>
    <t>UWZBWS3X</t>
  </si>
  <si>
    <t>Bartolini, Cesare; Muthuri, Robert; Santos, Cristiana</t>
  </si>
  <si>
    <t>Using ontologies to model data protection requirements in workflows</t>
  </si>
  <si>
    <t>978-3-319-50953-2</t>
  </si>
  <si>
    <t>http://dx.doi.org/10.1007/978-3-319-50953-2_17</t>
  </si>
  <si>
    <t>233–248</t>
  </si>
  <si>
    <t>DOI: 10.1007/978-3-319-50953-2_17 ISSN: 1611-3349</t>
  </si>
  <si>
    <t>7ZLK9VVP</t>
  </si>
  <si>
    <t>Wolny, Sabine; Mazak, Alexandra; Carpella, Christine; Geist, Verena; Wimmer, Manuel</t>
  </si>
  <si>
    <t>Thirteen years of SysML: a systematic mapping study</t>
  </si>
  <si>
    <t>10.1007/s10270-019-00735-y</t>
  </si>
  <si>
    <t>http://dx.doi.org/10.1007/s10270-019-00735-y</t>
  </si>
  <si>
    <t>2019-05-13</t>
  </si>
  <si>
    <t>111-169</t>
  </si>
  <si>
    <t>Y4GBWB63</t>
  </si>
  <si>
    <t>Jiang, Dingde; Song, Houbing; Huo, Liuwei</t>
  </si>
  <si>
    <t>Editorial: Advance of simulations and techniques for communication networks and information systems</t>
  </si>
  <si>
    <t>1572-8196</t>
  </si>
  <si>
    <t>10.1007/s11276-021-02601-6</t>
  </si>
  <si>
    <t>http://dx.doi.org/10.1007/s11276-021-02601-6</t>
  </si>
  <si>
    <t>2021-04-16</t>
  </si>
  <si>
    <t>3453-3456</t>
  </si>
  <si>
    <t>XFWV7NTH</t>
  </si>
  <si>
    <t>Zhang, Liwen; Pingaud, Hervé; Lamine, Elyes; Fontanili, Franck; Bortolaso, Christophe; Derras, Mustapha</t>
  </si>
  <si>
    <t>A model driven approach to transform business vision-oriented decision-making requirement into solution-oriented optimization model</t>
  </si>
  <si>
    <t>http://dx.doi.org/10.1007/978-3-031-08530-7_18</t>
  </si>
  <si>
    <t>211–225</t>
  </si>
  <si>
    <t>DOI: 10.1007/978-3-031-08530-7_18 ISSN: 1611-3349</t>
  </si>
  <si>
    <t>IHWT8ZU8</t>
  </si>
  <si>
    <t>Aala Kalananda, Vamsi Krishna Reddy; Komanapalli, Venkata Lakshmi Narayana</t>
  </si>
  <si>
    <t>Hybrid evolutionary grey wolf optimizer for constrained engineering problems and multi-unit production planning</t>
  </si>
  <si>
    <t>Evolutionary Intelligence</t>
  </si>
  <si>
    <t>1864-5917</t>
  </si>
  <si>
    <t>10.1007/s12065-024-00909-8</t>
  </si>
  <si>
    <t>http://dx.doi.org/10.1007/s12065-024-00909-8</t>
  </si>
  <si>
    <t>2024-02-18</t>
  </si>
  <si>
    <t>Evol. Intel.</t>
  </si>
  <si>
    <t>Q85HGFD2</t>
  </si>
  <si>
    <t>Martínez, Salvador; Gérard, Sébastien; Cabot, Jordi</t>
  </si>
  <si>
    <t>Efficient model similarity estimation with robust hashing</t>
  </si>
  <si>
    <t>10.1007/s10270-021-00915-9</t>
  </si>
  <si>
    <t>http://dx.doi.org/10.1007/s10270-021-00915-9</t>
  </si>
  <si>
    <t>2021-08-05</t>
  </si>
  <si>
    <t>337-361</t>
  </si>
  <si>
    <t>NN68NATC</t>
  </si>
  <si>
    <t>Fernández-Caballero, Antonio; Gascueña, José M.</t>
  </si>
  <si>
    <t>Developing multi-agent systems through integrating prometheus, INGENIAS and ICARO-T</t>
  </si>
  <si>
    <t>Agents and artificial intelligence</t>
  </si>
  <si>
    <t>978-3-642-11819-7</t>
  </si>
  <si>
    <t>http://dx.doi.org/10.1007/978-3-642-11819-7_17</t>
  </si>
  <si>
    <t>219–232</t>
  </si>
  <si>
    <t>DOI: 10.1007/978-3-642-11819-7_17 ISSN: 1865-0937</t>
  </si>
  <si>
    <t>33PXUZEC</t>
  </si>
  <si>
    <t>Askarpour, Mehrnoosh; Lestingi, Livia; Longoni, Samuele; Iannacci, Niccolò; Rossi, Matteo; Vicentini, Federico</t>
  </si>
  <si>
    <t>Formally-based Model-Driven Development of Collaborative Robotic Applications</t>
  </si>
  <si>
    <t>10.1007/s10846-021-01386-2</t>
  </si>
  <si>
    <t>http://dx.doi.org/10.1007/s10846-021-01386-2</t>
  </si>
  <si>
    <t>2021-06-04</t>
  </si>
  <si>
    <t>102</t>
  </si>
  <si>
    <t>ZUG689JL</t>
  </si>
  <si>
    <t>Gorelova, Anastasiia; Meliá, Santiago</t>
  </si>
  <si>
    <t>Applying a healthcare web of things framework for infertility treatments</t>
  </si>
  <si>
    <t>Web engineering</t>
  </si>
  <si>
    <t>978-3-031-09917-5</t>
  </si>
  <si>
    <t>http://dx.doi.org/10.1007/978-3-031-09917-5_30</t>
  </si>
  <si>
    <t>426–431</t>
  </si>
  <si>
    <t>DOI: 10.1007/978-3-031-09917-5_30 ISSN: 1611-3349</t>
  </si>
  <si>
    <t>JKT8ASKK</t>
  </si>
  <si>
    <t>Torre, Damiano; Alferez, Mauricio; Soltana, Ghanem; Sabetzadeh, Mehrdad; Briand, Lionel</t>
  </si>
  <si>
    <t>Modeling data protection and privacy: application and experience with GDPR</t>
  </si>
  <si>
    <t>10.1007/s10270-021-00935-5</t>
  </si>
  <si>
    <t>http://dx.doi.org/10.1007/s10270-021-00935-5</t>
  </si>
  <si>
    <t>2021-11-17</t>
  </si>
  <si>
    <t>2071-2087</t>
  </si>
  <si>
    <t>C7BVCNVZ</t>
  </si>
  <si>
    <t>Ruiz, Jenny; Snoeck, Monique</t>
  </si>
  <si>
    <t>Feedback generation for automatic user interface design evaluation</t>
  </si>
  <si>
    <t>Software technologies</t>
  </si>
  <si>
    <t>978-3-031-11513-4</t>
  </si>
  <si>
    <t>http://dx.doi.org/10.1007/978-3-031-11513-4_4</t>
  </si>
  <si>
    <t>67–93</t>
  </si>
  <si>
    <t>DOI: 10.1007/978-3-031-11513-4_4 ISSN: 1865-0937</t>
  </si>
  <si>
    <t>GS5B3FI7</t>
  </si>
  <si>
    <t>Jadhav, Pramod P.; Joshi, Shashank D.</t>
  </si>
  <si>
    <t>Fractional weightage based objective function to a hybrid optimization algorithm for model transformation</t>
  </si>
  <si>
    <t>10.1007/s12065-018-0179-8</t>
  </si>
  <si>
    <t>http://dx.doi.org/10.1007/s12065-018-0179-8</t>
  </si>
  <si>
    <t>2018-10-24</t>
  </si>
  <si>
    <t>851-863</t>
  </si>
  <si>
    <t>B3A2UEHZ</t>
  </si>
  <si>
    <t>von Hanxleden, Reinhard; Lee, Edward A.; Fuhrmann, Hauke; Schulz-Rosengarten, Alexander; Domrös, Sören; Lohstroh, Marten; Bateni, Soroush; Menard, Christian</t>
  </si>
  <si>
    <t>Pragmatics twelve years later: A report on lingua franca</t>
  </si>
  <si>
    <t>978-3-031-19756-7</t>
  </si>
  <si>
    <t>http://dx.doi.org/10.1007/978-3-031-19756-7_5</t>
  </si>
  <si>
    <t>60–89</t>
  </si>
  <si>
    <t>DOI: 10.1007/978-3-031-19756-7_5 ISSN: 1611-3349</t>
  </si>
  <si>
    <t>VMXX5C47</t>
  </si>
  <si>
    <t>Balogh, Zoltán; Varró, Dániel</t>
  </si>
  <si>
    <t>Model transformation by example using inductive logic programming</t>
  </si>
  <si>
    <t>10.1007/s10270-008-0092-1</t>
  </si>
  <si>
    <t>http://dx.doi.org/10.1007/s10270-008-0092-1</t>
  </si>
  <si>
    <t>2008-08-13</t>
  </si>
  <si>
    <t>347-364</t>
  </si>
  <si>
    <t>VEMCERWQ</t>
  </si>
  <si>
    <t>Wang, Zihao; Mo, Yuanbin; Cui, Mingyue</t>
  </si>
  <si>
    <t>An Efficient Multilevel Threshold Image Segmentation Method for COVID-19 Imaging Using Q-Learning Based Golden Jackal Optimization</t>
  </si>
  <si>
    <t>Journal of Bionic Engineering</t>
  </si>
  <si>
    <t>2543-2141</t>
  </si>
  <si>
    <t>10.1007/s42235-023-00391-5</t>
  </si>
  <si>
    <t>http://dx.doi.org/10.1007/s42235-023-00391-5</t>
  </si>
  <si>
    <t>2023-06-14</t>
  </si>
  <si>
    <t>2276-2316</t>
  </si>
  <si>
    <t>J Bionic Eng</t>
  </si>
  <si>
    <t>5FC3PQX8</t>
  </si>
  <si>
    <t>Inglés-Romero, Juan F.; Vicente-Chicote, Cristina</t>
  </si>
  <si>
    <t>Towards a formal approach for prototyping and verifying self-adaptive systems</t>
  </si>
  <si>
    <t>978-3-642-38490-5</t>
  </si>
  <si>
    <t>http://dx.doi.org/10.1007/978-3-642-38490-5_39</t>
  </si>
  <si>
    <t>432–446</t>
  </si>
  <si>
    <t>DOI: 10.1007/978-3-642-38490-5_39 ISSN: 1865-1356</t>
  </si>
  <si>
    <t>22L5CBWA</t>
  </si>
  <si>
    <t>Pinna Puissant, Jorge; Van Der Straeten, Ragnhild; Mens, Tom</t>
  </si>
  <si>
    <t>Badger: A regression planner to resolve design model inconsistencies</t>
  </si>
  <si>
    <t>978-3-642-31491-9</t>
  </si>
  <si>
    <t>http://dx.doi.org/10.1007/978-3-642-31491-9_13</t>
  </si>
  <si>
    <t>146–161</t>
  </si>
  <si>
    <t>DOI: 10.1007/978-3-642-31491-9_13 ISSN: 1611-3349</t>
  </si>
  <si>
    <t>N5FVNAAE</t>
  </si>
  <si>
    <t>Sheng, Quan Z.; Yu, Jian; Zhang, Wei Emma; Wang, Shuang; Li, Xiaoping; Benatallah, Boualem</t>
  </si>
  <si>
    <t>Designing and building context-aware services: The ContextServ project</t>
  </si>
  <si>
    <t>978-3-030-73203-5</t>
  </si>
  <si>
    <t>http://dx.doi.org/10.1007/978-3-030-73203-5_11</t>
  </si>
  <si>
    <t>138–152</t>
  </si>
  <si>
    <t>DOI: 10.1007/978-3-030-73203-5_11 ISSN: 1611-3349</t>
  </si>
  <si>
    <t>LJGTLE7D</t>
  </si>
  <si>
    <t>Wahler, Michael; Basin, David; Brucker, Achim D.; Koehler, Jana</t>
  </si>
  <si>
    <t>Efficient analysis of pattern-based constraint specifications</t>
  </si>
  <si>
    <t>10.1007/s10270-009-0123-6</t>
  </si>
  <si>
    <t>http://dx.doi.org/10.1007/s10270-009-0123-6</t>
  </si>
  <si>
    <t>2009-08-14</t>
  </si>
  <si>
    <t>225-255</t>
  </si>
  <si>
    <t>RRVMSLNG</t>
  </si>
  <si>
    <t>Behavior Genetics</t>
  </si>
  <si>
    <t>0001-8244</t>
  </si>
  <si>
    <t>10.1023/a:1017371222025</t>
  </si>
  <si>
    <t>http://dx.doi.org/10.1023/A:1017371222025</t>
  </si>
  <si>
    <t>397-423</t>
  </si>
  <si>
    <t>ZYEQMP7A</t>
  </si>
  <si>
    <t>Basu, Shatabdi; Singhal, Sunita; Singh, Dilbag</t>
  </si>
  <si>
    <t>A Systematic Literature Review on Multimodal Medical Image Fusion</t>
  </si>
  <si>
    <t>10.1007/s11042-023-15913-w</t>
  </si>
  <si>
    <t>http://dx.doi.org/10.1007/s11042-023-15913-w</t>
  </si>
  <si>
    <t>2023-07-19</t>
  </si>
  <si>
    <t>15845-15913</t>
  </si>
  <si>
    <t>HYLWFRMG</t>
  </si>
  <si>
    <t>Metzger, Andreas; Benbernou, Salima; Carro, Manuel; Driss, Maha; Kecskemeti, Gabor; Kazhamiakin, Raman; Krytikos, Kyriakos; Mocci, Andrea; Di Nitto, Elisabetta; Wetzstein, Branimir; Silvestri, Fabrizio</t>
  </si>
  <si>
    <t>Analytical quality assurance</t>
  </si>
  <si>
    <t>978-3-642-17599-2</t>
  </si>
  <si>
    <t>http://dx.doi.org/10.1007/978-3-642-17599-2_7</t>
  </si>
  <si>
    <t>209–270</t>
  </si>
  <si>
    <t>DOI: 10.1007/978-3-642-17599-2_7 ISSN: 1611-3349</t>
  </si>
  <si>
    <t>KWM92DCK</t>
  </si>
  <si>
    <t>Alshanqiti, Abdullah; Heckel, Reiko; Kehrer, Timo</t>
  </si>
  <si>
    <t>Inferring visual contracts from Java programs</t>
  </si>
  <si>
    <t>10.1007/s10515-018-0242-9</t>
  </si>
  <si>
    <t>http://dx.doi.org/10.1007/s10515-018-0242-9</t>
  </si>
  <si>
    <t>2018-07-05</t>
  </si>
  <si>
    <t>745-784</t>
  </si>
  <si>
    <t>XRS98V5W</t>
  </si>
  <si>
    <t>The agent modeling language (AMOLA)</t>
  </si>
  <si>
    <t>978-3-540-85776-1</t>
  </si>
  <si>
    <t>http://dx.doi.org/10.1007/978-3-540-85776-1_4</t>
  </si>
  <si>
    <t>32–44</t>
  </si>
  <si>
    <t>DOI: 10.1007/978-3-540-85776-1_4 ISSN: 1611-3349</t>
  </si>
  <si>
    <t>4BUMLP8A</t>
  </si>
  <si>
    <t>Bucaioni, Alessio; Mubeen, Saad; Ciccozzi, Federico; Cicchetti, Antonio; Sjödin, Mikael</t>
  </si>
  <si>
    <t>Modelling multi-criticality vehicular software systems: evolution of an industrial component model</t>
  </si>
  <si>
    <t>10.1007/s10270-020-00795-5</t>
  </si>
  <si>
    <t>http://dx.doi.org/10.1007/s10270-020-00795-5</t>
  </si>
  <si>
    <t>2020-04-30</t>
  </si>
  <si>
    <t>1283-1302</t>
  </si>
  <si>
    <t>P6F8URTS</t>
  </si>
  <si>
    <t>Hung, Patrick C. K.; Iqbal, Farkhund; Aleem, Saiqa; Rafferty, Laura</t>
  </si>
  <si>
    <t>Snapshot of research issues in service robots</t>
  </si>
  <si>
    <t>978-3-031-14135-5</t>
  </si>
  <si>
    <t>http://dx.doi.org/10.1007/978-3-031-14135-5_32</t>
  </si>
  <si>
    <t>363–376</t>
  </si>
  <si>
    <t>DOI: 10.1007/978-3-031-14135-5_32 ISSN: 1611-3349</t>
  </si>
  <si>
    <t>6X3EEBVY</t>
  </si>
  <si>
    <t>Bill, Robert; Mazak, Alexandra; Wimmer, Manuel; Vogel-Heuser, Birgit</t>
  </si>
  <si>
    <t>On the need for temporal model repositories</t>
  </si>
  <si>
    <t>http://dx.doi.org/10.1007/978-3-319-74730-9_11</t>
  </si>
  <si>
    <t>136–145</t>
  </si>
  <si>
    <t>DOI: 10.1007/978-3-319-74730-9_11 ISSN: 1611-3349</t>
  </si>
  <si>
    <t>YR7ICFNG</t>
  </si>
  <si>
    <t>Cosentino, Valerio; Cabot, Jordi; Albert, Patrick; Bauquel, Philippe; Perronnet, Jacques</t>
  </si>
  <si>
    <t>A model driven reverse engineering framework for extracting business rules out of a java application</t>
  </si>
  <si>
    <t>978-3-642-32689-9</t>
  </si>
  <si>
    <t>http://dx.doi.org/10.1007/978-3-642-32689-9_3</t>
  </si>
  <si>
    <t>17–31</t>
  </si>
  <si>
    <t>DOI: 10.1007/978-3-642-32689-9_3 ISSN: 1611-3349</t>
  </si>
  <si>
    <t>C6K469TJ</t>
  </si>
  <si>
    <t>Marrone, Stefano</t>
  </si>
  <si>
    <t>Using Bayesian networks for highly available cloud-based web applications</t>
  </si>
  <si>
    <t>Journal of Reliable Intelligent Environments</t>
  </si>
  <si>
    <t>2199-4676</t>
  </si>
  <si>
    <t>10.1007/s40860-015-0009-z</t>
  </si>
  <si>
    <t>http://dx.doi.org/10.1007/s40860-015-0009-z</t>
  </si>
  <si>
    <t>2015-10-31</t>
  </si>
  <si>
    <t>87-100</t>
  </si>
  <si>
    <t>2-4</t>
  </si>
  <si>
    <t>J Reliable Intell Environ</t>
  </si>
  <si>
    <t>SJLETBAA</t>
  </si>
  <si>
    <t>A model driven development of platform-neutral agents</t>
  </si>
  <si>
    <t>978-3-642-16178-0</t>
  </si>
  <si>
    <t>http://dx.doi.org/10.1007/978-3-642-16178-0_3</t>
  </si>
  <si>
    <t>3–14</t>
  </si>
  <si>
    <t>DOI: 10.1007/978-3-642-16178-0_3 ISSN: 1611-3349</t>
  </si>
  <si>
    <t>TN4LEJLY</t>
  </si>
  <si>
    <t>Spitka, Timea</t>
  </si>
  <si>
    <t>National and international civilian protection strategies in the israeli-palestinian conflict</t>
  </si>
  <si>
    <t>978-3-031-20390-9</t>
  </si>
  <si>
    <t>http://dx.doi.org/10.1007/978-3-031-20390-9</t>
  </si>
  <si>
    <t>DOI: 10.1007/978-3-031-20390-9</t>
  </si>
  <si>
    <t>S9VCYYQU</t>
  </si>
  <si>
    <t>Yue, Tao; Mauerer, Wolfgang; Ali, Shaukat; Taibi, Davide</t>
  </si>
  <si>
    <t>Challenges and opportunities in quantum software architecture</t>
  </si>
  <si>
    <t>978-3-031-36847-9</t>
  </si>
  <si>
    <t>http://dx.doi.org/10.1007/978-3-031-36847-9_1</t>
  </si>
  <si>
    <t>DOI: 10.1007/978-3-031-36847-9_1</t>
  </si>
  <si>
    <t>IZAIXTE6</t>
  </si>
  <si>
    <t>Gonçalves, Enyo; Almendra, Camilo; Goulão, Miguel; Araújo, João; Castro, Jaelson</t>
  </si>
  <si>
    <t>Using empirical studies to mitigate symbol overload in iStar extensions</t>
  </si>
  <si>
    <t>10.1007/s10270-019-00770-9</t>
  </si>
  <si>
    <t>http://dx.doi.org/10.1007/s10270-019-00770-9</t>
  </si>
  <si>
    <t>2019-12-12</t>
  </si>
  <si>
    <t>763-784</t>
  </si>
  <si>
    <t>ZN7PKRTU</t>
  </si>
  <si>
    <t>Villegas, Norha M.; Müller, Hausi A.</t>
  </si>
  <si>
    <t>Managing dynamic context to optimize smart interactions and services</t>
  </si>
  <si>
    <t>978-3-642-16599-3</t>
  </si>
  <si>
    <t>http://dx.doi.org/10.1007/978-3-642-16599-3_18</t>
  </si>
  <si>
    <t>289–318</t>
  </si>
  <si>
    <t>DOI: 10.1007/978-3-642-16599-3_18 ISSN: 1611-3349</t>
  </si>
  <si>
    <t>RZHNXVZB</t>
  </si>
  <si>
    <t>Madhushree, B.; Basanth Kumar, H. B.; Chennamma, H. R.</t>
  </si>
  <si>
    <t>An exhaustive review of authentication, tamper detection with localization and recovery techniques for medical images</t>
  </si>
  <si>
    <t>10.1007/s11042-023-16706-x</t>
  </si>
  <si>
    <t>http://dx.doi.org/10.1007/s11042-023-16706-x</t>
  </si>
  <si>
    <t>XJ68DUPD</t>
  </si>
  <si>
    <t>Boudi, Zakaryae; Ait Wakrime, Abderrahim; Toub, Mohamed; Haloua, Mohamed</t>
  </si>
  <si>
    <t>Building valid career ontologies with B-CPNs</t>
  </si>
  <si>
    <t>Smart applications and data analysis</t>
  </si>
  <si>
    <t>978-3-030-45183-7</t>
  </si>
  <si>
    <t>http://dx.doi.org/10.1007/978-3-030-45183-7_3</t>
  </si>
  <si>
    <t>33–46</t>
  </si>
  <si>
    <t>DOI: 10.1007/978-3-030-45183-7_3 ISSN: 1865-0937</t>
  </si>
  <si>
    <t>4HADQUCP</t>
  </si>
  <si>
    <t>Rademacher, Florian; Sorgalla, Jonas; Wizenty, Philip; Trebbau, Simon</t>
  </si>
  <si>
    <t>Towards an extensible approach for generative microservice development and deployment using LEMMA</t>
  </si>
  <si>
    <t>978-3-031-15116-3</t>
  </si>
  <si>
    <t>http://dx.doi.org/10.1007/978-3-031-15116-3_12</t>
  </si>
  <si>
    <t>257–280</t>
  </si>
  <si>
    <t>DOI: 10.1007/978-3-031-15116-3_12 ISSN: 1611-3349</t>
  </si>
  <si>
    <t>Y8Z38MPP</t>
  </si>
  <si>
    <t>Cámara, Javier; Troya, Javier; Burgueño, Lola; Vallecillo, Antonio</t>
  </si>
  <si>
    <t>On the assessment of generative AI in modeling tasks: an experience report with ChatGPT and UML</t>
  </si>
  <si>
    <t>10.1007/s10270-023-01105-5</t>
  </si>
  <si>
    <t>http://dx.doi.org/10.1007/s10270-023-01105-5</t>
  </si>
  <si>
    <t>2023-05-22</t>
  </si>
  <si>
    <t>781-793</t>
  </si>
  <si>
    <t>3NF4RNGL</t>
  </si>
  <si>
    <t>Karsai, Gabor</t>
  </si>
  <si>
    <t>From modeling to model-based programming</t>
  </si>
  <si>
    <t>978-3-030-03418-4</t>
  </si>
  <si>
    <t>http://dx.doi.org/10.1007/978-3-030-03418-4_18</t>
  </si>
  <si>
    <t>295–308</t>
  </si>
  <si>
    <t>DOI: 10.1007/978-3-030-03418-4_18 ISSN: 1611-3349</t>
  </si>
  <si>
    <t>MQ8MIEI7</t>
  </si>
  <si>
    <t>Kulkarni, Vinay; Reddy, Sreedhar</t>
  </si>
  <si>
    <t>From building systems right to building right systems</t>
  </si>
  <si>
    <t>http://dx.doi.org/10.1007/978-3-319-74730-9_17</t>
  </si>
  <si>
    <t>184–192</t>
  </si>
  <si>
    <t>DOI: 10.1007/978-3-319-74730-9_17 ISSN: 1611-3349</t>
  </si>
  <si>
    <t>X5ZLB29B</t>
  </si>
  <si>
    <t>Sanctorum, Audrey; Riggio, Jonathan; Sepehri, Sara; Arnesdotter, Emma; Vanhaecke, Tamara; De Troyer, Olga</t>
  </si>
  <si>
    <t>A jigsaw-based end-user tool for the development of ontology-based knowledge bases</t>
  </si>
  <si>
    <t>978-3-030-79840-6</t>
  </si>
  <si>
    <t>http://dx.doi.org/10.1007/978-3-030-79840-6_11</t>
  </si>
  <si>
    <t>169–184</t>
  </si>
  <si>
    <t>DOI: 10.1007/978-3-030-79840-6_11 ISSN: 1611-3349</t>
  </si>
  <si>
    <t>WSBVIFHA</t>
  </si>
  <si>
    <t>Niu, Nan; Yu, Yijun; González-Baixauli, Bruno; Ernst, Neil; Sampaio do Prado Leite, Julio Cesar; Mylopoulos, John</t>
  </si>
  <si>
    <t>Aspects across software life cycle: A goal-driven approach</t>
  </si>
  <si>
    <t>Transactions on aspect-oriented software development VI</t>
  </si>
  <si>
    <t>978-3-642-03764-1</t>
  </si>
  <si>
    <t>http://dx.doi.org/10.1007/978-3-642-03764-1_3</t>
  </si>
  <si>
    <t>83–110</t>
  </si>
  <si>
    <t>DOI: 10.1007/978-3-642-03764-1_3 ISSN: 1864-3035</t>
  </si>
  <si>
    <t>7AQ3BUZW</t>
  </si>
  <si>
    <t>Kulkarni, Vinay; Sunkle, Sagar; Kholkar, Deepali; Roychoudhury, Suman; Kumar, Rahul; Raghunandan, M.</t>
  </si>
  <si>
    <t>Toward automated regulatory compliance</t>
  </si>
  <si>
    <t>CSI Transactions on ICT</t>
  </si>
  <si>
    <t>2277-9086</t>
  </si>
  <si>
    <t>10.1007/s40012-021-00329-4</t>
  </si>
  <si>
    <t>http://dx.doi.org/10.1007/s40012-021-00329-4</t>
  </si>
  <si>
    <t>95-104</t>
  </si>
  <si>
    <t>CSIT</t>
  </si>
  <si>
    <t>NFYHM7A9</t>
  </si>
  <si>
    <t>Huang, Ko-Hsun; Nunes, Nuno Jardim; Nobrega, Leonel; Constantine, Larry; Chen, Monchu</t>
  </si>
  <si>
    <t>Hammering models: Designing usable modeling tools</t>
  </si>
  <si>
    <t>978-3-642-23765-2</t>
  </si>
  <si>
    <t>http://dx.doi.org/10.1007/978-3-642-23765-2_37</t>
  </si>
  <si>
    <t>537–554</t>
  </si>
  <si>
    <t>DOI: 10.1007/978-3-642-23765-2_37 ISSN: 1611-3349</t>
  </si>
  <si>
    <t>VFVAFJWN</t>
  </si>
  <si>
    <t>Do, Petr</t>
  </si>
  <si>
    <t>Automatic approaches to ontology engineering</t>
  </si>
  <si>
    <t>Digital information and communication technology and its applications</t>
  </si>
  <si>
    <t>978-3-642-22027-2</t>
  </si>
  <si>
    <t>http://dx.doi.org/10.1007/978-3-642-22027-2_25</t>
  </si>
  <si>
    <t>293–306</t>
  </si>
  <si>
    <t>DOI: 10.1007/978-3-642-22027-2_25 ISSN: 1865-0937</t>
  </si>
  <si>
    <t>IJJ7DVGS</t>
  </si>
  <si>
    <t>Cánovas Izquierdo, Javier Luis; Cabot, Jordi</t>
  </si>
  <si>
    <t>Enabling the collaborative definition of DSMLs</t>
  </si>
  <si>
    <t>http://dx.doi.org/10.1007/978-3-642-38709-8_18</t>
  </si>
  <si>
    <t>272–287</t>
  </si>
  <si>
    <t>DOI: 10.1007/978-3-642-38709-8_18 ISSN: 1860-0824</t>
  </si>
  <si>
    <t>AT8I4LZG</t>
  </si>
  <si>
    <t>Maté, Alejandro; Peral, Jesús; Trujillo, Juan; Blanco, Carlos; García-Saiz, Diego; Fernández-Medina, Eduardo</t>
  </si>
  <si>
    <t>Improving security in NoSQL document databases through model-driven modernization</t>
  </si>
  <si>
    <t>Knowledge and Information Systems</t>
  </si>
  <si>
    <t>0219-3116</t>
  </si>
  <si>
    <t>10.1007/s10115-021-01589-x</t>
  </si>
  <si>
    <t>http://dx.doi.org/10.1007/s10115-021-01589-x</t>
  </si>
  <si>
    <t>2021-07-13</t>
  </si>
  <si>
    <t>2209-2230</t>
  </si>
  <si>
    <t>Knowl Inf Syst</t>
  </si>
  <si>
    <t>F4ELULMR</t>
  </si>
  <si>
    <t>Noura, Mahda; Wang, Yichen; Heil, Sebastian; Gaedke, Martin</t>
  </si>
  <si>
    <t>OntoSpect: IoT ontology inspection by concept extraction and natural language generation</t>
  </si>
  <si>
    <t>978-3-030-74296-6</t>
  </si>
  <si>
    <t>http://dx.doi.org/10.1007/978-3-030-74296-6_4</t>
  </si>
  <si>
    <t>37–52</t>
  </si>
  <si>
    <t>DOI: 10.1007/978-3-030-74296-6_4 ISSN: 1611-3349</t>
  </si>
  <si>
    <t>A38L6RWU</t>
  </si>
  <si>
    <t>Kessentini, Marouane; Mansoor, Usman; Wimmer, Manuel; Ouni, Ali; Deb, Kalyanmoy</t>
  </si>
  <si>
    <t>Search-based detection of model level changes</t>
  </si>
  <si>
    <t>10.1007/s10664-016-9442-8</t>
  </si>
  <si>
    <t>http://dx.doi.org/10.1007/s10664-016-9442-8</t>
  </si>
  <si>
    <t>2016-09-22</t>
  </si>
  <si>
    <t>670-715</t>
  </si>
  <si>
    <t>ABDZCERX</t>
  </si>
  <si>
    <t>de Oliveira, Patrícia Araújo; Durán, Francisco; Pimentel, Ernesto</t>
  </si>
  <si>
    <t>Towards the performance analysis of elastic systems with e-Motions</t>
  </si>
  <si>
    <t>978-3-319-74781-1</t>
  </si>
  <si>
    <t>http://dx.doi.org/10.1007/978-3-319-74781-1_32</t>
  </si>
  <si>
    <t>475–490</t>
  </si>
  <si>
    <t>DOI: 10.1007/978-3-319-74781-1_32 ISSN: 1611-3349</t>
  </si>
  <si>
    <t>KWYHPNGA</t>
  </si>
  <si>
    <t>Kelly, Steven</t>
  </si>
  <si>
    <t>Modelling by the People, for the People</t>
  </si>
  <si>
    <t>http://dx.doi.org/10.1007/978-3-319-74730-9_16</t>
  </si>
  <si>
    <t>178–183</t>
  </si>
  <si>
    <t>DOI: 10.1007/978-3-319-74730-9_16 ISSN: 1611-3349</t>
  </si>
  <si>
    <t>SZPFGE87</t>
  </si>
  <si>
    <t>Sottet, Jean-Sébastien; Ganneau, Vincent; Calvary, Gaëlle; Coutaz, Joëlle; Demeure, Alexandre; Favre, Jean-Marie; Demumieux, Rachel</t>
  </si>
  <si>
    <t>Model-driven adaptation for plastic user interfaces</t>
  </si>
  <si>
    <t>Human-computer interaction – INTERACT 2007</t>
  </si>
  <si>
    <t>978-3-540-74796-3</t>
  </si>
  <si>
    <t>http://dx.doi.org/10.1007/978-3-540-74796-3_38</t>
  </si>
  <si>
    <t>397–410</t>
  </si>
  <si>
    <t>DOI: 10.1007/978-3-540-74796-3_38 ISSN: 1611-3349</t>
  </si>
  <si>
    <t>8R76GKX4</t>
  </si>
  <si>
    <t>Berger, Thorsten; Steghöfer, Jan-Philipp; Ziadi, Tewfik; Robin, Jacques; Martinez, Jabier</t>
  </si>
  <si>
    <t>The state of adoption and the challenges of systematic variability management in industry</t>
  </si>
  <si>
    <t>10.1007/s10664-019-09787-6</t>
  </si>
  <si>
    <t>http://dx.doi.org/10.1007/s10664-019-09787-6</t>
  </si>
  <si>
    <t>2020-04-04</t>
  </si>
  <si>
    <t>1755-1797</t>
  </si>
  <si>
    <t>T9ABJMD4</t>
  </si>
  <si>
    <t>Wimmer, Manuel; Garrigós, Irene; Firmenich, Sergio</t>
  </si>
  <si>
    <t>Towards automatic generation of web-based modeling editors</t>
  </si>
  <si>
    <t>978-3-319-60131-1</t>
  </si>
  <si>
    <t>http://dx.doi.org/10.1007/978-3-319-60131-1_31</t>
  </si>
  <si>
    <t>446–454</t>
  </si>
  <si>
    <t>DOI: 10.1007/978-3-319-60131-1_31 ISSN: 1611-3349</t>
  </si>
  <si>
    <t>62HJV4KG</t>
  </si>
  <si>
    <t>Chihani, Bachir; Bertin, Emmanuel; Jeanne, Fabrice; Crespi, Noel</t>
  </si>
  <si>
    <t>Context-aware systems: A case study</t>
  </si>
  <si>
    <t>http://dx.doi.org/10.1007/978-3-642-22027-2_60</t>
  </si>
  <si>
    <t>718–732</t>
  </si>
  <si>
    <t>DOI: 10.1007/978-3-642-22027-2_60 ISSN: 1865-0937</t>
  </si>
  <si>
    <t>GJTWSS9R</t>
  </si>
  <si>
    <t>Kuhar, Saša; Polančič, Gregor</t>
  </si>
  <si>
    <t>Conceptualization, measurement, and application of semantic transparency in visual notations</t>
  </si>
  <si>
    <t>10.1007/s10270-021-00888-9</t>
  </si>
  <si>
    <t>http://dx.doi.org/10.1007/s10270-021-00888-9</t>
  </si>
  <si>
    <t>2021-05-19</t>
  </si>
  <si>
    <t>2155-2197</t>
  </si>
  <si>
    <t>XESSBTK9</t>
  </si>
  <si>
    <t>Karampotsis, Evangelos; Boulas, Konstantinos; Tzanetos, Alexandros; Androvitsaneas, Vasilios P.; Gonos, Ioannis F.; Dounias, Georgios; Stathopulos, Ioannis A.</t>
  </si>
  <si>
    <t>Computational intelligence techniques for modelling the critical flashover voltage of insulators: From accuracy to comprehensibility</t>
  </si>
  <si>
    <t>978-3-319-60042-0</t>
  </si>
  <si>
    <t>http://dx.doi.org/10.1007/978-3-319-60042-0_35</t>
  </si>
  <si>
    <t>295–301</t>
  </si>
  <si>
    <t>DOI: 10.1007/978-3-319-60042-0_35 ISSN: 1611-3349</t>
  </si>
  <si>
    <t>RV9CBZJ9</t>
  </si>
  <si>
    <t>Laghouaouta, Youness; Laforcade, Pierre</t>
  </si>
  <si>
    <t>A practical approach for constraint solving in model transformations</t>
  </si>
  <si>
    <t>978-3-030-29157-0</t>
  </si>
  <si>
    <t>http://dx.doi.org/10.1007/978-3-030-29157-0_5</t>
  </si>
  <si>
    <t>DOI: 10.1007/978-3-030-29157-0_5 ISSN: 1865-0937</t>
  </si>
  <si>
    <t>D2HNP3ML</t>
  </si>
  <si>
    <t>Su, Wen; He, Ye; Zhang, Haifeng; Yang, Wenzhen</t>
  </si>
  <si>
    <t>MDEConvFormer: estimating monocular depth as soft regression based on convolutional transformer</t>
  </si>
  <si>
    <t>10.1007/s11042-024-18290-0</t>
  </si>
  <si>
    <t>http://dx.doi.org/10.1007/s11042-024-18290-0</t>
  </si>
  <si>
    <t>2024-01-27</t>
  </si>
  <si>
    <t>SRH6JKJV</t>
  </si>
  <si>
    <t>Latifaj, Malvina; Ciccozzi, Federico; Anwar, Muhammad Waseem; Mohlin, Mattias</t>
  </si>
  <si>
    <t>Blended graphical and textual modelling of UML-RT state-machines: An industrial experience</t>
  </si>
  <si>
    <t>http://dx.doi.org/10.1007/978-3-031-15116-3_2</t>
  </si>
  <si>
    <t>22–44</t>
  </si>
  <si>
    <t>DOI: 10.1007/978-3-031-15116-3_2 ISSN: 1611-3349</t>
  </si>
  <si>
    <t>QLL97EP3</t>
  </si>
  <si>
    <t>Gicquel, Pierre-Yves; George, Sebastien; Laforcade, Pierre; Marfisi-Schottman, Iza</t>
  </si>
  <si>
    <t>Design of a component-based mobile learning game authoring tool</t>
  </si>
  <si>
    <t>Games and learning alliance</t>
  </si>
  <si>
    <t>978-3-319-71940-5</t>
  </si>
  <si>
    <t>http://dx.doi.org/10.1007/978-3-319-71940-5_19</t>
  </si>
  <si>
    <t>208–217</t>
  </si>
  <si>
    <t>DOI: 10.1007/978-3-319-71940-5_19 ISSN: 1611-3349</t>
  </si>
  <si>
    <t>SWUD9NVP</t>
  </si>
  <si>
    <t>Jarzabek, Stan</t>
  </si>
  <si>
    <t>From simple to structural clones: Tapping the benefits of non-redundancy</t>
  </si>
  <si>
    <t>http://dx.doi.org/10.1007/978-3-030-75418-1_26</t>
  </si>
  <si>
    <t>563–590</t>
  </si>
  <si>
    <t>DOI: 10.1007/978-3-030-75418-1_26 ISSN: 1865-1356</t>
  </si>
  <si>
    <t>T7XN4KUP</t>
  </si>
  <si>
    <t>García Frey, Alfonso; Calvary, Gaëlle; Dupuy-Chessa, Sophie; Mandran, Nadine</t>
  </si>
  <si>
    <t>Model-based self-explanatory UIs for free, but are they valuable?</t>
  </si>
  <si>
    <t>978-3-642-40477-1</t>
  </si>
  <si>
    <t>http://dx.doi.org/10.1007/978-3-642-40477-1_9</t>
  </si>
  <si>
    <t>144–161</t>
  </si>
  <si>
    <t>DOI: 10.1007/978-3-642-40477-1_9 ISSN: 1611-3349</t>
  </si>
  <si>
    <t>X79FJYZY</t>
  </si>
  <si>
    <t>Dignum, Virginia</t>
  </si>
  <si>
    <t>Mind as a service: Building socially intelligent agents</t>
  </si>
  <si>
    <t>Coordination, organizations, institutions, and norms in agent systems XI</t>
  </si>
  <si>
    <t>978-3-319-42691-4</t>
  </si>
  <si>
    <t>http://dx.doi.org/10.1007/978-3-319-42691-4_7</t>
  </si>
  <si>
    <t>119–133</t>
  </si>
  <si>
    <t>DOI: 10.1007/978-3-319-42691-4_7 ISSN: 1611-3349</t>
  </si>
  <si>
    <t>U7ZG5EMY</t>
  </si>
  <si>
    <t>Baqais, Abdulrahman Ahmed Bobakr; Alshayeb, Mohammad</t>
  </si>
  <si>
    <t>Automatic software refactoring: a systematic literature review</t>
  </si>
  <si>
    <t>10.1007/s11219-019-09477-y</t>
  </si>
  <si>
    <t>http://dx.doi.org/10.1007/s11219-019-09477-y</t>
  </si>
  <si>
    <t>2019-12-03</t>
  </si>
  <si>
    <t>459-502</t>
  </si>
  <si>
    <t>Z9SDBYMK</t>
  </si>
  <si>
    <t>Jahed Armaghani, Danial; Hasanipanah, Mahdi; Tonnizam Mohamad, Edy</t>
  </si>
  <si>
    <t>A combination of the ICA-ANN model to predict air-overpressure resulting from blasting</t>
  </si>
  <si>
    <t>Engineering with Computers</t>
  </si>
  <si>
    <t>1435-5663</t>
  </si>
  <si>
    <t>10.1007/s00366-015-0408-z</t>
  </si>
  <si>
    <t>http://dx.doi.org/10.1007/s00366-015-0408-z</t>
  </si>
  <si>
    <t>2015-06-18</t>
  </si>
  <si>
    <t>155-171</t>
  </si>
  <si>
    <t>LAHJ976N</t>
  </si>
  <si>
    <t>Fuentes-Fernández, Rubén; Gómez-Sanz, Jorge J.; Pavón, Juan</t>
  </si>
  <si>
    <t>Understanding the human context in requirements elicitation</t>
  </si>
  <si>
    <t>1432-010X</t>
  </si>
  <si>
    <t>10.1007/s00766-009-0087-7</t>
  </si>
  <si>
    <t>http://dx.doi.org/10.1007/s00766-009-0087-7</t>
  </si>
  <si>
    <t>267-283</t>
  </si>
  <si>
    <t>E6FJN8VW</t>
  </si>
  <si>
    <t>Brambilla, Marco; Butti, Stefano; Fraternali, Piero</t>
  </si>
  <si>
    <t>WebRatio BPM: A tool for designing and deploying business processes on the web</t>
  </si>
  <si>
    <t>978-3-642-13911-6</t>
  </si>
  <si>
    <t>http://dx.doi.org/10.1007/978-3-642-13911-6_28</t>
  </si>
  <si>
    <t>415–429</t>
  </si>
  <si>
    <t>DOI: 10.1007/978-3-642-13911-6_28 ISSN: 1611-3349</t>
  </si>
  <si>
    <t>NMDKUE2B</t>
  </si>
  <si>
    <t>Ahmad, Mukhtar; Azam, Farooque; Rasheed, Yawar; Anwar, Muhammad Waseem; Ahmad, Muhammad Waqas</t>
  </si>
  <si>
    <t>A multi-purpose model driven platform for contingency planning and shaping response measures</t>
  </si>
  <si>
    <t>978-3-030-47679-3</t>
  </si>
  <si>
    <t>http://dx.doi.org/10.1007/978-3-030-47679-3_27</t>
  </si>
  <si>
    <t>320–331</t>
  </si>
  <si>
    <t>DOI: 10.1007/978-3-030-47679-3_27 ISSN: 1611-3349</t>
  </si>
  <si>
    <t>4G72QGR3</t>
  </si>
  <si>
    <t>Cheng, Zheng; Tisi, Massimo</t>
  </si>
  <si>
    <t>Slicing ATL model transformations for scalable deductive verification and fault localization</t>
  </si>
  <si>
    <t>10.1007/s10009-018-0491-8</t>
  </si>
  <si>
    <t>http://dx.doi.org/10.1007/s10009-018-0491-8</t>
  </si>
  <si>
    <t>2018-04-17</t>
  </si>
  <si>
    <t>645-663</t>
  </si>
  <si>
    <t>V4JF896Z</t>
  </si>
  <si>
    <t>Kessentini, Marouane; Sahraoui, Houari; Boukadoum, Mounir</t>
  </si>
  <si>
    <t>Example-based model-transformation testing</t>
  </si>
  <si>
    <t>10.1007/s10515-010-0079-3</t>
  </si>
  <si>
    <t>http://dx.doi.org/10.1007/s10515-010-0079-3</t>
  </si>
  <si>
    <t>2011-01-04</t>
  </si>
  <si>
    <t>199-224</t>
  </si>
  <si>
    <t>QLHI5T3X</t>
  </si>
  <si>
    <t>Kulbacki, Marek; Janiak, Mateusz; Knieć, Wojciech</t>
  </si>
  <si>
    <t>Motion data editor software architecture oriented on efficient and general purpose data analysis</t>
  </si>
  <si>
    <t>978-3-319-05458-2</t>
  </si>
  <si>
    <t>http://dx.doi.org/10.1007/978-3-319-05458-2_56</t>
  </si>
  <si>
    <t>545–554</t>
  </si>
  <si>
    <t>DOI: 10.1007/978-3-319-05458-2_56 ISSN: 1611-3349</t>
  </si>
  <si>
    <t>N5SHUQ66</t>
  </si>
  <si>
    <t>Argente, Estefanía; Beydoun, Ghassan; Fuentes-Fernández, Rubén; Henderson-Sellers, Brian; Low, Graham</t>
  </si>
  <si>
    <t>Modelling with agents</t>
  </si>
  <si>
    <t>Agent-oriented software engineering X</t>
  </si>
  <si>
    <t>978-3-642-19208-1</t>
  </si>
  <si>
    <t>http://dx.doi.org/10.1007/978-3-642-19208-1_11</t>
  </si>
  <si>
    <t>157–168</t>
  </si>
  <si>
    <t>DOI: 10.1007/978-3-642-19208-1_11 ISSN: 1611-3349</t>
  </si>
  <si>
    <t>WMPKYLIR</t>
  </si>
  <si>
    <t>Hartmann, Thomas; Fouquet, Francois; Klein, Jacques; Nain, Gregory; Le Traon, Yves</t>
  </si>
  <si>
    <t>Reactive security for smart grids using Models@run.time-Based simulation and reasoning</t>
  </si>
  <si>
    <t>Smart grid security</t>
  </si>
  <si>
    <t>978-3-319-10329-7</t>
  </si>
  <si>
    <t>http://dx.doi.org/10.1007/978-3-319-10329-7_9</t>
  </si>
  <si>
    <t>139–153</t>
  </si>
  <si>
    <t>DOI: 10.1007/978-3-319-10329-7_9 ISSN: 1611-3349</t>
  </si>
  <si>
    <t>NV8CKSGZ</t>
  </si>
  <si>
    <t>Tsigkanos, Christos; Kehrer, Timo; Ghezzi, Carlo</t>
  </si>
  <si>
    <t>Architecting dynamic cyber-physical spaces</t>
  </si>
  <si>
    <t>10.1007/s00607-016-0509-6</t>
  </si>
  <si>
    <t>http://dx.doi.org/10.1007/s00607-016-0509-6</t>
  </si>
  <si>
    <t>2016-08-26</t>
  </si>
  <si>
    <t>1011-1040</t>
  </si>
  <si>
    <t>98</t>
  </si>
  <si>
    <t>NHWA3DV4</t>
  </si>
  <si>
    <t>Ekaputra, Fajar Juang</t>
  </si>
  <si>
    <t>Ontology change in ontology-based information integration systems</t>
  </si>
  <si>
    <t>978-3-319-18818-8</t>
  </si>
  <si>
    <t>http://dx.doi.org/10.1007/978-3-319-18818-8_44</t>
  </si>
  <si>
    <t>711–720</t>
  </si>
  <si>
    <t>DOI: 10.1007/978-3-319-18818-8_44 ISSN: 1611-3349</t>
  </si>
  <si>
    <t>FMXPWAHK</t>
  </si>
  <si>
    <t>Torres, Weslley; van den Brand, Mark G. J.; Serebrenik, Alexander</t>
  </si>
  <si>
    <t>Xamã : Optical character recognition for multi-domain model management</t>
  </si>
  <si>
    <t>10.1007/s11334-022-00453-7</t>
  </si>
  <si>
    <t>http://dx.doi.org/10.1007/s11334-022-00453-7</t>
  </si>
  <si>
    <t>2022-04-27</t>
  </si>
  <si>
    <t>NV8MGBHB</t>
  </si>
  <si>
    <t>Ouared, Abdelkader; Kharroubi, Fatima Zohra</t>
  </si>
  <si>
    <t>Moving database cost models from darkness to light</t>
  </si>
  <si>
    <t>http://dx.doi.org/10.1007/978-3-030-45183-7_2</t>
  </si>
  <si>
    <t>17–32</t>
  </si>
  <si>
    <t>DOI: 10.1007/978-3-030-45183-7_2 ISSN: 1865-0937</t>
  </si>
  <si>
    <t>LB96BQM2</t>
  </si>
  <si>
    <t>Fortino, G; North, M J</t>
  </si>
  <si>
    <t>Simulation-based development and validation of multi-agent systems: AOSE and ABMS approaches</t>
  </si>
  <si>
    <t>Journal of Simulation</t>
  </si>
  <si>
    <t>1747-7786</t>
  </si>
  <si>
    <t>10.1057/jos.2013.12</t>
  </si>
  <si>
    <t>http://dx.doi.org/10.1057/jos.2013.12</t>
  </si>
  <si>
    <t>2013-08</t>
  </si>
  <si>
    <t>137-143</t>
  </si>
  <si>
    <t>Publisher: Informa UK Limited</t>
  </si>
  <si>
    <t>6VWPHSQL</t>
  </si>
  <si>
    <t>Dubois, Eric; Kubicki, Sylvain; Ramel, Sophie; Rifaut, André</t>
  </si>
  <si>
    <t>Capturing and aligning assurance requirements for business services systems</t>
  </si>
  <si>
    <t>978-3-642-32439-0</t>
  </si>
  <si>
    <t>http://dx.doi.org/10.1007/978-3-642-32439-0_5</t>
  </si>
  <si>
    <t>71–92</t>
  </si>
  <si>
    <t>DOI: 10.1007/978-3-642-32439-0_5 ISSN: 1611-3349</t>
  </si>
  <si>
    <t>UQCDPVXH</t>
  </si>
  <si>
    <t>Bittencourt, Ig Ibert; Baranauskas, Maria Cecília; Pereira, Roberto; Dermeval, Diego; Isotani, Seiji; Jaques, Patrícia</t>
  </si>
  <si>
    <t>A systematic review on multi-device inclusive environments</t>
  </si>
  <si>
    <t>Universal Access in the Information Society</t>
  </si>
  <si>
    <t>1615-5297</t>
  </si>
  <si>
    <t>10.1007/s10209-015-0422-3</t>
  </si>
  <si>
    <t>http://dx.doi.org/10.1007/s10209-015-0422-3</t>
  </si>
  <si>
    <t>2015-07-15</t>
  </si>
  <si>
    <t>737-772</t>
  </si>
  <si>
    <t>Univ Access Inf Soc</t>
  </si>
  <si>
    <t>VRZIPSQD</t>
  </si>
  <si>
    <t>Kessentini, Marouane; Sahraoui, Houari; Boukadoum, Mounir; Omar, Omar Ben</t>
  </si>
  <si>
    <t>Search-based model transformation by example</t>
  </si>
  <si>
    <t>10.1007/s10270-010-0175-7</t>
  </si>
  <si>
    <t>http://dx.doi.org/10.1007/s10270-010-0175-7</t>
  </si>
  <si>
    <t>2010-09-22</t>
  </si>
  <si>
    <t>209-226</t>
  </si>
  <si>
    <t>DL5AJAV2</t>
  </si>
  <si>
    <t>Strasser, Thomas I.; Pröstl Andrén, Filip</t>
  </si>
  <si>
    <t>Engineering and validating cyber-physical energy systems: Needs, status quo, and research trends</t>
  </si>
  <si>
    <t>Industrial applications of holonic and multi-agent systems</t>
  </si>
  <si>
    <t>978-3-030-27878-6</t>
  </si>
  <si>
    <t>http://dx.doi.org/10.1007/978-3-030-27878-6_2</t>
  </si>
  <si>
    <t>13–26</t>
  </si>
  <si>
    <t>DOI: 10.1007/978-3-030-27878-6_2 ISSN: 1611-3349</t>
  </si>
  <si>
    <t>BWHEV6BT</t>
  </si>
  <si>
    <t>Rammig, Franz J.; Zhao, Yuhong; Samara, Sufyan</t>
  </si>
  <si>
    <t>On-line model checking as operating system service</t>
  </si>
  <si>
    <t>978-3-642-10265-3</t>
  </si>
  <si>
    <t>http://dx.doi.org/10.1007/978-3-642-10265-3_13</t>
  </si>
  <si>
    <t>131–143</t>
  </si>
  <si>
    <t>DOI: 10.1007/978-3-642-10265-3_13 ISSN: 1611-3349</t>
  </si>
  <si>
    <t>YJNWE3ML</t>
  </si>
  <si>
    <t>Sikdar, Utpal Kumar; Ekbal, Asif; Saha, Sriparna</t>
  </si>
  <si>
    <t>Modified differential evolution for biochemical name recognizer</t>
  </si>
  <si>
    <t>978-3-642-54906-9</t>
  </si>
  <si>
    <t>http://dx.doi.org/10.1007/978-3-642-54906-9_18</t>
  </si>
  <si>
    <t>225–236</t>
  </si>
  <si>
    <t>DOI: 10.1007/978-3-642-54906-9_18 ISSN: 1611-3349</t>
  </si>
  <si>
    <t>F7Q9NVNB</t>
  </si>
  <si>
    <t>Balaban, Mira; Maraee, Azzam; Sturm, Arnon; Jelnov, Pavel</t>
  </si>
  <si>
    <t>A pattern-based approach for improving model quality</t>
  </si>
  <si>
    <t>10.1007/s10270-013-0390-0</t>
  </si>
  <si>
    <t>http://dx.doi.org/10.1007/s10270-013-0390-0</t>
  </si>
  <si>
    <t>2014-01-03</t>
  </si>
  <si>
    <t>1527-1555</t>
  </si>
  <si>
    <t>UZFH6HX3</t>
  </si>
  <si>
    <t>Seidita, Valeria; Cossentino, Massimo; Chella, Antonio</t>
  </si>
  <si>
    <t>A proposal of process fragment definition and documentation</t>
  </si>
  <si>
    <t>978-3-642-34799-3</t>
  </si>
  <si>
    <t>http://dx.doi.org/10.1007/978-3-642-34799-3_15</t>
  </si>
  <si>
    <t>221–237</t>
  </si>
  <si>
    <t>DOI: 10.1007/978-3-642-34799-3_15 ISSN: 1611-3349</t>
  </si>
  <si>
    <t>K6PTKQXK</t>
  </si>
  <si>
    <t>Moisan, Sabine; Rigault, Jean-Paul; Acher, Mathieu; Collet, Philippe; Lahire, Philippe</t>
  </si>
  <si>
    <t>Run time adaptation of video-surveillance systems: A software modeling approach</t>
  </si>
  <si>
    <t>Computer vision systems</t>
  </si>
  <si>
    <t>978-3-642-23968-7</t>
  </si>
  <si>
    <t>http://dx.doi.org/10.1007/978-3-642-23968-7_21</t>
  </si>
  <si>
    <t>203–212</t>
  </si>
  <si>
    <t>DOI: 10.1007/978-3-642-23968-7_21 ISSN: 1611-3349</t>
  </si>
  <si>
    <t>QLWQC7AT</t>
  </si>
  <si>
    <t>Lemoine, Bérénice; Laforcade, Pierre</t>
  </si>
  <si>
    <t>Generator of personalised training games activities: A conceptual design approach</t>
  </si>
  <si>
    <t>978-3-031-49065-1</t>
  </si>
  <si>
    <t>http://dx.doi.org/10.1007/978-3-031-49065-1_31</t>
  </si>
  <si>
    <t>321–331</t>
  </si>
  <si>
    <t>DOI: 10.1007/978-3-031-49065-1_31 ISSN: 1611-3349</t>
  </si>
  <si>
    <t>SP5BZMEW</t>
  </si>
  <si>
    <t>Batory, Don; Gonçalves, Rui; Marker, Bryan; Siegmund, Janet</t>
  </si>
  <si>
    <t>Dark knowledge and graph grammars in automated software design</t>
  </si>
  <si>
    <t>http://dx.doi.org/10.1007/978-3-319-02654-1_1</t>
  </si>
  <si>
    <t>DOI: 10.1007/978-3-319-02654-1_1 ISSN: 1611-3349</t>
  </si>
  <si>
    <t>D5KRWJPZ</t>
  </si>
  <si>
    <t>Mansoor, Usman; Kessentini, Marouane; Wimmer, Manuel; Deb, Kalyanmoy</t>
  </si>
  <si>
    <t>Multi-view refactoring of class and activity diagrams using a multi-objective evolutionary algorithm</t>
  </si>
  <si>
    <t>10.1007/s11219-015-9284-4</t>
  </si>
  <si>
    <t>http://dx.doi.org/10.1007/s11219-015-9284-4</t>
  </si>
  <si>
    <t>2015-08-05</t>
  </si>
  <si>
    <t>473-501</t>
  </si>
  <si>
    <t>T352IPEB</t>
  </si>
  <si>
    <t>Panetto, Hervé; Baïna, Salah; Morel, Gérard</t>
  </si>
  <si>
    <t>Mapping the IEC 62264 models onto the Zachman framework for analysing products information traceability: a case study</t>
  </si>
  <si>
    <t>10.1007/s10845-007-0040-x</t>
  </si>
  <si>
    <t>http://dx.doi.org/10.1007/s10845-007-0040-x</t>
  </si>
  <si>
    <t>2007-07-03</t>
  </si>
  <si>
    <t>679-698</t>
  </si>
  <si>
    <t>NZX9LV8C</t>
  </si>
  <si>
    <t>Rubei, Riccardo; Di Ruscio, Davide; Di Sipio, Claudio; Di Rocco, Juri; Nguyen, Phuong T.</t>
  </si>
  <si>
    <t>Providing upgrade plans for third-party libraries: a recommender system using migration graphs</t>
  </si>
  <si>
    <t>10.1007/s10489-021-02911-4</t>
  </si>
  <si>
    <t>http://dx.doi.org/10.1007/s10489-021-02911-4</t>
  </si>
  <si>
    <t>2022-01-31</t>
  </si>
  <si>
    <t>12000-12015</t>
  </si>
  <si>
    <t>EPE4HV7S</t>
  </si>
  <si>
    <t>Yigitbas, Enes; Anjorin, Anthony; Jovanovikj, Ivan; Kern, Thomas; Sauer, Stefan; Engels, Gregor</t>
  </si>
  <si>
    <t>Usability evaluation of model-driven cross-device web user interfaces</t>
  </si>
  <si>
    <t>978-3-030-05909-5</t>
  </si>
  <si>
    <t>http://dx.doi.org/10.1007/978-3-030-05909-5_14</t>
  </si>
  <si>
    <t>231–247</t>
  </si>
  <si>
    <t>DOI: 10.1007/978-3-030-05909-5_14 ISSN: 1611-3349</t>
  </si>
  <si>
    <t>9D8UKAK3</t>
  </si>
  <si>
    <t>Hillah, Lom-Messan; Kordon, Fabrice; Lakos, Charles; Petrucci, Laure</t>
  </si>
  <si>
    <t>Extending pnml scope: A framework to combine petri nets types</t>
  </si>
  <si>
    <t>978-3-642-35179-2</t>
  </si>
  <si>
    <t>http://dx.doi.org/10.1007/978-3-642-35179-2_3</t>
  </si>
  <si>
    <t>46–70</t>
  </si>
  <si>
    <t>DOI: 10.1007/978-3-642-35179-2_3 ISSN: 1611-3349</t>
  </si>
  <si>
    <t>4W3SWVQE</t>
  </si>
  <si>
    <t>Burdusel, Alexandru; Zschaler, Steffen</t>
  </si>
  <si>
    <t>Towards automatic generation of evolution rules for model-driven optimisation</t>
  </si>
  <si>
    <t>http://dx.doi.org/10.1007/978-3-319-74730-9_6</t>
  </si>
  <si>
    <t>60–75</t>
  </si>
  <si>
    <t>DOI: 10.1007/978-3-319-74730-9_6 ISSN: 1611-3349</t>
  </si>
  <si>
    <t>R6GHADEF</t>
  </si>
  <si>
    <t>Soltana, Ghanem; Fourneret, Elizabeta; Adedjouma, Morayo; Sabetzadeh, Mehrdad; Briand, Lionel</t>
  </si>
  <si>
    <t>Using UML for modeling procedural legal rules: Approach and a study of luxembourg’s tax law</t>
  </si>
  <si>
    <t>http://dx.doi.org/10.1007/978-3-319-11653-2_28</t>
  </si>
  <si>
    <t>450–466</t>
  </si>
  <si>
    <t>DOI: 10.1007/978-3-319-11653-2_28 ISSN: 1611-3349</t>
  </si>
  <si>
    <t>AU6JG2YR</t>
  </si>
  <si>
    <t>Vicente-Chicote, Cristina; García-Pérez, Daniel; García-Ojeda, Pablo; Inglés-Romero, Juan F.; Romero-Garcés, Adrián; Martínez, Jesús</t>
  </si>
  <si>
    <t>Modeling and estimation of non-functional properties: Leveraging the power of QoS metrics</t>
  </si>
  <si>
    <t>978-3-030-19651-6</t>
  </si>
  <si>
    <t>http://dx.doi.org/10.1007/978-3-030-19651-6_37</t>
  </si>
  <si>
    <t>380–388</t>
  </si>
  <si>
    <t>DOI: 10.1007/978-3-030-19651-6_37 ISSN: 1611-3349</t>
  </si>
  <si>
    <t>N6FCMSQM</t>
  </si>
  <si>
    <t>Chen, Lei; Harper, Mary; Franklin, Amy; Rose, Travis R.; Kimbara, Irene; Huang, Zhongqiang; Quek, Francis</t>
  </si>
  <si>
    <t>A multimodal analysis of floor control in meetings</t>
  </si>
  <si>
    <t>978-3-540-69268-3</t>
  </si>
  <si>
    <t>http://dx.doi.org/10.1007/11965152_4</t>
  </si>
  <si>
    <t>36–49</t>
  </si>
  <si>
    <t>DOI: 10.1007/11965152_4 ISSN: 1611-3349</t>
  </si>
  <si>
    <t>GIMYNF9Z</t>
  </si>
  <si>
    <t>Mzid, Rania</t>
  </si>
  <si>
    <t>Real-time design patterns for the verification of safety-critical embedded systems in model-based approach</t>
  </si>
  <si>
    <t>10.1007/s11227-023-05866-0</t>
  </si>
  <si>
    <t>http://dx.doi.org/10.1007/s11227-023-05866-0</t>
  </si>
  <si>
    <t>4CTVWDV5</t>
  </si>
  <si>
    <t>White, J.; Dougherty, B.; Strowd, H. D.; Schmidt, D. C.</t>
  </si>
  <si>
    <t>Using filtered cartesian flattening and microrebooting to build enterprise applications with self-adaptive healing</t>
  </si>
  <si>
    <t>http://dx.doi.org/10.1007/978-3-642-02161-9_13</t>
  </si>
  <si>
    <t>241–260</t>
  </si>
  <si>
    <t>DOI: 10.1007/978-3-642-02161-9_13 ISSN: 1611-3349</t>
  </si>
  <si>
    <t>I57L4NE9</t>
  </si>
  <si>
    <t>Arcelli, Davide</t>
  </si>
  <si>
    <t>A novel family of queuing network models for self-adaptive systems</t>
  </si>
  <si>
    <t>Model-driven engineering and software development</t>
  </si>
  <si>
    <t>978-3-030-67445-8</t>
  </si>
  <si>
    <t>http://dx.doi.org/10.1007/978-3-030-67445-8_15</t>
  </si>
  <si>
    <t>349–376</t>
  </si>
  <si>
    <t>DOI: 10.1007/978-3-030-67445-8_15 ISSN: 1865-0937</t>
  </si>
  <si>
    <t>FV8BPUUH</t>
  </si>
  <si>
    <t>Ghiani, Giuseppe; Polet, Jussi; Antila, Ville; Mäntyjärvi, Jani</t>
  </si>
  <si>
    <t>Evaluating context-aware user interface migration in multi-device environments</t>
  </si>
  <si>
    <t>10.1007/s12652-013-0214-7</t>
  </si>
  <si>
    <t>http://dx.doi.org/10.1007/s12652-013-0214-7</t>
  </si>
  <si>
    <t>2013-12-03</t>
  </si>
  <si>
    <t>259-277</t>
  </si>
  <si>
    <t>LI36CZAU</t>
  </si>
  <si>
    <t>Canonico, Roberto; Flammini, Francesco; Marrone, Stefano; Nardone, Roberto; Vittorini, Valeria</t>
  </si>
  <si>
    <t>Automatic generation of domain-aware control plane logic for software defined railway communication networks</t>
  </si>
  <si>
    <t>http://dx.doi.org/10.1007/978-3-031-19762-8_23</t>
  </si>
  <si>
    <t>308–320</t>
  </si>
  <si>
    <t>DOI: 10.1007/978-3-031-19762-8_23 ISSN: 1611-3349</t>
  </si>
  <si>
    <t>B6K3KSZN</t>
  </si>
  <si>
    <t>Sulaiman, Muhammad; Halim, Zahid; Lebbah, Mustapha; Waqas, Muhammad; Tu, Shanshan</t>
  </si>
  <si>
    <t>An Evolutionary Computing-Based Efficient Hybrid Task Scheduling Approach for Heterogeneous Computing Environment</t>
  </si>
  <si>
    <t>Journal of Grid Computing</t>
  </si>
  <si>
    <t>1572-9184</t>
  </si>
  <si>
    <t>10.1007/s10723-021-09552-4</t>
  </si>
  <si>
    <t>http://dx.doi.org/10.1007/s10723-021-09552-4</t>
  </si>
  <si>
    <t>J Grid Computing</t>
  </si>
  <si>
    <t>55WJ3TJE</t>
  </si>
  <si>
    <t>Martínez-Ruiz, Tomás; Ruiz, Francisco; Piattini, Mario</t>
  </si>
  <si>
    <t>Towards understanding software process variability from contextual evidence of change</t>
  </si>
  <si>
    <t>http://dx.doi.org/10.1007/978-3-642-38490-5_38</t>
  </si>
  <si>
    <t>417–431</t>
  </si>
  <si>
    <t>DOI: 10.1007/978-3-642-38490-5_38 ISSN: 1865-1356</t>
  </si>
  <si>
    <t>85CE4FVW</t>
  </si>
  <si>
    <t>Guizzo, Giovani; Califano, Francesco; Sarro, Federica; Ferrucci, Filomena; Harman, Mark</t>
  </si>
  <si>
    <t>Inferring test models from user bug reports using multi-objective search</t>
  </si>
  <si>
    <t>10.1007/s10664-023-10333-8</t>
  </si>
  <si>
    <t>http://dx.doi.org/10.1007/s10664-023-10333-8</t>
  </si>
  <si>
    <t>2023-06-20</t>
  </si>
  <si>
    <t>RUULNUS8</t>
  </si>
  <si>
    <t>The British Association at Portsmouth</t>
  </si>
  <si>
    <t>Nature</t>
  </si>
  <si>
    <t>1476-4687</t>
  </si>
  <si>
    <t>10.1038/087318b0</t>
  </si>
  <si>
    <t>http://dx.doi.org/10.1038/087318b0</t>
  </si>
  <si>
    <t>1911-09</t>
  </si>
  <si>
    <t>318-333</t>
  </si>
  <si>
    <t>2184</t>
  </si>
  <si>
    <t>UFE55BS2</t>
  </si>
  <si>
    <t>Ozkaya, Mert</t>
  </si>
  <si>
    <t>Visual Specification and Analysis of Contract-Based Software Architectures</t>
  </si>
  <si>
    <t>1860-4749</t>
  </si>
  <si>
    <t>10.1007/s11390-017-1779-y</t>
  </si>
  <si>
    <t>http://dx.doi.org/10.1007/s11390-017-1779-y</t>
  </si>
  <si>
    <t>1025-1043</t>
  </si>
  <si>
    <t>BZBNL44I</t>
  </si>
  <si>
    <t>Toala, Glenda; Diéguez, Mauricio; Cachero, Cristina; Meliá, Santiago</t>
  </si>
  <si>
    <t>Evaluating the impact of developers’ personality on the intention to adopt model-driven web engineering approaches: An observational study</t>
  </si>
  <si>
    <t>978-3-319-91662-0</t>
  </si>
  <si>
    <t>http://dx.doi.org/10.1007/978-3-319-91662-0_1</t>
  </si>
  <si>
    <t>3–16</t>
  </si>
  <si>
    <t>DOI: 10.1007/978-3-319-91662-0_1 ISSN: 1611-3349</t>
  </si>
  <si>
    <t>WJC5VYEV</t>
  </si>
  <si>
    <t>Taibi, Davide; Cai, Yuanfang; Weber, Ingo; Mirakhorli, Mehdi; Godfrey, Michael W.; Stough, John T.; Pelliccione, Patrizio</t>
  </si>
  <si>
    <t>Continuous alignment between software architecture design and development in CI/CD pipelines</t>
  </si>
  <si>
    <t>http://dx.doi.org/10.1007/978-3-031-36847-9_4</t>
  </si>
  <si>
    <t>69–86</t>
  </si>
  <si>
    <t>DOI: 10.1007/978-3-031-36847-9_4</t>
  </si>
  <si>
    <t>JIE5F74L</t>
  </si>
  <si>
    <t>Jiménez-Navajas, Luis; Pérez-Castillo, Ricardo; Piattini, Mario</t>
  </si>
  <si>
    <t>KDM to UML model transformation for quantum software modernization</t>
  </si>
  <si>
    <t>978-3-030-85347-1</t>
  </si>
  <si>
    <t>http://dx.doi.org/10.1007/978-3-030-85347-1_16</t>
  </si>
  <si>
    <t>211–224</t>
  </si>
  <si>
    <t>DOI: 10.1007/978-3-030-85347-1_16 ISSN: 1865-0937</t>
  </si>
  <si>
    <t>RYHVL2DT</t>
  </si>
  <si>
    <t>Migallón, H.; Jimeno-Morenilla, A.; Rico, H.; Sánchez-Romero, J. L.; Belazi, A.</t>
  </si>
  <si>
    <t>Multi-level parallel chaotic Jaya optimization algorithms for solving constrained engineering design problems</t>
  </si>
  <si>
    <t>10.1007/s11227-021-03737-0</t>
  </si>
  <si>
    <t>http://dx.doi.org/10.1007/s11227-021-03737-0</t>
  </si>
  <si>
    <t>2021-04-06</t>
  </si>
  <si>
    <t>12280-12319</t>
  </si>
  <si>
    <t>SXA3DSPR</t>
  </si>
  <si>
    <t>Dony, Christophe; Urtado, Christelle; Vauttier, Sylvain</t>
  </si>
  <si>
    <t>Exception handling and asynchronous active objects: Issues and proposal</t>
  </si>
  <si>
    <t>978-3-540-37445-9</t>
  </si>
  <si>
    <t>http://dx.doi.org/10.1007/11818502_5</t>
  </si>
  <si>
    <t>81–100</t>
  </si>
  <si>
    <t>DOI: 10.1007/11818502_5 ISSN: 1611-3349</t>
  </si>
  <si>
    <t>TDP9YNEM</t>
  </si>
  <si>
    <t>Hentati, Marwa; Trabelsi, Abdelwaheb; Ben Ammar, Lassaad; Mahfoudhi, Adel</t>
  </si>
  <si>
    <t>MoTUO: An Approach for Optimizing Usability Within Model Transformations</t>
  </si>
  <si>
    <t>Arabian Journal for Science and Engineering</t>
  </si>
  <si>
    <t>2191-4281</t>
  </si>
  <si>
    <t>10.1007/s13369-018-3462-1</t>
  </si>
  <si>
    <t>http://dx.doi.org/10.1007/s13369-018-3462-1</t>
  </si>
  <si>
    <t>2018-08-04</t>
  </si>
  <si>
    <t>3253-3269</t>
  </si>
  <si>
    <t>Arab J Sci Eng</t>
  </si>
  <si>
    <t>ZQFNCMSD</t>
  </si>
  <si>
    <t>Cajas, Viviana; Urbieta, Matías; Rybarczyk, Yves; Rossi, Gustavo; Guevara, César</t>
  </si>
  <si>
    <t>Portability approaches for business web applications to mobile devices: A systematic mapping</t>
  </si>
  <si>
    <t>Technology trends</t>
  </si>
  <si>
    <t>978-3-030-05532-5</t>
  </si>
  <si>
    <t>http://dx.doi.org/10.1007/978-3-030-05532-5_11</t>
  </si>
  <si>
    <t>148–164</t>
  </si>
  <si>
    <t>DOI: 10.1007/978-3-030-05532-5_11 ISSN: 1865-0937</t>
  </si>
  <si>
    <t>HYEGHAAR</t>
  </si>
  <si>
    <t>Babur, Önder; Cleophas, Loek</t>
  </si>
  <si>
    <t>Using n-grams for the automated clustering of structural models</t>
  </si>
  <si>
    <t>978-3-319-51963-0</t>
  </si>
  <si>
    <t>http://dx.doi.org/10.1007/978-3-319-51963-0_40</t>
  </si>
  <si>
    <t>510–524</t>
  </si>
  <si>
    <t>DOI: 10.1007/978-3-319-51963-0_40 ISSN: 1611-3349</t>
  </si>
  <si>
    <t>RFLEU898</t>
  </si>
  <si>
    <t>Scheglmann, Stefan; Scherp, Ansgar; Staab, Steffen</t>
  </si>
  <si>
    <t>Declarative representation of programming access to ontologies</t>
  </si>
  <si>
    <t>The semantic web: Research and applications</t>
  </si>
  <si>
    <t>978-3-642-30284-8</t>
  </si>
  <si>
    <t>http://dx.doi.org/10.1007/978-3-642-30284-8_51</t>
  </si>
  <si>
    <t>659–673</t>
  </si>
  <si>
    <t>DOI: 10.1007/978-3-642-30284-8_51 ISSN: 1611-3349</t>
  </si>
  <si>
    <t>WKBIW2V7</t>
  </si>
  <si>
    <t>Mishra, Pawan; Pooja; Tripathi, Shashi Prakash</t>
  </si>
  <si>
    <t>Optimizing constrained engineering problem nH-WDEOA: using hybrid nature-inspired algorithm</t>
  </si>
  <si>
    <t>10.1007/s41870-023-01654-4</t>
  </si>
  <si>
    <t>http://dx.doi.org/10.1007/s41870-023-01654-4</t>
  </si>
  <si>
    <t>2024-02-04</t>
  </si>
  <si>
    <t>1899-1907</t>
  </si>
  <si>
    <t>VWE3EICW</t>
  </si>
  <si>
    <t>Ghannem, Adnane; El Boussaidi, Ghizlane; Kessentini, Marouane</t>
  </si>
  <si>
    <t>Model refactoring using interactive genetic algorithm</t>
  </si>
  <si>
    <t>978-3-642-39742-4</t>
  </si>
  <si>
    <t>http://dx.doi.org/10.1007/978-3-642-39742-4_9</t>
  </si>
  <si>
    <t>96–110</t>
  </si>
  <si>
    <t>DOI: 10.1007/978-3-642-39742-4_9 ISSN: 1611-3349</t>
  </si>
  <si>
    <t>BIHJGGU8</t>
  </si>
  <si>
    <t>Déry-Pinna, Anne-Marie; Occello, Audrey; Riveill, Michel</t>
  </si>
  <si>
    <t>Towards conflict management in user interface composition driven by business needs</t>
  </si>
  <si>
    <t>978-3-642-34347-6</t>
  </si>
  <si>
    <t>http://dx.doi.org/10.1007/978-3-642-34347-6_14</t>
  </si>
  <si>
    <t>233–250</t>
  </si>
  <si>
    <t>DOI: 10.1007/978-3-642-34347-6_14 ISSN: 1611-3349</t>
  </si>
  <si>
    <t>2LGPXL2K</t>
  </si>
  <si>
    <t>Papotti, Paulo Eduardo; do Prado, Antonio Francisco; de Souza, Wanderley Lopes; Cirilo, Carlos Eduardo; Pires, Luís Ferreira</t>
  </si>
  <si>
    <t>A quantitative analysis of model-driven code generation through software experimentation</t>
  </si>
  <si>
    <t>http://dx.doi.org/10.1007/978-3-642-38709-8_21</t>
  </si>
  <si>
    <t>321–337</t>
  </si>
  <si>
    <t>DOI: 10.1007/978-3-642-38709-8_21 ISSN: 1860-0824</t>
  </si>
  <si>
    <t>37DPH2MR</t>
  </si>
  <si>
    <t>Lazzerini, Beatrice; Marcelloni, Francesco</t>
  </si>
  <si>
    <t>A Hierarchical Fuzzy Clustering-based System to Create User Profiles</t>
  </si>
  <si>
    <t>10.1007/s00500-006-0074-6</t>
  </si>
  <si>
    <t>http://dx.doi.org/10.1007/s00500-006-0074-6</t>
  </si>
  <si>
    <t>2006-04-20</t>
  </si>
  <si>
    <t>CJXKZ6L8</t>
  </si>
  <si>
    <t>Akhigbe, Okhaide; Amyot, Daniel; Richards, Gregory</t>
  </si>
  <si>
    <t>A systematic literature mapping of goal and non-goal modelling methods for legal and regulatory compliance</t>
  </si>
  <si>
    <t>10.1007/s00766-018-0294-1</t>
  </si>
  <si>
    <t>http://dx.doi.org/10.1007/s00766-018-0294-1</t>
  </si>
  <si>
    <t>459-481</t>
  </si>
  <si>
    <t>VH7DKW5M</t>
  </si>
  <si>
    <t>Hay, Birgit; Wets, Geert; Vanhoof, Koen</t>
  </si>
  <si>
    <t>Mining Navigation Patterns Using a Sequence Alignment Method</t>
  </si>
  <si>
    <t>10.1007/s10115-003-0109-6</t>
  </si>
  <si>
    <t>http://dx.doi.org/10.1007/s10115-003-0109-6</t>
  </si>
  <si>
    <t>2004-03</t>
  </si>
  <si>
    <t>150-163</t>
  </si>
  <si>
    <t>7IARPWPL</t>
  </si>
  <si>
    <t>Ben Ammar, Lassad; Mahfoudhi, Adel</t>
  </si>
  <si>
    <t>An empirical evaluation of a usability measurement method in a model driven framework</t>
  </si>
  <si>
    <t>Human factors in computing and informatics</t>
  </si>
  <si>
    <t>978-3-642-39062-3</t>
  </si>
  <si>
    <t>http://dx.doi.org/10.1007/978-3-642-39062-3_10</t>
  </si>
  <si>
    <t>157–173</t>
  </si>
  <si>
    <t>DOI: 10.1007/978-3-642-39062-3_10 ISSN: 1611-3349</t>
  </si>
  <si>
    <t>D6B93AXC</t>
  </si>
  <si>
    <t>Rodriguez-Echeverria, Roberto; Cánovas Izquierdo, Javier Luis; Cabot, Jordi</t>
  </si>
  <si>
    <t>Towards a UML and IFML mapping to GraphQL</t>
  </si>
  <si>
    <t>978-3-319-74433-9</t>
  </si>
  <si>
    <t>http://dx.doi.org/10.1007/978-3-319-74433-9_13</t>
  </si>
  <si>
    <t>149–155</t>
  </si>
  <si>
    <t>DOI: 10.1007/978-3-319-74433-9_13 ISSN: 1611-3349</t>
  </si>
  <si>
    <t>XVCL4C5U</t>
  </si>
  <si>
    <t>Blin, Laurent; Edgington, Mike</t>
  </si>
  <si>
    <t>Prosody prediction from tree-like structure similarities</t>
  </si>
  <si>
    <t>978-3-540-45323-9</t>
  </si>
  <si>
    <t>http://dx.doi.org/10.1007/3-540-45323-7_62</t>
  </si>
  <si>
    <t>369–374</t>
  </si>
  <si>
    <t>DOI: 10.1007/3-540-45323-7_62 ISSN: 0302-9743</t>
  </si>
  <si>
    <t>HL8YEW6V</t>
  </si>
  <si>
    <t>LaTorre, Antonio; Muelas, Santiago; Peña, José-María</t>
  </si>
  <si>
    <t>A MOS-based dynamic memetic differential evolution algorithm for continuous optimization: a scalability test</t>
  </si>
  <si>
    <t>10.1007/s00500-010-0646-3</t>
  </si>
  <si>
    <t>http://dx.doi.org/10.1007/s00500-010-0646-3</t>
  </si>
  <si>
    <t>2010-09-11</t>
  </si>
  <si>
    <t>2187-2199</t>
  </si>
  <si>
    <t>F655XMTE</t>
  </si>
  <si>
    <t>Volden-Freberg, Vetle; Erdogan, Gencer</t>
  </si>
  <si>
    <t>An empirical study on the comprehensibility of graphical security risk models based on sequence diagrams</t>
  </si>
  <si>
    <t>Risks and security of internet and systems</t>
  </si>
  <si>
    <t>978-3-030-12143-3</t>
  </si>
  <si>
    <t>http://dx.doi.org/10.1007/978-3-030-12143-3_1</t>
  </si>
  <si>
    <t>1–17</t>
  </si>
  <si>
    <t>DOI: 10.1007/978-3-030-12143-3_1 ISSN: 1611-3349</t>
  </si>
  <si>
    <t>DXW4ET6G</t>
  </si>
  <si>
    <t>Suganthan, Ponnuthurai Nagaratnam</t>
  </si>
  <si>
    <t>Differential evolution algorithm: Recent advances</t>
  </si>
  <si>
    <t>978-3-642-33860-1</t>
  </si>
  <si>
    <t>http://dx.doi.org/10.1007/978-3-642-33860-1_4</t>
  </si>
  <si>
    <t>30–46</t>
  </si>
  <si>
    <t>DOI: 10.1007/978-3-642-33860-1_4 ISSN: 1611-3349</t>
  </si>
  <si>
    <t>MN3EGAP6</t>
  </si>
  <si>
    <t>Grosu, Radu; Cherry, Elizabeth; Clarke, Edmund M.; Cleaveland, Rance; Dixit, Sanjay; Fenton, Flavio H.; Gao, Sicun; Glimm, James; Gray, Richard A.; Mangharam, Rahul; Ray, Arnab; Smolka, Scott A.</t>
  </si>
  <si>
    <t>Compositional, approximate, and quantitative reasoning for medical cyber-physical systems with application to patient-specific cardiac dynamics and devices</t>
  </si>
  <si>
    <t>978-3-662-45231-8</t>
  </si>
  <si>
    <t>http://dx.doi.org/10.1007/978-3-662-45231-8_26</t>
  </si>
  <si>
    <t>356–364</t>
  </si>
  <si>
    <t>DOI: 10.1007/978-3-662-45231-8_26 ISSN: 1611-3349</t>
  </si>
  <si>
    <t>IKVMDT9F</t>
  </si>
  <si>
    <t>Mena, Manel; Criado, Javier; Iribarne, Luis; Corral, Antonio; Chbeir, Richard; Manolopoulos, Yannis</t>
  </si>
  <si>
    <t>Towards high-availability cyber-physical systems using a microservice architecture</t>
  </si>
  <si>
    <t>10.1007/s00607-023-01165-x</t>
  </si>
  <si>
    <t>http://dx.doi.org/10.1007/s00607-023-01165-x</t>
  </si>
  <si>
    <t>2023-03-11</t>
  </si>
  <si>
    <t>1745-1768</t>
  </si>
  <si>
    <t>C9Q8UGYR</t>
  </si>
  <si>
    <t>Kim, Saehwa</t>
  </si>
  <si>
    <t>Pattern and event based logical UI modeling for multi-device embedded applications</t>
  </si>
  <si>
    <t>978-3-642-24106-2</t>
  </si>
  <si>
    <t>http://dx.doi.org/10.1007/978-3-642-24106-2_71</t>
  </si>
  <si>
    <t>560–567</t>
  </si>
  <si>
    <t>DOI: 10.1007/978-3-642-24106-2_71 ISSN: 1865-0937</t>
  </si>
  <si>
    <t>99KDYCDM</t>
  </si>
  <si>
    <t>Veitaite, Ilona; Lopata, Audrius</t>
  </si>
  <si>
    <t>Knowledge-based UML use case model transformation algorithm</t>
  </si>
  <si>
    <t>978-3-030-36691-9</t>
  </si>
  <si>
    <t>http://dx.doi.org/10.1007/978-3-030-36691-9_4</t>
  </si>
  <si>
    <t>39–48</t>
  </si>
  <si>
    <t>DOI: 10.1007/978-3-030-36691-9_4 ISSN: 1865-1356</t>
  </si>
  <si>
    <t>4V2EHNGB</t>
  </si>
  <si>
    <t>Trujillo, Juan; Opdahl, Andreas L.</t>
  </si>
  <si>
    <t>Preface to FP-UML 2008</t>
  </si>
  <si>
    <t>978-3-540-87991-6</t>
  </si>
  <si>
    <t>http://dx.doi.org/10.1007/978-3-540-87991-6_13</t>
  </si>
  <si>
    <t>99–100</t>
  </si>
  <si>
    <t>DOI: 10.1007/978-3-540-87991-6_13 ISSN: 1611-3349</t>
  </si>
  <si>
    <t>VD7CDSRQ</t>
  </si>
  <si>
    <t>González-Briones, Alfonso; García-Magariño, Iván; Gómez-Sanz, Jorge J.; Fuentes-Fernández, Rubén; Pavón, Juan</t>
  </si>
  <si>
    <t>A collaborative platform for the detection of non-inclusive situations in smart cities</t>
  </si>
  <si>
    <t>978-3-030-85713-4</t>
  </si>
  <si>
    <t>http://dx.doi.org/10.1007/978-3-030-85713-4_20</t>
  </si>
  <si>
    <t>206–215</t>
  </si>
  <si>
    <t>DOI: 10.1007/978-3-030-85713-4_20 ISSN: 1611-3349</t>
  </si>
  <si>
    <t>FJCMNKLV</t>
  </si>
  <si>
    <t>Som, Trina; Chakraborty, Niladri</t>
  </si>
  <si>
    <t>A soft-computing based approach to economic and environmental analysis of an autonomous power delivery system utilizing hybrid solar – diesel – electrochemical generation</t>
  </si>
  <si>
    <t>978-3-319-03753-0</t>
  </si>
  <si>
    <t>http://dx.doi.org/10.1007/978-3-319-03753-0_13</t>
  </si>
  <si>
    <t>133–145</t>
  </si>
  <si>
    <t>DOI: 10.1007/978-3-319-03753-0_13 ISSN: 1611-3349</t>
  </si>
  <si>
    <t>7V5MXPR9</t>
  </si>
  <si>
    <t>López-Sanz, Marcos; Acuña, César J.; de Castro, Valeria; Marcos, Esperanza; Cuesta, Carlos E.</t>
  </si>
  <si>
    <t>Using an architecture-centric model-driven approach for developing service-oriented solutions: A case study</t>
  </si>
  <si>
    <t>On the move to meaningful internet systems: OTM 2009 workshops</t>
  </si>
  <si>
    <t>978-3-642-05290-3</t>
  </si>
  <si>
    <t>http://dx.doi.org/10.1007/978-3-642-05290-3_47</t>
  </si>
  <si>
    <t>350–359</t>
  </si>
  <si>
    <t>DOI: 10.1007/978-3-642-05290-3_47 ISSN: 1611-3349</t>
  </si>
  <si>
    <t>E9EVHQNQ</t>
  </si>
  <si>
    <t>Gogolla, Martin; Cabot, Jordi</t>
  </si>
  <si>
    <t>Continuing a benchmark for UML and OCL design and analysis tools</t>
  </si>
  <si>
    <t>978-3-319-50230-4</t>
  </si>
  <si>
    <t>http://dx.doi.org/10.1007/978-3-319-50230-4_22</t>
  </si>
  <si>
    <t>289–302</t>
  </si>
  <si>
    <t>DOI: 10.1007/978-3-319-50230-4_22 ISSN: 1611-3349</t>
  </si>
  <si>
    <t>3X7J54XH</t>
  </si>
  <si>
    <t>Garzás, Javier; García, Félix; Piattini, Mario</t>
  </si>
  <si>
    <t>Do Rules and Patterns Affect Design Maintainability?</t>
  </si>
  <si>
    <t>10.1007/s11390-009-9222-7</t>
  </si>
  <si>
    <t>http://dx.doi.org/10.1007/s11390-009-9222-7</t>
  </si>
  <si>
    <t>262-272</t>
  </si>
  <si>
    <t>RQFNEZD8</t>
  </si>
  <si>
    <t>Coto, Alex; Guanciale, Roberto; Tuosto, Emilio</t>
  </si>
  <si>
    <t>Choreographic development of message-passing applications: A tutorial</t>
  </si>
  <si>
    <t>Coordination models and languages</t>
  </si>
  <si>
    <t>978-3-030-50029-0</t>
  </si>
  <si>
    <t>http://dx.doi.org/10.1007/978-3-030-50029-0_2</t>
  </si>
  <si>
    <t>20–36</t>
  </si>
  <si>
    <t>DOI: 10.1007/978-3-030-50029-0_2 ISSN: 1611-3349</t>
  </si>
  <si>
    <t>FJ5TD5LL</t>
  </si>
  <si>
    <t>Maxi, Kevin; Morocho, Villie</t>
  </si>
  <si>
    <t>Integrating medical information software using health level seven and FHIR: A case study</t>
  </si>
  <si>
    <t>978-3-030-99170-8</t>
  </si>
  <si>
    <t>http://dx.doi.org/10.1007/978-3-030-99170-8_7</t>
  </si>
  <si>
    <t>84–98</t>
  </si>
  <si>
    <t>DOI: 10.1007/978-3-030-99170-8_7 ISSN: 1865-0937</t>
  </si>
  <si>
    <t>H9ZG9QS7</t>
  </si>
  <si>
    <t>Thuma, Edwin; Rogers, Simon; Ounis, Iadh</t>
  </si>
  <si>
    <t>Exploiting query logs and field-based models to address term mismatch in an HIV/AIDS FAQ retrieval system</t>
  </si>
  <si>
    <t>978-3-642-38824-8</t>
  </si>
  <si>
    <t>http://dx.doi.org/10.1007/978-3-642-38824-8_7</t>
  </si>
  <si>
    <t>77–89</t>
  </si>
  <si>
    <t>DOI: 10.1007/978-3-642-38824-8_7 ISSN: 1611-3349</t>
  </si>
  <si>
    <t>D7LWHKVA</t>
  </si>
  <si>
    <t>Goubali, Olga; Girard, Patrick; Guittet, Laurent; Bignon, Alain; Kesraoui, Djamal; Berruet, Pascal; Bouillon, Jean-Frédéric</t>
  </si>
  <si>
    <t>Designing functional specifications for complex systems</t>
  </si>
  <si>
    <t>Human-computer interaction. Theory, design, development and practice</t>
  </si>
  <si>
    <t>978-3-319-39510-4</t>
  </si>
  <si>
    <t>http://dx.doi.org/10.1007/978-3-319-39510-4_16</t>
  </si>
  <si>
    <t>166–177</t>
  </si>
  <si>
    <t>DOI: 10.1007/978-3-319-39510-4_16 ISSN: 1611-3349</t>
  </si>
  <si>
    <t>BH7KAAMG</t>
  </si>
  <si>
    <t>Liao, Jingliang; Cai, Yiqiao; Wang, Tian; Tian, Hui; Chen, Yonghong</t>
  </si>
  <si>
    <t>Cellular direction information based differential evolution for numerical optimization: an empirical study</t>
  </si>
  <si>
    <t>10.1007/s00500-015-1682-9</t>
  </si>
  <si>
    <t>http://dx.doi.org/10.1007/s00500-015-1682-9</t>
  </si>
  <si>
    <t>2015-04-19</t>
  </si>
  <si>
    <t>2801-2827</t>
  </si>
  <si>
    <t>T7FVB75X</t>
  </si>
  <si>
    <t>Preface to MDE intelligence 2019: 1st workshop on artificial intelligence and model-driven engineering</t>
  </si>
  <si>
    <t>2024-02-20</t>
  </si>
  <si>
    <t>Preface to MDE intelligence 2019</t>
  </si>
  <si>
    <t>TWI8589L</t>
  </si>
  <si>
    <t>Mardani Korani, Zahra; Moin, Armin; Rodrigues da Silva, Alberto; Ferreira, João Carlos</t>
  </si>
  <si>
    <t>Model-Driven Engineering Techniques and Tools for Machine Learning-Enabled IoT Applications: A Scoping Review</t>
  </si>
  <si>
    <t>10.3390/s23031458</t>
  </si>
  <si>
    <t>https://www.mdpi.com/1424-8220/23/3/1458</t>
  </si>
  <si>
    <t>2023-01-28</t>
  </si>
  <si>
    <t>1458</t>
  </si>
  <si>
    <t>Model-driven engineering techniques and tools for machine learning-enabled IoT applications</t>
  </si>
  <si>
    <t>BJ2JQTF9</t>
  </si>
  <si>
    <t>Harkavy, Elizabeth</t>
  </si>
  <si>
    <t>Accessible AI That’s Out of This World: Globalizing AI Literacy through Problem-Based Learning and Deep Learning Models in a Low Code Environment</t>
  </si>
  <si>
    <t>https://dspace.mit.edu/handle/1721.1/143201</t>
  </si>
  <si>
    <t>Accessible AI That’s Out of This World</t>
  </si>
  <si>
    <t>Massachusetts Institute of Technology</t>
  </si>
  <si>
    <t>6VSJFDXR</t>
  </si>
  <si>
    <t>Martinez, Eder; Cisterna, Diego</t>
  </si>
  <si>
    <t>Using low-code and artificial in℡ligence to support continuous improvement in the construction industry</t>
  </si>
  <si>
    <t>https://www.researchgate.net/profile/Eder-Martinez/publication/372138874_USING_LOW-CODE_AND_ARTIFICIAL_INTELLIGENCE_TO_SUPPORT_CONTINUOUS_IMPROVEMENT_IN_THE_CONSTRUCTION_INDUSTRY/links/64a64956c41fb852dd555cd9/Using-Low-Code-and-Artificial-Intelligence-to-Support-Continuous-Improvement-in-the-Construction-Industry.pdf</t>
  </si>
  <si>
    <t>A579XJXT</t>
  </si>
  <si>
    <t>Truss, Mario; Schmitt, Marc</t>
  </si>
  <si>
    <t>Human-Centered AI Product Prototyping with No-Code AutoML: Conceptual Framework, Potentials and Limitations</t>
  </si>
  <si>
    <t>http://arxiv.org/abs/2402.07933</t>
  </si>
  <si>
    <t>2024-02</t>
  </si>
  <si>
    <t>Human-Centered AI Product Prototyping with No-Code AutoML</t>
  </si>
  <si>
    <t>arXiv</t>
  </si>
  <si>
    <t>QSAQQQFV</t>
  </si>
  <si>
    <t>Alamin, Md Abdullah Al</t>
  </si>
  <si>
    <t>Democratizing Software Development and Machine Learning Using Low Code Applications</t>
  </si>
  <si>
    <t>https://prism.ucalgary.ca/bitstreams/0e8e8e46-3600-4f7b-bfd7-efd637cae2ad/download</t>
  </si>
  <si>
    <t>9UZFBUZ2</t>
  </si>
  <si>
    <t>Xanthopoulos, A. S.; Koulouriotis, D. E.</t>
  </si>
  <si>
    <t>Cluster analysis and neural network-based metamodeling of priority rules for dynamic sequencing</t>
  </si>
  <si>
    <t>0956-5515, 1572-8145</t>
  </si>
  <si>
    <t>10.1007/s10845-015-1090-0</t>
  </si>
  <si>
    <t>http://link.springer.com/10.1007/s10845-015-1090-0</t>
  </si>
  <si>
    <t>2015-05-21</t>
  </si>
  <si>
    <t>69-91</t>
  </si>
  <si>
    <t>RIY5LBLV</t>
  </si>
  <si>
    <t>Altiparmak, Fulya; Dengiz, Berna; Bulgak, Akif A.</t>
  </si>
  <si>
    <t>Buffer allocation and performance modeling in asynchronous assembly system operations: An artificial neural network metamodeling approach</t>
  </si>
  <si>
    <t>Applied Soft Computing</t>
  </si>
  <si>
    <t>10.1016/j.asoc.2006.06.002</t>
  </si>
  <si>
    <t>https://www.sciencedirect.com/science/article/pii/S1568494606000500</t>
  </si>
  <si>
    <t>2007-06</t>
  </si>
  <si>
    <t>946-956</t>
  </si>
  <si>
    <t>Buffer allocation and performance modeling in asynchronous assembly system operations</t>
  </si>
  <si>
    <t>FJC62P54</t>
  </si>
  <si>
    <t>Dhahri, Habib; Alimi, Adel M.</t>
  </si>
  <si>
    <t>The modified differential evolution and the RBF (MDE-RBF) neural network for time series prediction</t>
  </si>
  <si>
    <t>The 2006 IEEE International Joint Conference on Neural Network Proceedings</t>
  </si>
  <si>
    <t>https://ieeexplore.ieee.org/abstract/document/1716497/</t>
  </si>
  <si>
    <t>2938–2943</t>
  </si>
  <si>
    <t>Y2FWNMU5</t>
  </si>
  <si>
    <t>Kim, Jinhyeok; Lee, Jongsoo</t>
  </si>
  <si>
    <t>Instance-based transfer learning method via modified domain-adversarial neural network with influence function: Applications to design metamodeling and fault diagnosis</t>
  </si>
  <si>
    <t>10.1016/j.asoc.2022.108934</t>
  </si>
  <si>
    <t>https://www.sciencedirect.com/science/article/pii/S1568494622002861</t>
  </si>
  <si>
    <t>108934</t>
  </si>
  <si>
    <t>Instance-based transfer learning method via modified domain-adversarial neural network with influence function</t>
  </si>
  <si>
    <t>JTMW25SA</t>
  </si>
  <si>
    <t>Jauhar, Sunil Kumar; Jani, Shashank Mayurkumar; Kamble, Sachin S.; Pratap, Saurabh; Belhadi, Amine; Gupta, Shivam</t>
  </si>
  <si>
    <t>How to use no-code artificial intelligence to predict and minimize the inventory distortions for resilient supply chains</t>
  </si>
  <si>
    <t>International Journal of Production Research</t>
  </si>
  <si>
    <t>0020-7543, 1366-588X</t>
  </si>
  <si>
    <t>10.1080/00207543.2023.2166139</t>
  </si>
  <si>
    <t>https://www.tandfonline.com/doi/full/10.1080/00207543.2023.2166139</t>
  </si>
  <si>
    <t>2023-01-24</t>
  </si>
  <si>
    <t>1-25</t>
  </si>
  <si>
    <t>VX9CNM64</t>
  </si>
  <si>
    <t>Yang, Taho; Lin, Huan-Chang; Chen, Meng-Lun</t>
  </si>
  <si>
    <t>Metamodeling approach in solving the machine parameters optimization problem using neural network and genetic algorithms: A case study</t>
  </si>
  <si>
    <t>Robotics and Computer-Integrated Manufacturing</t>
  </si>
  <si>
    <t>10.1016/j.rcim.2005.07.004</t>
  </si>
  <si>
    <t>https://www.sciencedirect.com/science/article/pii/S073658450500058X</t>
  </si>
  <si>
    <t>2006-08</t>
  </si>
  <si>
    <t>322-331</t>
  </si>
  <si>
    <t>Metamodeling approach in solving the machine parameters optimization problem using neural network and genetic algorithms</t>
  </si>
  <si>
    <t>AASD8GE5</t>
  </si>
  <si>
    <t>MDE for machine learning-enabled software systems: a case study and comparison of MontiAnna &amp; ML-Quadrat</t>
  </si>
  <si>
    <t>https://dl.acm.org/doi/abs/10.1145/3550356.3561576</t>
  </si>
  <si>
    <t>MDE for machine learning-enabled software systems</t>
  </si>
  <si>
    <t>XEBPXTYX</t>
  </si>
  <si>
    <t>Si, Binghui; Ni, Zhenyu; Xu, Jiacheng; Li, Yanxia; Liu, Feng</t>
  </si>
  <si>
    <t>Interactive effects of hyperparameter optimization techniques and data characteristics on the performance of machine learning algorithms for building energy metamodeling</t>
  </si>
  <si>
    <t>Case Studies in Thermal Engineering</t>
  </si>
  <si>
    <t>10.1016/j.csite.2024.104124</t>
  </si>
  <si>
    <t>https://www.sciencedirect.com/science/article/pii/S2214157X24001552</t>
  </si>
  <si>
    <t>2024-03</t>
  </si>
  <si>
    <t>104124</t>
  </si>
  <si>
    <t>3RR6M8YJ</t>
  </si>
  <si>
    <t>Jahić, Benjamin; Guelfi, Nicolas; Ries, Benoît</t>
  </si>
  <si>
    <t>SEMKIS-DSL: A Domain-Specific Language to Support Requirements Engineering of Datasets and Neural Network Recognition</t>
  </si>
  <si>
    <t>Information-an International Interdisciplinary Journal</t>
  </si>
  <si>
    <t>https://www.mdpi.com/2078-2489/14/4/213</t>
  </si>
  <si>
    <t>213</t>
  </si>
  <si>
    <t>Information</t>
  </si>
  <si>
    <t>SEMKIS-DSL</t>
  </si>
  <si>
    <t>4RUDW4CN</t>
  </si>
  <si>
    <t>Park, Nathaniel H.; Manica, Matteo; Born, Jannis; Hedrick, James L.; Erdmann, Tim; Zubarev, Dmitry Yu; Adell-Mill, Nil; Arrechea, Pedro L.</t>
  </si>
  <si>
    <t>Artificial intelligence driven design of catalysts and materials for ring opening polymerization using a domain-specific language</t>
  </si>
  <si>
    <t>https://www.nature.com/articles/s41467-023-39396-3</t>
  </si>
  <si>
    <t>3686</t>
  </si>
  <si>
    <t>JSVMJHJP</t>
  </si>
  <si>
    <t>Singaram, Jayakumar; Iyengar, S. S.; Madni, Azad M.; Singaram, Jayakumar; Iyengar, S. S.; Madni, Azad M.</t>
  </si>
  <si>
    <t>Low-Code and Deep Learning Applications</t>
  </si>
  <si>
    <t>Deep Learning Networks</t>
  </si>
  <si>
    <t>978-3-031-39243-6 978-3-031-39244-3</t>
  </si>
  <si>
    <t>https://link.springer.com/10.1007/978-3-031-39244-3_2</t>
  </si>
  <si>
    <t>11–21</t>
  </si>
  <si>
    <t>DOI: 10.1007/978-3-031-39244-3_2</t>
  </si>
  <si>
    <t>WHYRXCTJ</t>
  </si>
  <si>
    <t>MDE Intelligence 2021: 3 rd Workshop on Artificial Intelligence and Model-Driven Engineering</t>
  </si>
  <si>
    <t>https://ieeexplore.ieee.org/abstract/document/9643764/</t>
  </si>
  <si>
    <t>148–149</t>
  </si>
  <si>
    <t>MDE Intelligence 2021</t>
  </si>
  <si>
    <t>P2N9Y7ZT</t>
  </si>
  <si>
    <t>Ogundare, Oluwatosin; Araya, Gustavo Quiros; Qamsane, Yassine</t>
  </si>
  <si>
    <t>No Code AI: Automatic generation of Function Block Diagrams from documentation and associated heuristic for context-aware ML algorithm training</t>
  </si>
  <si>
    <t>2022 7th International Conference on Mechanical Engineering and Robotics Research (ICMERR)</t>
  </si>
  <si>
    <t>10.1109/ICMERR56497.2022.10097820</t>
  </si>
  <si>
    <t>https://ieeexplore.ieee.org/abstract/document/10097820/</t>
  </si>
  <si>
    <t>191–195</t>
  </si>
  <si>
    <t>No Code AI</t>
  </si>
  <si>
    <t>NMCMUF5A</t>
  </si>
  <si>
    <t>Burgueño, Lola; Bork, Dominik; Galasso, Jessie; Wimmer, Manuel</t>
  </si>
  <si>
    <t>5th Workshop on Artificial Intelligence and Model-Driven Engineering (MDE 2023)</t>
  </si>
  <si>
    <t>2023 ACM/IEEE International Conference on Model Driven Engineering Languages and Systems Companion (MODELS-C)</t>
  </si>
  <si>
    <t>10.1109/MODELS-C59198.2023.00093</t>
  </si>
  <si>
    <t>https://ieeexplore.ieee.org/abstract/document/10350710/</t>
  </si>
  <si>
    <t>559–561</t>
  </si>
  <si>
    <t>CXHGV2H2</t>
  </si>
  <si>
    <t>Papakonstantinou, Nikolaos; Hale, Britta; Linnosmaa, Joonas; Salonen, Jarno; Van Bossuyt, Douglas L.</t>
  </si>
  <si>
    <t>Model driven engineering for resilience of systems with black box and ai-based components</t>
  </si>
  <si>
    <t>2022 Annual Reliability and Maintainability Symposium (RAMS)</t>
  </si>
  <si>
    <t>10.1109/RAMS51457.2022.9893930</t>
  </si>
  <si>
    <t>1–7</t>
  </si>
  <si>
    <t>G3VAAUX9</t>
  </si>
  <si>
    <t>485–515</t>
  </si>
  <si>
    <t>UKL52GXP</t>
  </si>
  <si>
    <t>Nguyen, Khuong Le; Do, Thanh Tu; Nguyen, Giang Huu; Ahmad, Afaq</t>
  </si>
  <si>
    <t>Low-Code Application and Practical Implications of Common Machine Learning Models for Predicting Punching Shear Strength of Concrete Reinforced Slabs</t>
  </si>
  <si>
    <t>Advances in Civil Engineering</t>
  </si>
  <si>
    <t>10.1155/2023/8853122</t>
  </si>
  <si>
    <t>https://www.hindawi.com/journals/ace/2023/8853122/</t>
  </si>
  <si>
    <t>2023-11-01</t>
  </si>
  <si>
    <t>1-20</t>
  </si>
  <si>
    <t>T5VVARK7</t>
  </si>
  <si>
    <t>Alamin, Md Abdullah Al; Uddin, Gias</t>
  </si>
  <si>
    <t>Challenges and Barriers of Using Low Code Software for Machine Learning</t>
  </si>
  <si>
    <t>http://arxiv.org/abs/2211.04661</t>
  </si>
  <si>
    <t>7Y4NJVGB</t>
  </si>
  <si>
    <t>Integrating model-driven engineering as the next challenge for artificial intelligence–Application to risk and crisis management</t>
  </si>
  <si>
    <t>2019 Winter Simulation Conference (WSC)</t>
  </si>
  <si>
    <t>10.1109/WSC40007.2019.9004828</t>
  </si>
  <si>
    <t>https://ieeexplore.ieee.org/abstract/document/9004828/</t>
  </si>
  <si>
    <t>5E7Q2JFG</t>
  </si>
  <si>
    <t>Fan, Yunwu; Deng, Yu; Yang, Yi; Deng, Xin; Li, Qianhui; Xu, Boqi; Pan, Jianyu; Liu, Sisi; Kong, Yan; Chen, Chang-Er</t>
  </si>
  <si>
    <t>Modelling and predicting liquid chromatography retention time for PFAS with no-code machine learning</t>
  </si>
  <si>
    <t>Environmental Science: Advances</t>
  </si>
  <si>
    <t>10.1039/D3VA00242J</t>
  </si>
  <si>
    <t>https://pubs.rsc.org/en/content/articlehtml/2023/va/d3va00242j</t>
  </si>
  <si>
    <t>Environ. Sci.: Adv.</t>
  </si>
  <si>
    <t>BSARMYRI</t>
  </si>
  <si>
    <t>978-981-336-136-2 978-981-336-137-9</t>
  </si>
  <si>
    <t>153–168</t>
  </si>
  <si>
    <t>DOI: 10.1007/978-981-33-6137-9_5</t>
  </si>
  <si>
    <t>LPUNYSR3</t>
  </si>
  <si>
    <t>Wunck, Christoph</t>
  </si>
  <si>
    <t>ATJICMV9</t>
  </si>
  <si>
    <t>Gong, Eun Jeong; Bang, Chang Seok; Lee, Jae Jun; Seo, Seung In; Yang, Young Joo; Baik, Gwang Ho; Kim, Jong Wook</t>
  </si>
  <si>
    <t>No-Code Platform-Based Deep-Learning Models for Prediction of Colorectal Polyp Histology from White-Light Endoscopy Images: Development and Performance Verification</t>
  </si>
  <si>
    <t>Journal of Personalized Medicine</t>
  </si>
  <si>
    <t>10.3390/jpm12060963</t>
  </si>
  <si>
    <t>https://www.mdpi.com/2075-4426/12/6/963</t>
  </si>
  <si>
    <t>2022-06-12</t>
  </si>
  <si>
    <t>963</t>
  </si>
  <si>
    <t>JPM</t>
  </si>
  <si>
    <t>No-code platform-based deep-learning models for prediction of colorectal polyp histology from white-light endoscopy images</t>
  </si>
  <si>
    <t>V4UC3UM6</t>
  </si>
  <si>
    <t>Raedler, Simon; Rupp, Matthias; Rigger, Eugen; Rinderle-Ma, Stefanie</t>
  </si>
  <si>
    <t>Code Generation for Machine Learning using Model-Driven Engineering and SysML</t>
  </si>
  <si>
    <t>http://arxiv.org/abs/2307.05584</t>
  </si>
  <si>
    <t>2023-07</t>
  </si>
  <si>
    <t>KUIZIAYB</t>
  </si>
  <si>
    <t>Hoinkiss, Daniel Christopher; Huber, Jörn; Plump, Christina; Lüth, Christoph; Drechsler, Rolf; Günther, Matthias</t>
  </si>
  <si>
    <t>AI-driven and automated MRI sequence optimization in scanner-independent MRI sequences formulated by a domain-specific language</t>
  </si>
  <si>
    <t>Frontiers in Neuroimaging</t>
  </si>
  <si>
    <t>10.3389/fnimg.2023.1090054</t>
  </si>
  <si>
    <t>https://www.frontiersin.org/articles/10.3389/fnimg.2023.1090054/full</t>
  </si>
  <si>
    <t>2023-05-12</t>
  </si>
  <si>
    <t>1090054</t>
  </si>
  <si>
    <t>Front. Neuroimaging</t>
  </si>
  <si>
    <t>49U6PMNX</t>
  </si>
  <si>
    <t>Huang, Xiao Bing</t>
  </si>
  <si>
    <t>https://search.proquest.com/openview/b0b6c05e1cb0c18550edf3c202ac82d0/1?pq-origsite=gscholar&amp;cbl=18750</t>
  </si>
  <si>
    <t>The University of Wisconsin-Milwaukee</t>
  </si>
  <si>
    <t>3PZQ3UNW</t>
  </si>
  <si>
    <t>RABHI, OUZAYR; MOHAMMED ERRAMDANI, Saida FILALI</t>
  </si>
  <si>
    <t>ADVANCING UNIVERSITY LEARNING WITH EMOTIONAL IN℡LIGENCE AND MODEL-DRIVEN ENGINEERING: DEVELOPMENT AND EVALUATION OF A TEST PLATFORM</t>
  </si>
  <si>
    <t>Journal of Theoretical and Applied Information Technology</t>
  </si>
  <si>
    <t>http://www.jatit.org/volumes/Vol101No10/27Vol101No10.pdf</t>
  </si>
  <si>
    <t>101</t>
  </si>
  <si>
    <t>Advancing university learning with emotional in℡ligence and model-driven engineering</t>
  </si>
  <si>
    <t>57XC3PFE</t>
  </si>
  <si>
    <t>Bruhin, Olivia; Dickhaut, Ernestine; Elshan, Edona; Li, Mahei</t>
  </si>
  <si>
    <t>The Rise of Generative AI in Low Code Development Platforms–An Analysis and Future Directions.</t>
  </si>
  <si>
    <t>https://scholarspace.manoa.hawaii.edu/items/db9aaab9-0963-454d-90cb-1ee968cec150</t>
  </si>
  <si>
    <t>D25LZBW7</t>
  </si>
  <si>
    <t>Eliot, Dr Lance B.</t>
  </si>
  <si>
    <t>Assessing The No-Code Trend in the Legal Field and in Light of AI</t>
  </si>
  <si>
    <t>Available at SSRN 3978268</t>
  </si>
  <si>
    <t>https://papers.ssrn.com/sol3/papers.cfm?abstract_id=3978268</t>
  </si>
  <si>
    <t>QY875NAW</t>
  </si>
  <si>
    <t>Marakhova, E. I.; Spitsa, A. V.; Kholkina, A. A.</t>
  </si>
  <si>
    <t>Application of artificial in℡ligence and machine learning methods in no-code development</t>
  </si>
  <si>
    <t>https://elibrary.ru/item.asp?id=49806182</t>
  </si>
  <si>
    <t>IQ7K3LR2</t>
  </si>
  <si>
    <t>Author Correction: Artificial intelligence driven design of catalysts and materials for ring opening polymerization using a domain-specific language</t>
  </si>
  <si>
    <t>nature communications</t>
  </si>
  <si>
    <t>https://www.nature.com/articles/s41467-023-40277-y</t>
  </si>
  <si>
    <t>4469</t>
  </si>
  <si>
    <t>Author Correction</t>
  </si>
  <si>
    <t>H2GU9SJ7</t>
  </si>
  <si>
    <t>Fortunato, H. E.; Marcomini, K.; Soares, G. J.; Gremes, M. F.; Alberto, P. F.; Reis, F. J.; Abbas, C.</t>
  </si>
  <si>
    <t>Optimizing Industrial Risk Management Through AI and No-Code Platform: A Global Solution for the Oil and Gas Industry</t>
  </si>
  <si>
    <t>Abu Dhabi International Petroleum Exhibition and Conference</t>
  </si>
  <si>
    <t>10.2118/216426-MS</t>
  </si>
  <si>
    <t>https://onepetro.org/SPEADIP/proceedings-abstract/23ADIP/2-23ADIP/534666</t>
  </si>
  <si>
    <t>D021S041R005</t>
  </si>
  <si>
    <t>Optimizing Industrial Risk Management Through AI and No-Code Platform</t>
  </si>
  <si>
    <t>SPE</t>
  </si>
  <si>
    <t>NUZPXIUR</t>
  </si>
  <si>
    <t>http://arxiv.org/abs/2011.05194</t>
  </si>
  <si>
    <t>MotePy</t>
  </si>
  <si>
    <t>D3NYMI85</t>
  </si>
  <si>
    <t>Yoo, Hyun-Jeong</t>
  </si>
  <si>
    <t>The No-Code Guide to Artificial Intelligence and Machine Learning: What to Think About AI Today</t>
  </si>
  <si>
    <t>https://dl.acm.org/doi/abs/10.5555/3235421</t>
  </si>
  <si>
    <t>The No-Code Guide to Artificial Intelligence and Machine Learning</t>
  </si>
  <si>
    <t>Independently published</t>
  </si>
  <si>
    <t>SSW7X88T</t>
  </si>
  <si>
    <t>Kachnowski, B.</t>
  </si>
  <si>
    <t>A No-Code Machine Learning System for Next Day Equity and Crypto Forecasting Experiments</t>
  </si>
  <si>
    <t>Available at SSRN 4137779</t>
  </si>
  <si>
    <t>https://papers.ssrn.com/sol3/papers.cfm?abstract_id=4137779</t>
  </si>
  <si>
    <t>BVMM6HCZ</t>
  </si>
  <si>
    <t>Nahid, Mehzabul Hoque</t>
  </si>
  <si>
    <t>Prospects of No-Code and Low-Code Artificial Intelligence Technologies</t>
  </si>
  <si>
    <t>https://dspace.aiub.edu/jspui/handle/123456789/772</t>
  </si>
  <si>
    <t>M84E5ZAD</t>
  </si>
  <si>
    <t>Piorkowski, David; Vejsbjerg, Inge; Cornec, Owen; Daly, Elizabeth; Nair, Rahul</t>
  </si>
  <si>
    <t>Assessing Users' Ability To Modify And Communicate Ai Models' Decision Boundaries Via A Low-code, Rules-based Approach</t>
  </si>
  <si>
    <t>INFORMS Annual Meeting</t>
  </si>
  <si>
    <t>https://research.ibm.com/publications/assessing-users-ability-to-modify-and-communicate-ai-models-decision-boundaries-via-a-low-code-rules-based-approach</t>
  </si>
  <si>
    <t>KPVZDP2H</t>
  </si>
  <si>
    <t>Ghosh, Suman Kumar; Sarkar, Prasanta</t>
  </si>
  <si>
    <t>Delta Domain Modeling and Identification Using Neural Network</t>
  </si>
  <si>
    <t>https://citeseerx.ist.psu.edu/document?repid=rep1&amp;type=pdf&amp;doi=1fd9e574c5793861828d6af175f677e34616a56a</t>
  </si>
  <si>
    <t>LLMUKUAX</t>
  </si>
  <si>
    <t>Abdullah Al Alamin, Md; Uddin, Gias</t>
  </si>
  <si>
    <t>arXiv e-prints</t>
  </si>
  <si>
    <t>https://ui.adsabs.harvard.edu/abs/2022arXiv221104661A/abstract</t>
  </si>
  <si>
    <t>arXiv–2211</t>
  </si>
  <si>
    <t>XRHKHGLM</t>
  </si>
  <si>
    <t>Patrishkoff, David; Hoyt, Robert E.</t>
  </si>
  <si>
    <t>No-Code Data Science: Mastering Advanced Analytics, Machine Learning, and Artificial Intelligence</t>
  </si>
  <si>
    <t>No-Code Data Science</t>
  </si>
  <si>
    <t>Lulu Press, Inc</t>
  </si>
  <si>
    <t>VKVTXZMX</t>
  </si>
  <si>
    <t>Banerjee, Siddharth; Potts, Colin M.; Jhala, Arnav H.; Jaselskis, Edward J.</t>
  </si>
  <si>
    <t>Developing a Construction Domain–Specific Artificial Intelligence Language Model for NCDOT’s CLEAR Program to Promote Organizational Innovation and Institutional Knowledge</t>
  </si>
  <si>
    <t>Journal of Computing in Civil Engineering</t>
  </si>
  <si>
    <t>0887-3801, 1943-5487</t>
  </si>
  <si>
    <t>10.1061/JCCEE5.CPENG-4868</t>
  </si>
  <si>
    <t>https://ascelibrary.org/doi/10.1061/JCCEE5.CPENG-4868</t>
  </si>
  <si>
    <t>2023-05</t>
  </si>
  <si>
    <t>04023007</t>
  </si>
  <si>
    <t>J. Comput. Civ. Eng.</t>
  </si>
  <si>
    <t>6YXF9VSC</t>
  </si>
  <si>
    <t>Mladenovic, Sasa; Granic, Andrina; Zaharija, Goran; Krpan, Divna</t>
  </si>
  <si>
    <t>Low-code and no-code approach to teaching artificial in℡ligence</t>
  </si>
  <si>
    <t>17th International Technology, Education and Development Conference</t>
  </si>
  <si>
    <t>https://www.croris.hr/crosbi/publikacija/resolve/irb/1267421</t>
  </si>
  <si>
    <t>U8EM83JU</t>
  </si>
  <si>
    <t>Chen, Cheng-I.; Chen, Yeong-Chin</t>
  </si>
  <si>
    <t>Neural Network Based Modeling of AC Electric Arc Furnace with Time-Domain and Frequency-Domain Characterization Technique</t>
  </si>
  <si>
    <t>Proceedings of the 2015 17th UKSIM-AMSS International Conference on Modelling and Simulation</t>
  </si>
  <si>
    <t>https://uksim.info/uksim2015/data/8713a009.pdf</t>
  </si>
  <si>
    <t>9–14</t>
  </si>
  <si>
    <t>EKTA3CMJ</t>
  </si>
  <si>
    <t>Gérard, Sébastien; Burgueño, Loli; Burdusel, Alexandru; Gerard, Sébastien; Wimmer, Manuel</t>
  </si>
  <si>
    <t>https://cea.hal.science/cea-02572659/</t>
  </si>
  <si>
    <t>Preface to MDE Intelligence 2019</t>
  </si>
  <si>
    <t>ABN2WKI3</t>
  </si>
  <si>
    <t>Abdullah, S. S.</t>
  </si>
  <si>
    <t>Experiment design for deterministic model reduction (metamodeling) and neural network training</t>
  </si>
  <si>
    <t>Ph. D. thesis, Imperial College of Science, Technology and Medicine …</t>
  </si>
  <si>
    <t>NPATD53Z</t>
  </si>
  <si>
    <t>Kinsbruner, E.; Bahmutov, G.</t>
  </si>
  <si>
    <t>A frontend web developer’s guide to testing: explore leading web test automation frameworks and their future driven by low-code and AI</t>
  </si>
  <si>
    <t>A frontend web developer’s guide to testing</t>
  </si>
  <si>
    <t>Packt</t>
  </si>
  <si>
    <t>TEBWGQUP</t>
  </si>
  <si>
    <t>Simulation of Road Traffic Applying Model-Driven Engineering. ADCAIJ: Advances in Distributed Computing and Artificial Intelligence Journal (ISSN: 2255-2863)</t>
  </si>
  <si>
    <t>Salamanca</t>
  </si>
  <si>
    <t>Simulation of Road Traffic Applying Model-Driven Engineering. ADCAIJ</t>
  </si>
  <si>
    <t>VJQRJTGC</t>
  </si>
  <si>
    <t>Rashid, F. Y.</t>
  </si>
  <si>
    <t>Gartner says low-code, RPA, and AI driving growth in ‘hyperautomation’</t>
  </si>
  <si>
    <t>The Machine</t>
  </si>
  <si>
    <t>YR437ZKS</t>
  </si>
  <si>
    <t>An LSTM-Based Neural Network Architecture for Model Transformations. In 2019 ACM/IEEE 22nd International Conference on Model Driven Engineering Languages and Systems (MODELS)</t>
  </si>
  <si>
    <t>B7LGGMVJ</t>
  </si>
  <si>
    <t>Gavrilova, Yulia</t>
  </si>
  <si>
    <t>Top 18 Low-Code and No-Code ML Platforms</t>
  </si>
  <si>
    <t>Serokell</t>
  </si>
  <si>
    <t>RCIV2PVM</t>
  </si>
  <si>
    <t>Nguyen, Phuong T.; Di Rocco, Juri; Di Ruscio, Davide; Pierantonio, Alfonso; Iovino, Ludovico</t>
  </si>
  <si>
    <t>Automated classification of metamodel repositories: A machine learning approach. In 2019 ACM/IEEE 22nd International Conference on Model Driven Engineering Languages and Systems (MODELS)</t>
  </si>
  <si>
    <t>Automated classification of metamodel repositories</t>
  </si>
  <si>
    <t>4DU5GCG9</t>
  </si>
  <si>
    <t>Hartmann, T.; Moawad, A.; Fouquet, F.; Le Traon, Y.</t>
  </si>
  <si>
    <t>The Next Evolution of MDE: A Seamless Integration of Machine Learning into Domain Modeling. In 2017 ACM/IEEE 20th International Conference on Model Driven Engineering Languages and Systems (MODELS). 180–180</t>
  </si>
  <si>
    <t>The Next Evolution of MDE</t>
  </si>
  <si>
    <t>Retrieved 2021-09-29, from http://ieeexplore. ieee. org/document/8101263/doi …</t>
  </si>
  <si>
    <t>ET4SPHX7</t>
  </si>
  <si>
    <t>Reilly, J.</t>
  </si>
  <si>
    <t>How no-code platforms can bring ai to small and midsize businesses</t>
  </si>
  <si>
    <t>Harvard Business Review</t>
  </si>
  <si>
    <t>AVQVUX9B</t>
  </si>
  <si>
    <t>Batesman, J. A.</t>
  </si>
  <si>
    <t>The Theoretical Status of Ontologies in Natural Language Processing in Proceedings of the workshop on Text Representation and Domain Modeling–Ideas from Linguistics and AI</t>
  </si>
  <si>
    <t>Technical University Berlin</t>
  </si>
  <si>
    <t>L6FVNSLC</t>
  </si>
  <si>
    <t>Burgueño, L.; Burdusel, A.; Gérard, S.; Wimmer, M.</t>
  </si>
  <si>
    <t>MDE Intelligence19: First international workshop on Artificial Intelligence and Model-driven Engineering</t>
  </si>
  <si>
    <t>MDE Intelligence19</t>
  </si>
  <si>
    <t>64J8TXQF</t>
  </si>
  <si>
    <t>Bidochko, A.</t>
  </si>
  <si>
    <t>The power of ChatGPT in AI and low-code/no-code development: Driving great business outcomes [UBOS-Unified Business Operating System]</t>
  </si>
  <si>
    <t>The power of ChatGPT in AI and low-code/no-code development</t>
  </si>
  <si>
    <t>UBOS-Blog</t>
  </si>
  <si>
    <t>SUAFVLTE</t>
  </si>
  <si>
    <t>Quach, Katyanna</t>
  </si>
  <si>
    <t>The Infamous AI Gaydar Study was Repeated–and, No, Code Can’t Tell if You’re Straight or not Just from Your Face</t>
  </si>
  <si>
    <t>The Register</t>
  </si>
  <si>
    <t>L9CDA8PZ</t>
  </si>
  <si>
    <t>Sprogis, A.; Barzdins, J.</t>
  </si>
  <si>
    <t>Specification, Configuration and Implementation of DSL Tool, Frontiers in Artificial Intelligence and Applications, vol. 249</t>
  </si>
  <si>
    <t>IOS Press</t>
  </si>
  <si>
    <t>UF6384D7</t>
  </si>
  <si>
    <t>KP, Pei JN Hong PL Xue</t>
  </si>
  <si>
    <t>Li DF Wei DSL Wu F Two-phase virtual network function selection and chaining algorithm based on deep learning in SDN/NFV-enabled networks</t>
  </si>
  <si>
    <t>IEEE J. Sel. Areas Commun</t>
  </si>
  <si>
    <t>KYZPKWDF</t>
  </si>
  <si>
    <t>Quach, K.</t>
  </si>
  <si>
    <t>The Infamous AI Gaydar Study Was Repeated–and, no, code can’t tell if you’re straight or not just from your face’, The Register, 2019</t>
  </si>
  <si>
    <t>5FP5JHGK</t>
  </si>
  <si>
    <t>Dhahri, Habib</t>
  </si>
  <si>
    <t>Adel. M. Alimi," The Modified Differential Evolution and the RBF (MDE-RBF) Neural Network for Time Series Prediction," In 2006 Int</t>
  </si>
  <si>
    <t>Joint Conference on Neural Networks, Vancouver, BC, Canada, July</t>
  </si>
  <si>
    <t>16–21</t>
  </si>
  <si>
    <t>ZP7FJVYS</t>
  </si>
  <si>
    <t>Kwon, Gu-Young; Bang, Su Sik; Lee, Yeong Ho; Lee, Geon Seok; Shin, Yong-June</t>
  </si>
  <si>
    <t>Modeling of high-temperature superconducting cable via time domain reflectometry and general regression neural network</t>
  </si>
  <si>
    <t>IEEE Transactions on Applied Superconductivity</t>
  </si>
  <si>
    <t>https://ieeexplore.ieee.org/abstract/document/8641370/</t>
  </si>
  <si>
    <t>1–5</t>
  </si>
  <si>
    <t>TTFDJYQ4</t>
  </si>
  <si>
    <t>Hu, Ming; Cao, E.; Huang, Hongbing; Zhang, Min; Chen, Xiaohong; Chen, Mingsong</t>
  </si>
  <si>
    <t>AIoTML: A Unified Modeling Language for AIoT-Based Cyber–Physical Systems</t>
  </si>
  <si>
    <t>10.1109/TCAD.2023.3264786</t>
  </si>
  <si>
    <t>3545-3558</t>
  </si>
  <si>
    <t>42</t>
  </si>
  <si>
    <t>IEEE Trans. Comput.-Aided Des. Integr. Circuits Syst.</t>
  </si>
  <si>
    <t>XD4M7WYD</t>
  </si>
  <si>
    <t>2019 ACM/IEEE 22nd international conference on model driven engineering languages and systems companion (MODELS-C)</t>
  </si>
  <si>
    <t>Place: Munich, Germany Number of pages: 2</t>
  </si>
  <si>
    <t>NQF8XPB8</t>
  </si>
  <si>
    <t>Bilgram, Volker; Laarmann, Felix</t>
  </si>
  <si>
    <t>Accelerating Innovation With Generative AI: AI-Augmented Digital Prototyping and Innovation Methods</t>
  </si>
  <si>
    <t>IEEE Engineering Management Review</t>
  </si>
  <si>
    <t>10.1109/EMR.2023.3272799</t>
  </si>
  <si>
    <t>2023-06-01</t>
  </si>
  <si>
    <t>18-25</t>
  </si>
  <si>
    <t>IEEE Eng. Manag. Rev.</t>
  </si>
  <si>
    <t>C3SVZCF4</t>
  </si>
  <si>
    <t>Gerasimou, Simos; Matragkas, Nicholas; Calinescu, Radu</t>
  </si>
  <si>
    <t>Towards systematic engineering of collaborative heterogeneous robotic systems</t>
  </si>
  <si>
    <t>2019 IEEE/ACM 2nd international workshop on robotics software engineering (RoSE)</t>
  </si>
  <si>
    <t>10.1109/RoSE.2019.00012</t>
  </si>
  <si>
    <t>https://doi.org/10.1109/RoSE.2019.00012</t>
  </si>
  <si>
    <t>25–28</t>
  </si>
  <si>
    <t>Place: Montreal, Quebec, Canada Number of pages: 4</t>
  </si>
  <si>
    <t>G7697N3Q</t>
  </si>
  <si>
    <t>Martínez, Marta Patiño; Azqueta-Alzúaz, Ainhoa</t>
  </si>
  <si>
    <t>A no code XAI framework for policy making</t>
  </si>
  <si>
    <t>2023 19th international conference on distributed computing in smart systems and the internet of things (DCOSS-IoT)</t>
  </si>
  <si>
    <t>10.1109/DCOSS-IoT58021.2023.00091</t>
  </si>
  <si>
    <t>556–561</t>
  </si>
  <si>
    <t>YT8QWV9P</t>
  </si>
  <si>
    <t>Reimann, Lars; Kniesel-Wünsche, Günter</t>
  </si>
  <si>
    <t>Safe-DS: A domain specific language to make data science safe</t>
  </si>
  <si>
    <t>2023 IEEE/ACM 45th international conference on software engineering: New ideas and emerging results (ICSE-NIER)</t>
  </si>
  <si>
    <t>9798350300390</t>
  </si>
  <si>
    <t>10.1109/ICSE-NIER58687.2023.00019</t>
  </si>
  <si>
    <t>https://doi.org/10.1109/ICSE-NIER58687.2023.00019</t>
  </si>
  <si>
    <t>72–77</t>
  </si>
  <si>
    <t>Place: Melbourne, Australia Number of pages: 6</t>
  </si>
  <si>
    <t>SYPC8XSQ</t>
  </si>
  <si>
    <t>Díaz-de-Arcaya, Josu; Miñón, Raúl; Torre-Bastida, Ana I.; Del Ser, Javier; Almeida, Aitor</t>
  </si>
  <si>
    <t>PADL: a language for the operationalization of distributed analytical pipelines over Edge/Fog computing environments</t>
  </si>
  <si>
    <t>2020 5th international conference on smart and sustainable technologies (SpliTech)</t>
  </si>
  <si>
    <t>10.23919/SpliTech49282.2020.9243735</t>
  </si>
  <si>
    <t>1–6</t>
  </si>
  <si>
    <t>T38BNKVE</t>
  </si>
  <si>
    <t>Ajagbe, Muideen; Zhao, Liping</t>
  </si>
  <si>
    <t>Retraining a BERT model for transfer learning in requirements engineering: A preliminary study</t>
  </si>
  <si>
    <t>2022 IEEE 30th international requirements engineering conference (RE)</t>
  </si>
  <si>
    <t>10.1109/RE54965.2022.00046</t>
  </si>
  <si>
    <t>309–315</t>
  </si>
  <si>
    <t>WCVGV7WP</t>
  </si>
  <si>
    <t>Huberman, Sean; Le-Ngoc, Tho</t>
  </si>
  <si>
    <t>Performance of generalized regression neural network-based channel estimation in vectored DSL systems</t>
  </si>
  <si>
    <t>2012 25th IEEE canadian conference on electrical and computer engineering (CCECE)</t>
  </si>
  <si>
    <t>10.1109/CCECE.2012.6334880</t>
  </si>
  <si>
    <t>UPQYXGME</t>
  </si>
  <si>
    <t>Goyal, Navneet; Balasubramaniam, Sundar; Goyal, Poonam; Islam, Saiyedul; Sati, Mohit</t>
  </si>
  <si>
    <t>A high performance computing framework for data mining</t>
  </si>
  <si>
    <t>2016 IEEE 23rd international conference on high performance computing workshops (HiPCW)</t>
  </si>
  <si>
    <t>10.1109/HiPCW.2016.010</t>
  </si>
  <si>
    <t>11–18</t>
  </si>
  <si>
    <t>5R4LSSQA</t>
  </si>
  <si>
    <t>Kaur, Gursimran; Guputa, Rajesh</t>
  </si>
  <si>
    <t>A thorough study of implications of something like the IoT devices (technology) building more design data feed and on local variables limits imposed via correlations</t>
  </si>
  <si>
    <t>2023 international conference on artificial intelligence and smart communication (AISC)</t>
  </si>
  <si>
    <t>10.1109/AISC56616.2023.10085365</t>
  </si>
  <si>
    <t>431–435</t>
  </si>
  <si>
    <t>6AKHN3FZ</t>
  </si>
  <si>
    <t>Clarisó, Robert; Cabot, Jordi</t>
  </si>
  <si>
    <t>Model-driven prompt engineering</t>
  </si>
  <si>
    <t>2023 ACM/IEEE 26th international conference on model driven engineering languages and systems (MODELS)</t>
  </si>
  <si>
    <t>10.1109/MODELS58315.2023.00020</t>
  </si>
  <si>
    <t>47–54</t>
  </si>
  <si>
    <t>6HXA8N2I</t>
  </si>
  <si>
    <t>Idowu, Samuel; Strüber, Daniel; Berger, Thorsten</t>
  </si>
  <si>
    <t>EMMM: A unified meta-model for tracking machine learning experiments</t>
  </si>
  <si>
    <t>2022 48th euromicro conference on software engineering and advanced applications (SEAA)</t>
  </si>
  <si>
    <t>10.1109/SEAA56994.2022.00016</t>
  </si>
  <si>
    <t>48–55</t>
  </si>
  <si>
    <t>7J4QX4IP</t>
  </si>
  <si>
    <t>Kinzer, Sean; Kim, Joon Kyung; Ghodrati, Soroush; Yatham, Brahmendra; Althoff, Alric; Mahajan, Divya; Lerner, Sorin; Esmaeilzadeh, Hadi</t>
  </si>
  <si>
    <t>A computational stack for cross-domain acceleration</t>
  </si>
  <si>
    <t>2021 IEEE international symposium on high-performance computer architecture (HPCA)</t>
  </si>
  <si>
    <t>10.1109/HPCA51647.2021.00015</t>
  </si>
  <si>
    <t>54–70</t>
  </si>
  <si>
    <t>A5GB5VTB</t>
  </si>
  <si>
    <t>Roledene, Sasika; Ariyathilaka, Lakna; Liyanage, Nadun; Lakmal, Prasad; Bamunusinghe, Jeewanee</t>
  </si>
  <si>
    <t>GeniBux - event based intelligent Forex trading strategy enhancer</t>
  </si>
  <si>
    <t>2016 IEEE international conference on information and automation for sustainability (ICIAfS)</t>
  </si>
  <si>
    <t>10.1109/ICIAFS.2016.7946562</t>
  </si>
  <si>
    <t>MCRT4YGS</t>
  </si>
  <si>
    <t>Berger, Bernhard J.; Plump, Christina; Drechsler, Rolf</t>
  </si>
  <si>
    <t>EVOAL: A domain-specific language-based approach to optimisation</t>
  </si>
  <si>
    <t>2023 IEEE congress on evolutionary computation (CEC)</t>
  </si>
  <si>
    <t>10.1109/CEC53210.2023.10253985</t>
  </si>
  <si>
    <t>7NHAR5KS</t>
  </si>
  <si>
    <t>Pineda, Israel; Carrión-Ojeda, Dustin; Fonseca-Delgado, Rigoberto</t>
  </si>
  <si>
    <t>RADENN: A Domain-Specific Language for the Rapid Development of Neural Networks</t>
  </si>
  <si>
    <t>10.1109/ACCESS.2023.3301575</t>
  </si>
  <si>
    <t>86727-86738</t>
  </si>
  <si>
    <t>SMRTWIAP</t>
  </si>
  <si>
    <t>He, Xianyi; Wang, Jize; Liu, Zhe; Xie, Le; Wang, Hesheng; le, Xinyi</t>
  </si>
  <si>
    <t>Automatic generation of frontend code from design interface</t>
  </si>
  <si>
    <t>2023 13th international conference on information science and technology (ICIST)</t>
  </si>
  <si>
    <t>10.1109/ICIST59754.2023.10367169</t>
  </si>
  <si>
    <t>94–99</t>
  </si>
  <si>
    <t>U8V4UKGZ</t>
  </si>
  <si>
    <t>Jeong, Yuna; Kim, Eunhui</t>
  </si>
  <si>
    <t>SciDeBERTa: Learning DeBERTa for Science Technology Documents and Fine-Tuning Information Extraction Tasks</t>
  </si>
  <si>
    <t>10.1109/ACCESS.2022.3180830</t>
  </si>
  <si>
    <t>60805-60813</t>
  </si>
  <si>
    <t>PUN92I83</t>
  </si>
  <si>
    <t>Jin, Yue; Huan, Chengying; Zhang, Heng; Liu, Yongchao; Song, Shuaiwen Leon; Zhao, Rui; Zhang, Yao; He, Changhua; Chen, Wenguang</t>
  </si>
  <si>
    <t>G-sparse: Compiler-driven acceleration for generalized sparse computation for graph neural networks on modern GPUs</t>
  </si>
  <si>
    <t>2023 32nd international conference on parallel architectures and compilation techniques (PACT)</t>
  </si>
  <si>
    <t>10.1109/PACT58117.2023.00020</t>
  </si>
  <si>
    <t>137–149</t>
  </si>
  <si>
    <t>TJVXNE96</t>
  </si>
  <si>
    <t>Shah, M. F Nor; Zainal, M. A.; Faruq, A.; Abdullah, S. S.</t>
  </si>
  <si>
    <t>Metamodeling approach for PID controller optimization in an evaporator process</t>
  </si>
  <si>
    <t>2011 fourth international conference on modeling, simulation and applied optimization</t>
  </si>
  <si>
    <t>10.1109/ICMSAO.2011.5775616</t>
  </si>
  <si>
    <t>R6DZCAS7</t>
  </si>
  <si>
    <t>Wang, Yifan; Song, Weijia; Yang, Yuting; Mahmoudi, Charif; Shekhar, Shashank; Birman, Kenneth P.</t>
  </si>
  <si>
    <t>Dash: A low code development platform for AI applications in industry</t>
  </si>
  <si>
    <t>2023 IEEE 14th annual ubiquitous computing, electronics &amp; mobile communication conference (UEMCON)</t>
  </si>
  <si>
    <t>10.1109/UEMCON59035.2023.10316092</t>
  </si>
  <si>
    <t>0072–0081</t>
  </si>
  <si>
    <t>E6D4RDCW</t>
  </si>
  <si>
    <t>Wirth, Felix; Hausmann, Ludwig; Eppler, Andreas; Fleischer, Jürgen</t>
  </si>
  <si>
    <t>Metamodeling of numerical simulations for optimization of hairpin bending processes</t>
  </si>
  <si>
    <t>2021 11th international electric drives production conference (EDPC)</t>
  </si>
  <si>
    <t>10.1109/EDPC53547.2021.9684203</t>
  </si>
  <si>
    <t>ZE38NDYP</t>
  </si>
  <si>
    <t>IEEE Wireless Commun. Lett.</t>
  </si>
  <si>
    <t>M6ASL54P</t>
  </si>
  <si>
    <t>Puryear, Nathan; Martin, Patrick J.; Kuzlu, Murat; Gueler, Oezguer; Jovanovic, Vukica; Abdelwahed, Sherif</t>
  </si>
  <si>
    <t>An experiment orchestration platform to support smart city experiential learning</t>
  </si>
  <si>
    <t>2022 IEEE international smart cities conference (ISC2)</t>
  </si>
  <si>
    <t>10.1109/ISC255366.2022.9922559</t>
  </si>
  <si>
    <t>QNHM5JPL</t>
  </si>
  <si>
    <t>Karakchi, Rasha; Daniels, Charles; Bakos, Jason</t>
  </si>
  <si>
    <t>An overlay architecture for pattern matching</t>
  </si>
  <si>
    <t>2019 IEEE 30th international conference on application-specific systems, architectures and processors (ASAP)</t>
  </si>
  <si>
    <t>10.1109/ASAP.2019.000-7</t>
  </si>
  <si>
    <t>165–172</t>
  </si>
  <si>
    <t>2160-052X</t>
  </si>
  <si>
    <t>K399KSN7</t>
  </si>
  <si>
    <t>Zhao, Hui; Mallet, Frédéric; Apvrille, Ludovic</t>
  </si>
  <si>
    <t>A language-based multi-view approach for combining functional and security models</t>
  </si>
  <si>
    <t>2019 26th asia-pacific software engineering conference (APSEC)</t>
  </si>
  <si>
    <t>10.1109/APSEC48747.2019.00064</t>
  </si>
  <si>
    <t>426–433</t>
  </si>
  <si>
    <t>N8EV8M8Y</t>
  </si>
  <si>
    <t>Sykes, Daniel; Corapi, Domenico; Magee, Jeff; Kramer, Jeff; Russo, Alessandra; Inoue, Katsumi</t>
  </si>
  <si>
    <t>Learning revised models for planning in adaptive systems</t>
  </si>
  <si>
    <t>2013 35th international conference on software engineering (ICSE)</t>
  </si>
  <si>
    <t>10.1109/ICSE.2013.6606552</t>
  </si>
  <si>
    <t>63–71</t>
  </si>
  <si>
    <t>AF2EBCNS</t>
  </si>
  <si>
    <t>Schöne, René; Mey, Johannes; Ren, Boqi; Aßmann, Uwe</t>
  </si>
  <si>
    <t>Bridging the gap between smart home platforms and machine learning using relational reference attribute grammars</t>
  </si>
  <si>
    <t>10.1109/MODELS-C.2019.00083</t>
  </si>
  <si>
    <t>533–542</t>
  </si>
  <si>
    <t>L8YX9X2I</t>
  </si>
  <si>
    <t>Kerpez, K.J.; Galli, S.</t>
  </si>
  <si>
    <t>Single-Ended Loop-Makeup Identification—Part II: Improved Algorithms and Performance Results</t>
  </si>
  <si>
    <t>10.1109/TIM.2006.870136</t>
  </si>
  <si>
    <t>538-549</t>
  </si>
  <si>
    <t>IEEE Trans. Instrum. Meas.</t>
  </si>
  <si>
    <t>H8U4K3QW</t>
  </si>
  <si>
    <t>Rajbhoj, Asha; Nistala, Padmalata; Kulkarni, Vinay; Soni, Shivani; Pathan, Ajim</t>
  </si>
  <si>
    <t>DizSpec: Digitalization of requirements specification documents to automate traceability and impact analysis</t>
  </si>
  <si>
    <t>10.1109/RE54965.2022.00030</t>
  </si>
  <si>
    <t>243–254</t>
  </si>
  <si>
    <t>RUXNS6K7</t>
  </si>
  <si>
    <t>Kulkarni, Vinay; Reddy, Sreedhar; Barat, Souvik; Dutta, Jaya</t>
  </si>
  <si>
    <t>Toward a symbiotic approach leveraging generative AI for model driven engineering</t>
  </si>
  <si>
    <t>10.1109/MODELS58315.2023.00039</t>
  </si>
  <si>
    <t>184–193</t>
  </si>
  <si>
    <t>AQM2NKPD</t>
  </si>
  <si>
    <t>Rajbhoj, Asha; Nistala, Padmalata; Pathan, Ajim; Kulkarni, Piyush; Kulkarni, Vinay</t>
  </si>
  <si>
    <t>RClassify: Combining NLP and ML to classify rules from requirements specifications documents</t>
  </si>
  <si>
    <t>2023 IEEE 31st international requirements engineering conference (RE)</t>
  </si>
  <si>
    <t>10.1109/RE57278.2023.00026</t>
  </si>
  <si>
    <t>180–189</t>
  </si>
  <si>
    <t>K4MS8K6Y</t>
  </si>
  <si>
    <t>Hsueh, Wan-Ting; Hong, Wei-Lun; Tsai, Hsing-Yun; Teng, Wei-Guang</t>
  </si>
  <si>
    <t>On developing a social message classification platform for user-specified topics</t>
  </si>
  <si>
    <t>2022 12th international conference on software technology and engineering (ICSTE)</t>
  </si>
  <si>
    <t>10.1109/ICSTE57415.2022.00027</t>
  </si>
  <si>
    <t>131–137</t>
  </si>
  <si>
    <t>4GQD2CHG</t>
  </si>
  <si>
    <t>Kling, Nico; Kling, Chantal; Nitsche, Anna-Maria; Reuther, Kevin; Johnston, James B</t>
  </si>
  <si>
    <t>Beyond CTRL F(ind): Exploring insights hidden in abstracts through no-code text mining using the example of social entrepreneurship</t>
  </si>
  <si>
    <t>2023 IEEE international conference on engineering, technology and innovation (ICE/ITMC)</t>
  </si>
  <si>
    <t>10.1109/ICE/ITMC58018.2023.10332272</t>
  </si>
  <si>
    <t>ZPCT882D</t>
  </si>
  <si>
    <t>Meliá, Santiago; Reyes, Raymari; Cachero, Cristina</t>
  </si>
  <si>
    <t>The Effect of Developers’ General Intelligence on the Understandability of Domain Models: An Empirical Study</t>
  </si>
  <si>
    <t>10.1109/ACCESS.2023.3293199</t>
  </si>
  <si>
    <t>70153-70167</t>
  </si>
  <si>
    <t>4WCM9S23</t>
  </si>
  <si>
    <t>Ozik, Jonathan; Collier, Nicholson T.; Wozniak, Justin M.; Macal, Charles M.; An, Gary</t>
  </si>
  <si>
    <t>Extreme-Scale Dynamic Exploration of a Distributed Agent-Based Model With the EMEWS Framework</t>
  </si>
  <si>
    <t>IEEE Transactions on Computational Social Systems</t>
  </si>
  <si>
    <t>10.1109/TCSS.2018.2859189</t>
  </si>
  <si>
    <t>884-895</t>
  </si>
  <si>
    <t>IEEE Trans. Comput. Soc. Syst.</t>
  </si>
  <si>
    <t>DQLCNLE7</t>
  </si>
  <si>
    <t>Foss, Kyle; Couckuyt, Ivo; Baruta, Adrian; Mossoux, Corentin</t>
  </si>
  <si>
    <t>Automated Software Defect Detection and Identification in Vehicular Embedded Systems</t>
  </si>
  <si>
    <t>10.1109/TITS.2021.3065940</t>
  </si>
  <si>
    <t>6963-6973</t>
  </si>
  <si>
    <t>IEEE Trans. Intell. Transport. Syst.</t>
  </si>
  <si>
    <t>N9VQ6WSX</t>
  </si>
  <si>
    <t>Miclea, Vlad-Cristian; Nedevschi, Sergiu</t>
  </si>
  <si>
    <t>Monocular Depth Estimation With Improved Long-Range Accuracy for UAV Environment Perception</t>
  </si>
  <si>
    <t>IEEE Transactions on Geoscience and Remote Sensing</t>
  </si>
  <si>
    <t>10.1109/TGRS.2021.3060513</t>
  </si>
  <si>
    <t>1-15</t>
  </si>
  <si>
    <t>IEEE Trans. Geosci. Remote Sensing</t>
  </si>
  <si>
    <t>V4TPMM9R</t>
  </si>
  <si>
    <t>Zhuo, Yu-Wei; Zhang, Tian-Jing; Hu, Jin-Fan; Dou, Hong-Xia; Huang, Ting-Zhu; Deng, Liang-Jian</t>
  </si>
  <si>
    <t>A Deep-Shallow Fusion Network With Multidetail Extractor and Spectral Attention for Hyperspectral Pansharpening</t>
  </si>
  <si>
    <t>10.1109/JSTARS.2022.3202866</t>
  </si>
  <si>
    <t>7539-7555</t>
  </si>
  <si>
    <t>IEEE J. Sel. Top. Appl. Earth Observations Remote Sensing</t>
  </si>
  <si>
    <t>3V4WJRV5</t>
  </si>
  <si>
    <t>MDE intelligence 2021: 3rd workshop on artificial intelligence and model-driven engineering</t>
  </si>
  <si>
    <t>2021 ACM/IEEE international conference on model driven engineering languages and systems companion (MODELS-C)</t>
  </si>
  <si>
    <t>RDSA5MS2</t>
  </si>
  <si>
    <t>Novales, Ainara; Mancha, Rubén</t>
  </si>
  <si>
    <t>How hortilux used low-code to develop its IoT digital services</t>
  </si>
  <si>
    <t>https://aisel.aisnet.org/cais/vol53/iss1/45</t>
  </si>
  <si>
    <t>Commun. Assoc. Inf. Syst.</t>
  </si>
  <si>
    <t>tex.bibsource: dblp computer science bibliography, https://dblp.org tex.timestamp: Mon, 01 Jan 2024 00:00:00 +0100</t>
  </si>
  <si>
    <t>6C7RPIW8</t>
  </si>
  <si>
    <t>Fueling digital transformation with citizen developers and low-code development</t>
  </si>
  <si>
    <t>MIS Q. Executive</t>
  </si>
  <si>
    <t>https://aisel.aisnet.org/misqe/vol22/iss3/6</t>
  </si>
  <si>
    <t>tex.bibsource: dblp computer science bibliography, https://dblp.org tex.timestamp: Wed, 13 Sep 2023 01:00:00 +0200</t>
  </si>
  <si>
    <t>WYA5PQUF</t>
  </si>
  <si>
    <t>Gharehgoli, Amir; Nouruzi, Ali; Mokari, Nader; Azmi, Paeiz; Javan, Mohammad Reza; Jorswieck, Eduard A.</t>
  </si>
  <si>
    <t>Codes of paper: AI-based resource allocation in end-to-end network slicing under demand and CSI uncertainties</t>
  </si>
  <si>
    <t>https://doi.org/10.21227/4jps-kt78</t>
  </si>
  <si>
    <t>IEEE DataPort</t>
  </si>
  <si>
    <t>DOI: 10.21227/4JPS-KT78 tex.bibsource: dblp computer science bibliography, https://dblp.org tex.timestamp: Wed, 15 Mar 2023 00:00:00 +0100</t>
  </si>
  <si>
    <t>65KHIZZ5</t>
  </si>
  <si>
    <t>10.48550/ARXIV.2304.04117</t>
  </si>
  <si>
    <t>https://doi.org/10.48550/arXiv.2304.04117</t>
  </si>
  <si>
    <t>abs/2304.04117</t>
  </si>
  <si>
    <t>arXiv: 2304.04117 tex.bibsource: dblp computer science bibliography, https://dblp.org tex.timestamp: Tue, 18 Apr 2023 01:00:00 +0200</t>
  </si>
  <si>
    <t>6GEMDYHY</t>
  </si>
  <si>
    <t>Kim, David Y. J.</t>
  </si>
  <si>
    <t>Redefining Computer Science Education: Code-Centric to Natural Language Programming with AI-Based No-Code Platforms</t>
  </si>
  <si>
    <t>10.48550/ARXIV.2308.13539</t>
  </si>
  <si>
    <t>https://doi.org/10.48550/arXiv.2308.13539</t>
  </si>
  <si>
    <t>abs/2308.13539</t>
  </si>
  <si>
    <t>arXiv: 2308.13539 tex.bibsource: dblp computer science bibliography, https://dblp.org tex.timestamp: Fri, 01 Sep 2023 01:00:00 +0200</t>
  </si>
  <si>
    <t>KM76XYEJ</t>
  </si>
  <si>
    <t>Brandon, Colm; Margaria, Tiziana</t>
  </si>
  <si>
    <t>Low-Code/No-Code Artificial Intelligence Platforms for the Health Informatics Domain</t>
  </si>
  <si>
    <t>Electronic Communications of the EASST</t>
  </si>
  <si>
    <t>10.14279/TUJ.ECEASST.82.1221</t>
  </si>
  <si>
    <t>https://doi.org/10.14279/tuj.eceasst.82.1221</t>
  </si>
  <si>
    <t>Volume 82: 11th International Symposium on Leveraging Applications of Formal Methods</t>
  </si>
  <si>
    <t>Electron. Commun. Eur. Assoc. Softw. Sci. Technol.</t>
  </si>
  <si>
    <t>tex.bibsource: dblp computer science bibliography, https://dblp.org tex.timestamp: Wed, 10 Jan 2024 00:00:00 +0100</t>
  </si>
  <si>
    <t>9HJ65MM8</t>
  </si>
  <si>
    <t>Halim, Jayanto; Eichler, Paul; Krusche, Sebastian; Bdiwi, Mohamad; Ihlenfeldt, Steffen</t>
  </si>
  <si>
    <t>No-code robotic programming for agile production: A new markerless-approach for multimodal natural interaction in a human-robot collaboration context</t>
  </si>
  <si>
    <t>Frontiers in Robotics and AI</t>
  </si>
  <si>
    <t>10.3389/FROBT.2022.1001955</t>
  </si>
  <si>
    <t>https://doi.org/10.3389/frobt.2022.1001955</t>
  </si>
  <si>
    <t>2022-10-04</t>
  </si>
  <si>
    <t>Front. Robot. AI</t>
  </si>
  <si>
    <t>tex.bibsource: dblp computer science bibliography, https://dblp.org tex.timestamp: Sat, 30 Sep 2023 01:00:00 +0200</t>
  </si>
  <si>
    <t>ITAD8HE3</t>
  </si>
  <si>
    <t>Sundberg, Leif; Holmström, Jonny</t>
  </si>
  <si>
    <t>Are AI opportunities discovered or created? Investigating data resourcing using a no-code AI platform in an educational context</t>
  </si>
  <si>
    <t>28th americas conference on information systems, AMCIS 2022, minneapolis, MN, USA, august 10-14, 2022</t>
  </si>
  <si>
    <t>https://aisel.aisnet.org/amcis2022/sig_ed/sig_ed/11</t>
  </si>
  <si>
    <t>Association for Information Systems</t>
  </si>
  <si>
    <t>tex.bibsource: dblp computer science bibliography, https://dblp.org tex.timestamp: Tue, 14 Feb 2023 11:57:54 +0100</t>
  </si>
  <si>
    <t>Davis, Gordan; Brown, Sue; Subramani, Mani R.; Allen, Gove N.; Joshi, K. D.; Scheibe, Kevin P.</t>
  </si>
  <si>
    <t>MAKA4AZ3</t>
  </si>
  <si>
    <t>Li, Luyun; Wu, Zhanwei</t>
  </si>
  <si>
    <t>How can No/Low code platforms help end-users develop ML applications? - A systematic review</t>
  </si>
  <si>
    <t>HCI international 2022 - late breaking papers: Interacting with eXtended reality and artificial intelligence - 24th international conference on human-computer interaction, HCII 2022, virtual event, june 26 - july 1, 2022, proceedings</t>
  </si>
  <si>
    <t>10.1007/978-3-031-21707-4\_25</t>
  </si>
  <si>
    <t>https://doi.org/10.1007/978-3-031-21707-4_25</t>
  </si>
  <si>
    <t>338–356</t>
  </si>
  <si>
    <t>13518</t>
  </si>
  <si>
    <t>tex.bibsource: dblp computer science bibliography, https://dblp.org tex.timestamp: Thu, 01 Dec 2022 15:24:24 +0100</t>
  </si>
  <si>
    <t>Chen, Jessie Y. C.; Fragomeni, Gino; Degen, Helmut; Ntoa, Stavroula</t>
  </si>
  <si>
    <t>TG9H43RV</t>
  </si>
  <si>
    <t>Konin, Andrey; Siddiqui, Shakeeb; Gilani, Hasan; Mudassir, Muhammad; Ahmed, M. Hassan; Shaukat, Taban; Naufil, Muhammad; Ahmed, Awais; Tran, Quoc-Huy; Zia, M. Zeeshan</t>
  </si>
  <si>
    <t>AI-mediated job status tracking in AR as a no-code service</t>
  </si>
  <si>
    <t>2022 IEEE international symposium on mixed and augmented reality adjunct (ISMAR-Adjunct), singapore, singapore, october 17-21, 2022</t>
  </si>
  <si>
    <t>10.1109/ISMAR-ADJUNCT57072.2022.00203</t>
  </si>
  <si>
    <t>https://doi.org/10.1109/ISMAR-Adjunct57072.2022.00203</t>
  </si>
  <si>
    <t>tex.bibsource: dblp computer science bibliography, https://dblp.org tex.timestamp: Wed, 21 Dec 2022 10:52:12 +0100</t>
  </si>
  <si>
    <t>WJ3U8AYE</t>
  </si>
  <si>
    <t>Wang, Chaozheng; Yang, Yuanhang; Gao, Cuiyun; Peng, Yun; Zhang, Hongyu; Lyu, Michael R.</t>
  </si>
  <si>
    <t>No more fine-tuning? an experimental evaluation of prompt tuning in code intelligence</t>
  </si>
  <si>
    <t>Proceedings of the 30th ACM joint european software engineering conference and symposium on the foundations of software engineering, ESEC/FSE 2022, singapore, singapore, november 14-18, 2022</t>
  </si>
  <si>
    <t>10.1145/3540250.3549113</t>
  </si>
  <si>
    <t>https://doi.org/10.1145/3540250.3549113</t>
  </si>
  <si>
    <t>382–394</t>
  </si>
  <si>
    <t>abs/2207.11680</t>
  </si>
  <si>
    <t>arXiv: 2207.11680 tex.bibsource: dblp computer science bibliography, https://dblp.org tex.timestamp: Sun, 17 Dec 2023 00:00:00 +0100</t>
  </si>
  <si>
    <t>Roychoudhury, Abhik; Cadar, Cristian; Kim, Miryung</t>
  </si>
  <si>
    <t>NWMUZUU7</t>
  </si>
  <si>
    <t>Hara, Aiki; Aono, Kana; Sawahashi, Mamoru; Kamiya, Norifumi</t>
  </si>
  <si>
    <t>BER of LDPC-Coded single-carrier LOS-MIMO using FDE in 3GPP TDL channel models</t>
  </si>
  <si>
    <t>2021 IEEE VTS 17th asia pacific wireless communications symposium (APWCS), osaka, japan, august 30-31, 2021</t>
  </si>
  <si>
    <t>10.1109/APWCS50173.2021.9548760</t>
  </si>
  <si>
    <t>https://doi.org/10.1109/APWCS50173.2021.9548760</t>
  </si>
  <si>
    <t>tex.bibsource: dblp computer science bibliography, https://dblp.org tex.timestamp: Wed, 07 Dec 2022 00:00:00 +0100</t>
  </si>
  <si>
    <t>PGKIVZXM</t>
  </si>
  <si>
    <t>Iyer, C. V. Krishnakumar; Hou, Feili; Wang, Henry; Wang, Yonghong; Oh, Kay; Ganguli, Swetava; Pandey, Vipul</t>
  </si>
  <si>
    <t>Trinity: A no-code AI platform for complex spatial datasets</t>
  </si>
  <si>
    <t>GeoAI@SIGSPATIAL 2021: Proceedings of the 4th ACM SIGSPATIAL international workshop on AI for geographic knowledge discovery, beijing, china, november 2, 2021</t>
  </si>
  <si>
    <t>978-1-4503-9120-7</t>
  </si>
  <si>
    <t>10.1145/3486635.3491072</t>
  </si>
  <si>
    <t>https://doi.org/10.1145/3486635.3491072</t>
  </si>
  <si>
    <t>33–42</t>
  </si>
  <si>
    <t>abs/2106.11756</t>
  </si>
  <si>
    <t>arXiv: 2106.11756 Number of pages: 10 Place: Beijing, China tex.bibsource: dblp computer science bibliography, https://dblp.org tex.timestamp: Thu, 11 Nov 2021 10:20:06 +0100</t>
  </si>
  <si>
    <t>Lunga, Dalton D.; Yang, Hsiuhan Lexie; Gao, Song; Martins, Bruno; Hu, Yingjie; Deng, Xueqing; Newsam, Shawn D.</t>
  </si>
  <si>
    <t>HFFXPFXE</t>
  </si>
  <si>
    <t>III, Jose Maria Santiago; Nodalo, Giselle; Valenzuela, Jolene; Deja, Jordan Aiko</t>
  </si>
  <si>
    <t>Explore, edit, guess: Understanding novice programmers' use of CodeBlocks for regression experiments</t>
  </si>
  <si>
    <t>Proceedings of the 6th human-computer interaction slovenia conference, koper, slovenia, november 8, 2021</t>
  </si>
  <si>
    <t>https://ceur-ws.org/Vol-3054/paper1.pdf</t>
  </si>
  <si>
    <t>3–17</t>
  </si>
  <si>
    <t>3054</t>
  </si>
  <si>
    <t>tex.bibsource: dblp computer science bibliography, https://dblp.org tex.timestamp: Fri, 10 Mar 2023 16:23:44 +0100</t>
  </si>
  <si>
    <t>Tkalcic, Marko; Pejovic, Veljko; Kljun, Matjaz; Pucihar, Klen Copic</t>
  </si>
  <si>
    <t>LBJ9YJ9R</t>
  </si>
  <si>
    <t>Kling, Nico; Runte, Chantal; Kabiraj, Sajal; Schumann, Christian-Andreas</t>
  </si>
  <si>
    <t>Harnessing sustainable development in image recognition through no-code AI applications: A comparative analysis</t>
  </si>
  <si>
    <t>Recent trends in image processing and pattern recognition - 4th international conference, RTIP2R 2021, msida, malta, december 8-10, 2021, revised selected papers</t>
  </si>
  <si>
    <t>10.1007/978-3-031-07005-1\_14</t>
  </si>
  <si>
    <t>https://doi.org/10.1007/978-3-031-07005-1_14</t>
  </si>
  <si>
    <t>146–155</t>
  </si>
  <si>
    <t>1576</t>
  </si>
  <si>
    <t>Santosh, KC; Hegadi, Ravindra S.; Pal, Umapada</t>
  </si>
  <si>
    <t>AZ6WLS3P</t>
  </si>
  <si>
    <t>Alrabaee, Saed; Debbabi, Mourad; Shirani, Paria; Wang, Lingyu; Youssef, Amr; Rahimian, Ashkan; Nouh, Lina; Mouheb, Djedjiga; Huang, He; Hanna, Aiman</t>
  </si>
  <si>
    <t>Binary Code Fingerprinting for Cybersecurity</t>
  </si>
  <si>
    <t>978-3-030-34237-1</t>
  </si>
  <si>
    <t>https://doi.org/10.1007/978-3-030-34238-8</t>
  </si>
  <si>
    <t>2020-03-01</t>
  </si>
  <si>
    <t>78</t>
  </si>
  <si>
    <t>DOI: 10.1007/978-3-030-34238-8 tex.bibsource: dblp computer science bibliography, https://dblp.org tex.timestamp: Fri, 06 Mar 2020 00:00:00 +0100</t>
  </si>
  <si>
    <t>6CDPHI77</t>
  </si>
  <si>
    <t>Liang, Hao; Liu, Aijun; Gong, Chao; Liu, Xian</t>
  </si>
  <si>
    <t>Rateless Coding Schemes Using Polar Codes: Truly “No” Rates?</t>
  </si>
  <si>
    <t>10.1109/ACCESS.2019.2962056</t>
  </si>
  <si>
    <t>https://doi.org/10.1109/ACCESS.2019.2962056</t>
  </si>
  <si>
    <t>2428-2440</t>
  </si>
  <si>
    <t>tex.bibsource: dblp computer science bibliography, https://dblp.org tex.timestamp: Wed, 28 Dec 2022 00:00:00 +0100</t>
  </si>
  <si>
    <t>SGYZGCHL</t>
  </si>
  <si>
    <t>Younes, Mutaz Bni; Al-Khdour, Nour</t>
  </si>
  <si>
    <t>Team alexa at authorship identification of SOurce code (AI-SOCO)</t>
  </si>
  <si>
    <t>Working notes of FIRE 2020 - forum for information retrieval evaluation, hyderabad, india, december 16-20, 2020</t>
  </si>
  <si>
    <t>https://ceur-ws.org/Vol-2826/T5-4.pdf</t>
  </si>
  <si>
    <t>699–704</t>
  </si>
  <si>
    <t>2826</t>
  </si>
  <si>
    <t>tex.bibsource: dblp computer science bibliography, https://dblp.org tex.timestamp: Fri, 10 Mar 2023 16:22:29 +0100</t>
  </si>
  <si>
    <t>Mehta, Parth; Mandl, Thomas; Majumder, Prasenjit; Mitra, Mandar</t>
  </si>
  <si>
    <t>JYPAZ3BG</t>
  </si>
  <si>
    <t>Foltýnek, Tomás; Vsianský, Richard; Meuschke, Norman; Dlabolová, Dita Henek; Gipp, Bela</t>
  </si>
  <si>
    <t>Cross-language source code plagiarism detection using explicit semantic analysis and scored greedy string tilling</t>
  </si>
  <si>
    <t>JCDL '20: Proceedings of the ACM/IEEE joint conference on digital libraries in 2020, virtual event, china, august 1-5, 2020</t>
  </si>
  <si>
    <t>10.1145/3383583.3398594</t>
  </si>
  <si>
    <t>https://doi.org/10.1145/3383583.3398594</t>
  </si>
  <si>
    <t>523–524</t>
  </si>
  <si>
    <t>tex.bibsource: dblp computer science bibliography, https://dblp.org tex.timestamp: Tue, 26 Dec 2023 00:00:00 +0100</t>
  </si>
  <si>
    <t>Huang, Ruhua; Wu, Dan; Marchionini, Gary; He, Daqing; Cunningham, Sally Jo; Hansen, Preben</t>
  </si>
  <si>
    <t>KJ26V9RJ</t>
  </si>
  <si>
    <t>Hind, Michael; Wei, Dennis; Campbell, Murray; Codella, Noel C. F.; Dhurandhar, Amit; Mojsilovic, Aleksandra; Ramamurthy, Karthikeyan Natesan; Varshney, Kush R.</t>
  </si>
  <si>
    <t>TED: Teaching AI to explain its decisions</t>
  </si>
  <si>
    <t>Proceedings of the 2019 AAAI/ACM conference on AI, ethics, and society, AIES 2019, honolulu, HI, USA, january 27-28, 2019</t>
  </si>
  <si>
    <t>10.1145/3306618.3314273</t>
  </si>
  <si>
    <t>https://doi.org/10.1145/3306618.3314273</t>
  </si>
  <si>
    <t>123–129</t>
  </si>
  <si>
    <t>tex.bibsource: dblp computer science bibliography, https://dblp.org tex.timestamp: Thu, 11 Jul 2019 09:23:07 +0200</t>
  </si>
  <si>
    <t>Conitzer, Vincent; Hadfield, Gillian K.; Vallor, Shannon</t>
  </si>
  <si>
    <t>3CVMIMWA</t>
  </si>
  <si>
    <t>Ivers, James; Ozkaya, Ipek; Nord, Robert L.</t>
  </si>
  <si>
    <t>Can AI close the design-code abstraction gap?</t>
  </si>
  <si>
    <t>34th IEEE/ACM international conference on automated software engineering workshops, ASE workshops 2019, san diego, CA, USA, november 11-15, 2019</t>
  </si>
  <si>
    <t>10.1109/ASEW.2019.00041</t>
  </si>
  <si>
    <t>https://doi.org/10.1109/ASEW.2019.00041</t>
  </si>
  <si>
    <t>122–125</t>
  </si>
  <si>
    <t>tex.bibsource: dblp computer science bibliography, https://dblp.org tex.timestamp: Sun, 02 Oct 2022 01:00:00 +0200</t>
  </si>
  <si>
    <t>BPBISJ25</t>
  </si>
  <si>
    <t>Codella, Noel C. F.; Hind, Michael; Ramamurthy, Karthikeyan Natesan; Campbell, Murray; Dhurandhar, Amit; Varshney, Kush R.; Wei, Dennis; Mojsilovic, Aleksandra</t>
  </si>
  <si>
    <t>Teaching AI to explain its decisions using embeddings and multi-task learning</t>
  </si>
  <si>
    <t>http://arxiv.org/abs/1906.02299</t>
  </si>
  <si>
    <t>abs/1906.02299</t>
  </si>
  <si>
    <t>arXiv: 1906.02299 tex.bibsource: dblp computer science bibliography, https://dblp.org tex.timestamp: Thu, 13 Jun 2019 01:00:00 +0200</t>
  </si>
  <si>
    <t>35W8LAQZ</t>
  </si>
  <si>
    <t>Smith, Andrew Cyrus; Dlodlo, Nomusa</t>
  </si>
  <si>
    <t>Preserving the Ndebele dress code through the internet of things technologies</t>
  </si>
  <si>
    <t>Proceedings of the second african conference for human computer interaction: Thriving communities, AfriCHI 2018, windhoek, namibia, december 03-07, 2018</t>
  </si>
  <si>
    <t>10.1145/3283458.3283469</t>
  </si>
  <si>
    <t>https://doi.org/10.1145/3283458.3283469</t>
  </si>
  <si>
    <t>23:1–23:4</t>
  </si>
  <si>
    <t>tex.bibsource: dblp computer science bibliography, https://dblp.org tex.timestamp: Mon, 05 Feb 2024 20:33:47 +0100</t>
  </si>
  <si>
    <t>Winschiers-Theophilus, Heike; van Zyl, Izak; Goagoses, Naska; Jat, Dharm Singh; Belay, Elefelious G.; Orji, Rita; Peters, Anicia; Bouhlel, Med Salim; Jere, Nobert</t>
  </si>
  <si>
    <t>F7CJAINZ</t>
  </si>
  <si>
    <t>Codella, Noel C. F.; Lin, Chung-Ching; Halpern, Allan; Hind, Michael; Feris, Rogério Schmidt; Smith, John R.</t>
  </si>
  <si>
    <t>Collaborative human-AI (CHAI): Evidence-based interpretable melanoma classification in dermoscopic images</t>
  </si>
  <si>
    <t>Understanding and interpreting machine learning in medical image computing applications - first international workshops MLCN 2018, DLF 2018, and iMIMIC 2018, held in conjunction with MICCAI 2018, granada, spain, september 16-20, 2018, proceedings</t>
  </si>
  <si>
    <t>10.1007/978-3-030-02628-8\_11</t>
  </si>
  <si>
    <t>https://doi.org/10.1007/978-3-030-02628-8_11</t>
  </si>
  <si>
    <t>97–105</t>
  </si>
  <si>
    <t>11038</t>
  </si>
  <si>
    <t>arXiv: 1805.12234 tex.bibsource: dblp computer science bibliography, https://dblp.org tex.timestamp: Sun, 02 Oct 2022 01:00:00 +0200</t>
  </si>
  <si>
    <t>Stoyanov, Danail; Taylor, Zeike; Kia, Seyed Mostafa; Oguz, Ipek; Reyes, Mauricio; Martel, Anne L.; Maier-Hein, Lena; Marquand, Andre F.; Duchesnay, Edouard; Löfstedt, Tommy; Landman, Bennett A.; Cardoso, M. Jorge; Silva, Carlos A.; Pereira, Sérgio; Meier, Raphael</t>
  </si>
  <si>
    <t>Q2FRRVKZ</t>
  </si>
  <si>
    <t>http://arxiv.org/abs/1811.04896</t>
  </si>
  <si>
    <t>abs/1811.04896</t>
  </si>
  <si>
    <t>arXiv: 1811.04896 tex.bibsource: dblp computer science bibliography, https://dblp.org tex.timestamp: Fri, 23 Nov 2018 00:00:00 +0100</t>
  </si>
  <si>
    <t>AXSFPX4C</t>
  </si>
  <si>
    <t>Isong, Bassey; Dladlu, Nosipho; Ele, Bassey</t>
  </si>
  <si>
    <t>Object-oriented code metric-based refactoring opportunities identification approaches: Analysis</t>
  </si>
  <si>
    <t>4th intl conf on applied computing and information technology/3rd intl conf on computational Science/Intelligence and applied informatics/1st intl conf on big data, cloud computing, data science &amp; engineering, ACIT-CSII-BCD 2016, las vegas, NV, USA, december 12-14, 2016</t>
  </si>
  <si>
    <t>10.1109/ACIT-CSII-BCD.2016.025</t>
  </si>
  <si>
    <t>https://doi.org/10.1109/ACIT-CSII-BCD.2016.025</t>
  </si>
  <si>
    <t>67–74</t>
  </si>
  <si>
    <t>tex.bibsource: dblp computer science bibliography, https://dblp.org tex.timestamp: Sun, 17 Dec 2023 00:00:00 +0100</t>
  </si>
  <si>
    <t>Goto, Takaaki; Xu, Simon; Nguyen, Nam; Li, Weimin</t>
  </si>
  <si>
    <t>2ZHCSLHW</t>
  </si>
  <si>
    <t>Nouh, Lina; Rahimian, Ashkan; Mouheb, Djedjiga; Debbabi, Mourad; Hanna, Aiman</t>
  </si>
  <si>
    <t>BinSign: Fingerprinting binary functions to support automated analysis of code executables</t>
  </si>
  <si>
    <t>ICT systems security and privacy protection - 32nd IFIP TC 11 international conference, SEC 2017, rome, italy, may 29-31, 2017, proceedings</t>
  </si>
  <si>
    <t>10.1007/978-3-319-58469-0\_23</t>
  </si>
  <si>
    <t>https://doi.org/10.1007/978-3-319-58469-0_23</t>
  </si>
  <si>
    <t>341–355</t>
  </si>
  <si>
    <t>502</t>
  </si>
  <si>
    <t>di Vimercati, Sabrina De Capitani; Martinelli, Fabio</t>
  </si>
  <si>
    <t>9VK3V4YS</t>
  </si>
  <si>
    <t>de Aquino, Ronaldo R. B.; de Albuquerque, Jonata C.; Neto, Otoni Nóbrega; Lira, Milde M. S.; Carvalho, Manoel A.; Neto, Alcides Codeceira; Ferreira, Aida A.</t>
  </si>
  <si>
    <t>Assessment of power curves in models of wind power forecasting</t>
  </si>
  <si>
    <t>2016 international joint conference on neural networks, IJCNN 2016, vancouver, BC, canada, july 24-29, 2016</t>
  </si>
  <si>
    <t>10.1109/IJCNN.2016.7727707</t>
  </si>
  <si>
    <t>https://doi.org/10.1109/IJCNN.2016.7727707</t>
  </si>
  <si>
    <t>3915–3922</t>
  </si>
  <si>
    <t>tex.bibsource: dblp computer science bibliography, https://dblp.org tex.timestamp: Sun, 25 Jul 2021 01:00:00 +0200</t>
  </si>
  <si>
    <t>P7A6T74L</t>
  </si>
  <si>
    <t>Wolf, Florian; Psaroudakis, Iraklis; May, Norman; Ailamaki, Anastasia; Sattler, Kai-Uwe</t>
  </si>
  <si>
    <t>Extending database task schedulers for multi-threaded application code</t>
  </si>
  <si>
    <t>Proceedings of the 27th international conference on scientific and statistical database management, SSDBM '15, la jolla, CA, USA, june 29 - july 1, 2015</t>
  </si>
  <si>
    <t>10.1145/2791347.2791379</t>
  </si>
  <si>
    <t>https://doi.org/10.1145/2791347.2791379</t>
  </si>
  <si>
    <t>25:1–25:12</t>
  </si>
  <si>
    <t>tex.bibsource: dblp computer science bibliography, https://dblp.org tex.timestamp: Tue, 06 Nov 2018 00:00:00 +0100</t>
  </si>
  <si>
    <t>Gupta, Amarnath; Rathbun, Susan L.</t>
  </si>
  <si>
    <t>TWPL6G2H</t>
  </si>
  <si>
    <t>Hu, Linjia; Nooshabadi, Saeid; Mladenov, Todor</t>
  </si>
  <si>
    <t>Forward error correction with Raptor GF(2) and GF(256) codes on GPU</t>
  </si>
  <si>
    <t>IEEE Transactions on Consumer Electronics</t>
  </si>
  <si>
    <t>10.1109/TCE.2013.6490270</t>
  </si>
  <si>
    <t>https://doi.org/10.1109/TCE.2013.6490270</t>
  </si>
  <si>
    <t>273-280</t>
  </si>
  <si>
    <t>IEEE Trans. Consumer Electron.</t>
  </si>
  <si>
    <t>tex.bibsource: dblp computer science bibliography, https://dblp.org tex.timestamp: Thu, 09 Jul 2020 01:00:00 +0200</t>
  </si>
  <si>
    <t>YKBJ3KA7</t>
  </si>
  <si>
    <t>Forward error correction with RaptorQ code on GPU</t>
  </si>
  <si>
    <t>2013 IEEE international symposium on circuits and systems (ISCAS2013), beijing, china, may 19-23, 2013</t>
  </si>
  <si>
    <t>10.1109/ISCAS.2013.6571837</t>
  </si>
  <si>
    <t>https://doi.org/10.1109/ISCAS.2013.6571837</t>
  </si>
  <si>
    <t>281–284</t>
  </si>
  <si>
    <t>tex.bibsource: dblp computer science bibliography, https://dblp.org tex.timestamp: Wed, 16 Oct 2019 14:14:49 +0200</t>
  </si>
  <si>
    <t>FAM4NASI</t>
  </si>
  <si>
    <t>Mladenov, Todor; Nooshabadi, Saeid; Montiel-Nelson, Juan A.; Kim, Kiseon</t>
  </si>
  <si>
    <t>Decoding of Raptor codes on embedded systems</t>
  </si>
  <si>
    <t>Microprocessors and Microsystems</t>
  </si>
  <si>
    <t>10.1016/J.MICPRO.2012.02.009</t>
  </si>
  <si>
    <t>https://doi.org/10.1016/j.micpro.2012.02.009</t>
  </si>
  <si>
    <t>2012-07</t>
  </si>
  <si>
    <t>375-382</t>
  </si>
  <si>
    <t>tex.bibsource: dblp computer science bibliography, https://dblp.org tex.timestamp: Sat, 22 Feb 2020 00:00:00 +0100</t>
  </si>
  <si>
    <t>KESLD563</t>
  </si>
  <si>
    <t>Mladenov, Todor; Nooshabadi, Saeid; Kim, Kiseon</t>
  </si>
  <si>
    <t>Efficient GF(256) raptor code decoding for multimedia broadcast/multicast services and consumer terminals</t>
  </si>
  <si>
    <t>10.1109/TCE.2012.6227434</t>
  </si>
  <si>
    <t>https://doi.org/10.1109/TCE.2012.6227434</t>
  </si>
  <si>
    <t>2012-05</t>
  </si>
  <si>
    <t>356-363</t>
  </si>
  <si>
    <t>2VF62KEF</t>
  </si>
  <si>
    <t>Falou, Ammar El; Langlais, Charlotte; Nour, Charbel Abdel; Douillard, Catherine</t>
  </si>
  <si>
    <t>Low ML-detection complexity, adaptive 2×2 STBC, with powerful FEC codes</t>
  </si>
  <si>
    <t>7th international symposium on turbo codes and iterative information processing, ISTC 2012, august 27-31, 2012, gothenburg, sweden</t>
  </si>
  <si>
    <t>10.1109/ISTC.2012.6325226</t>
  </si>
  <si>
    <t>https://doi.org/10.1109/ISTC.2012.6325226</t>
  </si>
  <si>
    <t>195–199</t>
  </si>
  <si>
    <t>X5589BNI</t>
  </si>
  <si>
    <t>Mladenov, Todor; Nooshabadi, Saeid; Kim, Keseon</t>
  </si>
  <si>
    <t>Implementation and Evaluation of Raptor Codes on Embedded Systems</t>
  </si>
  <si>
    <t>IEEE Transactions on Computers</t>
  </si>
  <si>
    <t>10.1109/TC.2010.210</t>
  </si>
  <si>
    <t>https://doi.org/10.1109/TC.2010.210</t>
  </si>
  <si>
    <t>2011-12</t>
  </si>
  <si>
    <t>1678-1691</t>
  </si>
  <si>
    <t>IEEE Trans. Comput.</t>
  </si>
  <si>
    <t>tex.bibsource: dblp computer science bibliography, https://dblp.org tex.timestamp: Sat, 20 May 2017 01:00:00 +0200</t>
  </si>
  <si>
    <t>2ADM5A3L</t>
  </si>
  <si>
    <t>Harmya, P.; Anju, S. S.; Jagadeesh, Noopa; Nandakumar, Aishwarya</t>
  </si>
  <si>
    <t>Matrix embedding using random linear codes and its steganalysis</t>
  </si>
  <si>
    <t>Advances in computing and communications - first international conference, ACC 2011, kochi, india, july 22-24, 2011, proceedings, part III</t>
  </si>
  <si>
    <t>10.1007/978-3-642-22720-2\_27</t>
  </si>
  <si>
    <t>https://doi.org/10.1007/978-3-642-22720-2_27</t>
  </si>
  <si>
    <t>269–275</t>
  </si>
  <si>
    <t>192</t>
  </si>
  <si>
    <t>tex.bibsource: dblp computer science bibliography, https://dblp.org tex.timestamp: Mon, 29 May 2017 13:41:41 +0200</t>
  </si>
  <si>
    <t>Abraham, Ajith; Mauri, Jaime Lloret; Buford, John F.; Suzuki, Junichi; Thampi, Sabu M.</t>
  </si>
  <si>
    <t>5BV5LMPC</t>
  </si>
  <si>
    <t>Rosly, Noor Ain; Singh, Dalbir</t>
  </si>
  <si>
    <t>Early learning malay vocabulary using speech technology: Dual code theory approach</t>
  </si>
  <si>
    <t>International conference on electrical engineering and informatics, ICEEI 2011, bandung, indonesia, 17-19 july, 2011</t>
  </si>
  <si>
    <t>10.1109/ICEEI.2011.6021599</t>
  </si>
  <si>
    <t>https://doi.org/10.1109/ICEEI.2011.6021599</t>
  </si>
  <si>
    <t>tex.bibsource: dblp computer science bibliography, https://dblp.org tex.timestamp: Tue, 17 Nov 2020 11:08:17 +0100</t>
  </si>
  <si>
    <t>Syaichu-Rohman, Arief; Hamdani, Deny; Akbar, Saiful; Adiprawita, Widyawardana; Razali, Rozilawati; Sahari, Noraidah</t>
  </si>
  <si>
    <t>HWHSHEGJ</t>
  </si>
  <si>
    <t>MBMS raptor codes design trade-offs for IPTV</t>
  </si>
  <si>
    <t>10.1109/TCE.2010.5606257</t>
  </si>
  <si>
    <t>https://doi.org/10.1109/TCE.2010.5606257</t>
  </si>
  <si>
    <t>2010-08</t>
  </si>
  <si>
    <t>1264-1269</t>
  </si>
  <si>
    <t>8SYBGSB2</t>
  </si>
  <si>
    <t>Aiba, N.; Tokuda, S.; Furukawa, M.; Snyder, P.B.; Chu, M.S.</t>
  </si>
  <si>
    <t>MINERVA: Ideal MHD stability code for toroidally rotating tokamak plasmas</t>
  </si>
  <si>
    <t>Computer Physics Communications</t>
  </si>
  <si>
    <t>10.1016/J.CPC.2009.02.008</t>
  </si>
  <si>
    <t>https://doi.org/10.1016/j.cpc.2009.02.008</t>
  </si>
  <si>
    <t>2009-08</t>
  </si>
  <si>
    <t>1282-1304</t>
  </si>
  <si>
    <t>tex.bibsource: dblp computer science bibliography, https://dblp.org tex.timestamp: Fri, 21 Feb 2020 00:00:00 +0100</t>
  </si>
  <si>
    <t>H3G6DQVB</t>
  </si>
  <si>
    <t>Damasceno, Julio Cesar; Nezhad, Hamid Reza Motahari; Li, Jun; Northfleet, Caio; Stephenson, Bryan; Da Silva Souza, André Ricardo; Albuquerque de Medeiros, Robson Wagner; Barros Silva, Bruno Leonardo; Aires Lins, Fernando Antonio; Souto Rosa, Nelson; Martins Maciel, Paulo Romero</t>
  </si>
  <si>
    <t>Towards Generating Richer Code by Binding Security Abstractions to BPMN Task Types</t>
  </si>
  <si>
    <t>Revista de Informática Teórica e Aplicada</t>
  </si>
  <si>
    <t>10.22456/2175-2745.12581</t>
  </si>
  <si>
    <t>https://doi.org/10.22456/2175-2745.12581</t>
  </si>
  <si>
    <t>2010-03-31</t>
  </si>
  <si>
    <t>97-98</t>
  </si>
  <si>
    <t>RITA</t>
  </si>
  <si>
    <t>tex.bibsource: dblp computer science bibliography, https://dblp.org tex.timestamp: Mon, 03 Feb 2020 00:00:00 +0100</t>
  </si>
  <si>
    <t>9NVHZNRD</t>
  </si>
  <si>
    <t>Noels, Nele; Steendam, Heidi; Moeneclaey, Marc</t>
  </si>
  <si>
    <t>Performance Analysis of ML-Based Feedback Carrier Phase Synchronizers for Coded Signals</t>
  </si>
  <si>
    <t>IEEE Transactions on Signal Processing</t>
  </si>
  <si>
    <t>10.1109/TSP.2006.887108</t>
  </si>
  <si>
    <t>https://doi.org/10.1109/TSP.2006.887108</t>
  </si>
  <si>
    <t>2007-03</t>
  </si>
  <si>
    <t>1129-1136</t>
  </si>
  <si>
    <t>IEEE Trans. Signal Process.</t>
  </si>
  <si>
    <t>tex.bibsource: dblp computer science bibliography, https://dblp.org tex.timestamp: Tue, 10 Mar 2020 00:00:00 +0100</t>
  </si>
  <si>
    <t>7VJKI2SR</t>
  </si>
  <si>
    <t>Effectiveness study of code-aided and non-code-aided ML-Based feedback phase synchronizers</t>
  </si>
  <si>
    <t>Proceedings of IEEE international conference on communications, ICC 2006, istanbul, turkey, 11-15 june 2006</t>
  </si>
  <si>
    <t>10.1109/ICC.2006.255254</t>
  </si>
  <si>
    <t>https://doi.org/10.1109/ICC.2006.255254</t>
  </si>
  <si>
    <t>2946–2951</t>
  </si>
  <si>
    <t>tex.bibsource: dblp computer science bibliography, https://dblp.org tex.timestamp: Wed, 16 Oct 2019 14:14:50 +0200</t>
  </si>
  <si>
    <t>LLBYRPRP</t>
  </si>
  <si>
    <t>D'Andrea, A.N.; Mengali, U.; Vitetta, G.M.</t>
  </si>
  <si>
    <t>Approximate ML decoding of coded PSK with no explicit carrier phase reference</t>
  </si>
  <si>
    <t>IEEE Transactions on Communications</t>
  </si>
  <si>
    <t>10.1109/TCOMM.1994.580211</t>
  </si>
  <si>
    <t>https://doi.org/10.1109/TCOMM.1994.580211</t>
  </si>
  <si>
    <t>1994-02</t>
  </si>
  <si>
    <t>1033-1039</t>
  </si>
  <si>
    <t>2/3/4</t>
  </si>
  <si>
    <t>IEEE Trans. Commun.</t>
  </si>
  <si>
    <t>tex.bibsource: dblp computer science bibliography, https://dblp.org tex.timestamp: Tue, 01 Sep 2020 01:00:00 +0200</t>
  </si>
  <si>
    <t>AS4YS34Q</t>
  </si>
  <si>
    <t>Ainon, Raja Noor</t>
  </si>
  <si>
    <t>Storing text using integer codes</t>
  </si>
  <si>
    <t>Proceedings of the 11th international conference on computational linguistics, COLING '86, bonn, germany, august 25-29, 1986</t>
  </si>
  <si>
    <t>https://aclanthology.org/C86-1098/</t>
  </si>
  <si>
    <t>1986</t>
  </si>
  <si>
    <t>418–420</t>
  </si>
  <si>
    <t>Institut für angewandte Kommunikations- und Sprachforschung e.V. (IKS), Poppelsdorfer Allee 47, Bonn, Germany</t>
  </si>
  <si>
    <t>tex.bibsource: dblp computer science bibliography, https://dblp.org tex.timestamp: Fri, 06 Aug 2021 01:00:00 +0200</t>
  </si>
  <si>
    <t>3C2V8MTH</t>
  </si>
  <si>
    <t>Samet, Hanan</t>
  </si>
  <si>
    <t>Automatically proving the correctness of translations involving optimized code - research sponsored by Advanced Research Projects Agency, ARPA order no. 2494</t>
  </si>
  <si>
    <t>1975</t>
  </si>
  <si>
    <t>Stanford University</t>
  </si>
  <si>
    <t>tex.bibsource: dblp computer science bibliography, https://dblp.org tex.timestamp: Wed, 03 May 2017 01:00:00 +0200</t>
  </si>
  <si>
    <t>DYNDKN95</t>
  </si>
  <si>
    <t>Yang, Song; Sahraoui, Houari</t>
  </si>
  <si>
    <t>Towards automatically extracting UML class diagrams from natural language specifications</t>
  </si>
  <si>
    <t>Proceedings of the 25th international conference on model driven engineering languages and systems: Companion proceedings</t>
  </si>
  <si>
    <t>10.1145/3550356.3561592</t>
  </si>
  <si>
    <t>https://doi.org/10.1145/3550356.3561592</t>
  </si>
  <si>
    <t>396–403</t>
  </si>
  <si>
    <t>Number of pages: 8 Place: Montreal, Quebec, Canada</t>
  </si>
  <si>
    <t>BCH6CZCG</t>
  </si>
  <si>
    <t>Rodrigues dos Reis, Gustavo; Mos, Adrian; Cortes-Cornax, Mario; Labbé, Cyril</t>
  </si>
  <si>
    <t>Prototyping deep learning applications with non-experts: An assistant proposition</t>
  </si>
  <si>
    <t>Proceedings of the 37th IEEE/ACM international conference on automated software engineering</t>
  </si>
  <si>
    <t>978-1-4503-9475-8</t>
  </si>
  <si>
    <t>10.1145/3551349.3561166</t>
  </si>
  <si>
    <t>https://doi.org/10.1145/3551349.3561166</t>
  </si>
  <si>
    <t>Number of pages: 3 Place: ¡conf-loc¿, ¡city¿Rochester¡/city¿, ¡state¿MI¡/state¿, ¡country¿USA¡/country¿, ¡/conf-loc¿ tex.articleno: 144</t>
  </si>
  <si>
    <t>QZUIXSLJ</t>
  </si>
  <si>
    <t>MDE for machine learning-enabled software systems: a case study and comparison of MontiAnna &amp;amp; ML-Quadrat</t>
  </si>
  <si>
    <t>VV7VYJ96</t>
  </si>
  <si>
    <t>Baumann, Nils; Kusmenko, Evgeny; Ritz, Jonas; Rumpe, Bernhard; Weber, Moritz Benedikt</t>
  </si>
  <si>
    <t>Dynamic data management for continuous retraining</t>
  </si>
  <si>
    <t>10.1145/3550356.3561568</t>
  </si>
  <si>
    <t>https://doi.org/10.1145/3550356.3561568</t>
  </si>
  <si>
    <t>359–366</t>
  </si>
  <si>
    <t>BDDRGM5Z</t>
  </si>
  <si>
    <t>Savary-Leblanc, Maxime</t>
  </si>
  <si>
    <t>Improving MBSE tools UX with AI-empowered software assistants</t>
  </si>
  <si>
    <t>Proceedings of the 22nd international conference on model driven engineering languages and systems</t>
  </si>
  <si>
    <t>10.1109/MODELS-C.2019.00099</t>
  </si>
  <si>
    <t>https://doi.org/10.1109/MODELS-C.2019.00099</t>
  </si>
  <si>
    <t>648–652</t>
  </si>
  <si>
    <t>Place: Munich, Germany Number of pages: 5</t>
  </si>
  <si>
    <t>QY2LJWZD</t>
  </si>
  <si>
    <t>Truong, Leonard; Barik, Rajkishore; Totoni, Ehsan; Liu, Hai; Markley, Chick; Fox, Armando; Shpeisman, Tatiana</t>
  </si>
  <si>
    <t>Latte: a language, compiler, and runtime for elegant and efficient deep neural networks</t>
  </si>
  <si>
    <t>Proceedings of the 37th ACM SIGPLAN conference on programming language design and implementation</t>
  </si>
  <si>
    <t>978-1-4503-4261-2</t>
  </si>
  <si>
    <t>10.1145/2908080.2908105</t>
  </si>
  <si>
    <t>https://doi.org/10.1145/2908080.2908105</t>
  </si>
  <si>
    <t>209–223</t>
  </si>
  <si>
    <t>ISSN: 0362-1340 Number of pages: 15 Number: 6 Place: Santa Barbara, CA, USA tex.issue_date: June 2016</t>
  </si>
  <si>
    <t>UAFQHUYN</t>
  </si>
  <si>
    <t>DeLine, Robert A</t>
  </si>
  <si>
    <t>Glinda: Supporting data science with live programming, GUIs and a domain-specific language</t>
  </si>
  <si>
    <t>Proceedings of the 2021 CHI conference on human factors in computing systems</t>
  </si>
  <si>
    <t>978-1-4503-8096-6</t>
  </si>
  <si>
    <t>10.1145/3411764.3445267</t>
  </si>
  <si>
    <t>https://doi.org/10.1145/3411764.3445267</t>
  </si>
  <si>
    <t>Number of pages: 11 Place: ¡conf-loc¿, ¡city¿Yokohama¡/city¿, ¡country¿Japan¡/country¿, ¡/conf-loc¿ tex.articleno: 309</t>
  </si>
  <si>
    <t>NRUYNUXB</t>
  </si>
  <si>
    <t>López, José Antonio Hernández; Rubei, Riccardo; Cuadrado, Jesús Sánchez; di Ruscio, Davide</t>
  </si>
  <si>
    <t>Machine learning methods for model classification: a comparative study</t>
  </si>
  <si>
    <t>Proceedings of the 25th international conference on model driven engineering languages and systems</t>
  </si>
  <si>
    <t>10.1145/3550355.3552461</t>
  </si>
  <si>
    <t>https://doi.org/10.1145/3550355.3552461</t>
  </si>
  <si>
    <t>165–175</t>
  </si>
  <si>
    <t>Number of pages: 11 Place: Montreal, Quebec, Canada</t>
  </si>
  <si>
    <t>QV49J69F</t>
  </si>
  <si>
    <t>Gomes, Anderson; Maia, Paulo Henrique M.</t>
  </si>
  <si>
    <t>DoME: An architecture for domain model evolution at runtime using NLP</t>
  </si>
  <si>
    <t>Proceedings of the XXXVII brazilian symposium on software engineering</t>
  </si>
  <si>
    <t>9798400707872</t>
  </si>
  <si>
    <t>10.1145/3613372.3613405</t>
  </si>
  <si>
    <t>https://doi.org/10.1145/3613372.3613405</t>
  </si>
  <si>
    <t>186–195</t>
  </si>
  <si>
    <t>Number of pages: 10 Place: ¡conf-loc¿, ¡city¿Campo Grande¡/city¿, ¡country¿Brazil¡/country¿, ¡/conf-loc¿</t>
  </si>
  <si>
    <t>M8IARI8M</t>
  </si>
  <si>
    <t>Moin, Armin; Badii, Atta; Challenger, Moharram</t>
  </si>
  <si>
    <t>Model-driven quantum federated learning (QFL)</t>
  </si>
  <si>
    <t>Companion proceedings of the 7th international conference on the art, science, and engineering of programming</t>
  </si>
  <si>
    <t>9798400707551</t>
  </si>
  <si>
    <t>10.1145/3594671.3594690</t>
  </si>
  <si>
    <t>https://doi.org/10.1145/3594671.3594690</t>
  </si>
  <si>
    <t>111–113</t>
  </si>
  <si>
    <t>Number of pages: 3 Place: ¡conf-loc¿, ¡city¿Tokyo¡/city¿, ¡country¿Japan¡/country¿, ¡/conf-loc¿</t>
  </si>
  <si>
    <t>XP5KTVBK</t>
  </si>
  <si>
    <t>Applying graph kernels to model-driven engineering problems</t>
  </si>
  <si>
    <t>Proceedings of the 1st international workshop on machine learning and software engineering in symbiosis</t>
  </si>
  <si>
    <t>978-1-4503-5972-6</t>
  </si>
  <si>
    <t>10.1145/3243127.3243128</t>
  </si>
  <si>
    <t>https://doi.org/10.1145/3243127.3243128</t>
  </si>
  <si>
    <t>Number of pages: 5 Place: Montpellier, France</t>
  </si>
  <si>
    <t>7TRPGSHF</t>
  </si>
  <si>
    <t>Yohannis, Alfa; Kolovos, Dimitris</t>
  </si>
  <si>
    <t>Towards model-based bias mitigation in machine learning</t>
  </si>
  <si>
    <t>10.1145/3550355.3552401</t>
  </si>
  <si>
    <t>https://doi.org/10.1145/3550355.3552401</t>
  </si>
  <si>
    <t>143–153</t>
  </si>
  <si>
    <t>CEGZ7J7T</t>
  </si>
  <si>
    <t>Sankaran, Anush; Aralikatte, Rahul; Mani, Senthil; Khare, Shreya; Panwar, Naveen; Gantayat, Neelamadhav</t>
  </si>
  <si>
    <t>DARVIZ: deep abstract representation, visualization, and verification of deep learning models</t>
  </si>
  <si>
    <t>Proceedings of the 39th international conference on software engineering: New ideas and emerging results track</t>
  </si>
  <si>
    <t>978-1-5386-2675-7</t>
  </si>
  <si>
    <t>10.1109/ICSE-NIER.2017.13</t>
  </si>
  <si>
    <t>https://doi.org/10.1109/ICSE-NIER.2017.13</t>
  </si>
  <si>
    <t>47–50</t>
  </si>
  <si>
    <t>Place: Buenos Aires, Argentina Number of pages: 4</t>
  </si>
  <si>
    <t>BJMPUM8H</t>
  </si>
  <si>
    <t>Xue, Qiaomu</t>
  </si>
  <si>
    <t>Automating code generation for MDE using machine learning</t>
  </si>
  <si>
    <t>Proceedings of the 45th international conference on software engineering: Companion proceedings</t>
  </si>
  <si>
    <t>9798350322637</t>
  </si>
  <si>
    <t>10.1109/ICSE-Companion58688.2023.00060</t>
  </si>
  <si>
    <t>https://doi.org/10.1109/ICSE-Companion58688.2023.00060</t>
  </si>
  <si>
    <t>221–223</t>
  </si>
  <si>
    <t>Place: Melbourne, Victoria, Australia Number of pages: 3</t>
  </si>
  <si>
    <t>QDGDXUJY</t>
  </si>
  <si>
    <t>Zhao, Tian; Rucker, Alexander; Olukotun, Kunle</t>
  </si>
  <si>
    <t>Sigma: Compiling einstein summations to locality-aware dataflow</t>
  </si>
  <si>
    <t>Proceedings of the 28th ACM international conference on architectural support for programming languages and operating systems, volume 2</t>
  </si>
  <si>
    <t>978-1-4503-9916-6</t>
  </si>
  <si>
    <t>10.1145/3575693.3575694</t>
  </si>
  <si>
    <t>https://doi.org/10.1145/3575693.3575694</t>
  </si>
  <si>
    <t>Number of pages: 15 Place: Vancouver, BC, Canada</t>
  </si>
  <si>
    <t>Z3AI2B9L</t>
  </si>
  <si>
    <t>Lee, Jinseok; Yeung, Dit-Yan</t>
  </si>
  <si>
    <t>Knowledge query network for knowledge tracing: How knowledge interacts with skills</t>
  </si>
  <si>
    <t>Proceedings of the 9th international conference on learning analytics &amp;amp; knowledge</t>
  </si>
  <si>
    <t>978-1-4503-6256-6</t>
  </si>
  <si>
    <t>10.1145/3303772.3303786</t>
  </si>
  <si>
    <t>https://doi.org/10.1145/3303772.3303786</t>
  </si>
  <si>
    <t>491–500</t>
  </si>
  <si>
    <t>Number of pages: 10 Place: Tempe, AZ, USA</t>
  </si>
  <si>
    <t>V3CLNT8C</t>
  </si>
  <si>
    <t>Winkelmann, Sven; Büttner, Max; Deivasihamani, Dharani; von Hoffmann, Alexander; Flohr, Fabian</t>
  </si>
  <si>
    <t>Using node-RED as a low-code approach to model interaction logic of machine-learning-supported eHMIs for the virtual driving simulator carla</t>
  </si>
  <si>
    <t>Adjunct proceedings of the 15th international conference on automotive user interfaces and interactive vehicular applications</t>
  </si>
  <si>
    <t>9798400701122</t>
  </si>
  <si>
    <t>10.1145/3581961.3609844</t>
  </si>
  <si>
    <t>https://doi.org/10.1145/3581961.3609844</t>
  </si>
  <si>
    <t>323–326</t>
  </si>
  <si>
    <t>Number of pages: 4 Place: Ingolstadt, Germany</t>
  </si>
  <si>
    <t>WBPLZDJ9</t>
  </si>
  <si>
    <t>Chen, Eason; Roche, Niall; Tseng, Yuen-Hsien; Hernandez, Walter; Shangguan, Jiangbo; Moore, Alastair</t>
  </si>
  <si>
    <t>Conversion of legal agreements into smart legal contracts using NLP</t>
  </si>
  <si>
    <t>Companion proceedings of the ACM web conference 2023</t>
  </si>
  <si>
    <t>978-1-4503-9419-2</t>
  </si>
  <si>
    <t>10.1145/3543873.3587554</t>
  </si>
  <si>
    <t>https://doi.org/10.1145/3543873.3587554</t>
  </si>
  <si>
    <t>1112–1118</t>
  </si>
  <si>
    <t>Number of pages: 7 Place: ¡conf-loc¿, ¡city¿Austin¡/city¿, ¡state¿TX¡/state¿, ¡country¿USA¡/country¿, ¡/conf-loc¿</t>
  </si>
  <si>
    <t>QRWFWNT7</t>
  </si>
  <si>
    <t>Ferry, Nicolas; Song, Hui; Rossini, Alessandro; Chauvel, Franck; Solberg, Arnor</t>
  </si>
  <si>
    <t>Cloud MF: Applying MDE to tame the complexity of managing multi-cloud applications</t>
  </si>
  <si>
    <t>Proceedings of the 2014 IEEE/ACM 7th international conference on utility and cloud computing</t>
  </si>
  <si>
    <t>978-1-4799-7881-6</t>
  </si>
  <si>
    <t>10.1109/UCC.2014.36</t>
  </si>
  <si>
    <t>https://doi.org/10.1109/UCC.2014.36</t>
  </si>
  <si>
    <t>269–277</t>
  </si>
  <si>
    <t>Number of pages: 9</t>
  </si>
  <si>
    <t>X2KGVRRQ</t>
  </si>
  <si>
    <t>Maiya, Arun S.</t>
  </si>
  <si>
    <t>ktrain: a low-code library for augmented machine learning</t>
  </si>
  <si>
    <t>Journal of Machine Learning Research</t>
  </si>
  <si>
    <t>1532-4435</t>
  </si>
  <si>
    <t>J. Mach. Learn. Res.</t>
  </si>
  <si>
    <t>Number of pages: 6 Publisher: JMLR.org tex.articleno: 158 tex.issue_date: January 2022</t>
  </si>
  <si>
    <t>RXMV395W</t>
  </si>
  <si>
    <t>Pati, Tanumoy; Feiock, Dennis C.; Hill, James H.</t>
  </si>
  <si>
    <t>Proactive modeling: auto-generating models from their semantics and constraints</t>
  </si>
  <si>
    <t>Proceedings of the 2012 workshop on domain-specific modeling</t>
  </si>
  <si>
    <t>978-1-4503-1634-7</t>
  </si>
  <si>
    <t>10.1145/2420918.2420921</t>
  </si>
  <si>
    <t>https://doi.org/10.1145/2420918.2420921</t>
  </si>
  <si>
    <t>7–12</t>
  </si>
  <si>
    <t>Number of pages: 6 Place: Tucson, Arizona, USA</t>
  </si>
  <si>
    <t>CYP29EEL</t>
  </si>
  <si>
    <t>Safdar, Aon; Azam, Farooque; Anwar, Muhammad Waseem; Akram, Usman; Rasheed, Yawar</t>
  </si>
  <si>
    <t>MoDLF: a model-driven deep learning framework for autonomous vehicle perception (AVP)</t>
  </si>
  <si>
    <t>10.1145/3550355.3552453</t>
  </si>
  <si>
    <t>https://doi.org/10.1145/3550355.3552453</t>
  </si>
  <si>
    <t>187–198</t>
  </si>
  <si>
    <t>Number of pages: 12 Place: Montreal, Quebec, Canada</t>
  </si>
  <si>
    <t>ZV3BXYIQ</t>
  </si>
  <si>
    <t>Gallardo, Jesús; Molina, Ana Isabel; Bravo, Crescencio</t>
  </si>
  <si>
    <t>A framework for the design of awareness support in collaborative situations of implicit interaction</t>
  </si>
  <si>
    <t>Proceedings of the 13th international conference on interacción persona-ordenador</t>
  </si>
  <si>
    <t>978-1-4503-1314-8</t>
  </si>
  <si>
    <t>10.1145/2379636.2379643</t>
  </si>
  <si>
    <t>https://doi.org/10.1145/2379636.2379643</t>
  </si>
  <si>
    <t>Number of pages: 2 Place: Elche, Spain tex.articleno: 7</t>
  </si>
  <si>
    <t>BZ8LWDDF</t>
  </si>
  <si>
    <t>Wete, Eric; Greenyer, Joel; Kudenko, Daniel; Nejdl, Wolfgang; Flegel, Oliver; Eisner, Dennes</t>
  </si>
  <si>
    <t>A tool for the automation of efficient multi-robot choreography planning and execution</t>
  </si>
  <si>
    <t>10.1145/3550356.3559090</t>
  </si>
  <si>
    <t>https://doi.org/10.1145/3550356.3559090</t>
  </si>
  <si>
    <t>37–41</t>
  </si>
  <si>
    <t>Number of pages: 5 Place: Montreal, Quebec, Canada</t>
  </si>
  <si>
    <t>249E28BL</t>
  </si>
  <si>
    <t>Georgievski, Ilche; Aiello, Marco</t>
  </si>
  <si>
    <t>Automated Planning for Ubiquitous Computing</t>
  </si>
  <si>
    <t>ACM Computing Surveys</t>
  </si>
  <si>
    <t>0360-0300</t>
  </si>
  <si>
    <t>10.1145/3004294</t>
  </si>
  <si>
    <t>https://doi.org/10.1145/3004294</t>
  </si>
  <si>
    <t>2016-12-05</t>
  </si>
  <si>
    <t>1-46</t>
  </si>
  <si>
    <t>ACM Comput. Surv.</t>
  </si>
  <si>
    <t>Number of pages: 46 Place: New York, NY, USA Publisher: Association for Computing Machinery tex.articleno: 63 tex.issue_date: December 2017</t>
  </si>
  <si>
    <t>RLTFDM3K</t>
  </si>
  <si>
    <t>Cheng, Yu; Chen, Jieshan; Huang, Qing; Xing, Zhenchang; Xu, Xiwei; Lu, Qinghua</t>
  </si>
  <si>
    <t>Prompt Sapper: A LLM-Empowered Production Tool for Building AI Chains</t>
  </si>
  <si>
    <t>ACM Transactions on Software Engineering and Methodology</t>
  </si>
  <si>
    <t>1049-331X</t>
  </si>
  <si>
    <t>10.1145/3638247</t>
  </si>
  <si>
    <t>https://doi.org/10.1145/3638247</t>
  </si>
  <si>
    <t>2023-12-21</t>
  </si>
  <si>
    <t>ACM Trans. Softw. Eng. Methodol.</t>
  </si>
  <si>
    <t>DKY2CXZS</t>
  </si>
  <si>
    <t>Rädler, Simon; Rigger, Eugen; Mangler, Juergen; Rinderle-Ma, Stefanie</t>
  </si>
  <si>
    <t>Integration of Machine Learning Task Definition in Model-Based Systems Engineering using SysML</t>
  </si>
  <si>
    <t>2022 IEEE 20th International Conference on Industrial Informatics (INDIN)</t>
  </si>
  <si>
    <t>978-1-72817-568-3</t>
  </si>
  <si>
    <t>10.1109/INDIN51773.2022.9976107</t>
  </si>
  <si>
    <t>https://ieeexplore.ieee.org/document/9976107/</t>
  </si>
  <si>
    <t>546-551</t>
  </si>
  <si>
    <t>Perth, Australia</t>
  </si>
  <si>
    <t>model-driven approaches leveraging suitably designed domain-specific languages that explicitly address the engineering of</t>
  </si>
  <si>
    <t>software systems leveraging AI/ML</t>
  </si>
  <si>
    <t>from the point of view of researchers.</t>
  </si>
  <si>
    <t>What are the prevalent Model-Driven Engineering (MDE) concepts and practices being applied in current studies, such as metamodeling and model transformations?</t>
  </si>
  <si>
    <t>This research question aims to evaluate the application and evidence of MDE concepts and practices.</t>
  </si>
  <si>
    <t>Which application domains actively incorporate Model-Driven Engineering (MDE) methodologies in AI applications?</t>
  </si>
  <si>
    <t>This RQ aims to identify the specific application domains that actively incorporate MDE methodologies in AI applications. The goal is to understand if any predominant and leading application domain is leading and shaping the evolution of MDE4AI.</t>
  </si>
  <si>
    <t>What are the used methods and the supporting MDE tools the proposed approaches rely on?</t>
  </si>
  <si>
    <t>This RQ allows assessing the underlying methods and the related tool support, including further development leveraging these underlying technologies to gain maturity.</t>
  </si>
  <si>
    <t>Communication and business knowledge elaboration are two of the core pitfalls in the development of AI solutions. Therefore, this question aims to assess the contribution to support fostering AI in the industry.</t>
  </si>
  <si>
    <t>This RQ will lead to future research directions and challenges for MDE4AI applications due to a collection of limitations in the proposed approaches based on respective authors or our obtainment.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</si>
</sst>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0"/>
      <color rgb="FF000000"/>
      <name val="Calibri"/>
      <scheme val="minor"/>
    </font>
    <font>
      <b/>
      <sz val="10"/>
      <color theme="1"/>
      <name val="Arial"/>
    </font>
    <font>
      <b/>
      <i/>
      <sz val="10"/>
      <color theme="1"/>
      <name val="Arial"/>
    </font>
    <font>
      <sz val="10"/>
      <color theme="1"/>
      <name val="Arial"/>
    </font>
    <font>
      <i/>
      <sz val="10"/>
      <color theme="1"/>
      <name val="Arial"/>
    </font>
    <font>
      <i/>
      <sz val="10"/>
      <color rgb="FF222222"/>
      <name val="Arial"/>
    </font>
    <font>
      <i/>
      <sz val="10"/>
      <color rgb="FF222222"/>
      <name val="Arial, sans-serif"/>
    </font>
    <font>
      <b/>
      <i/>
      <sz val="10"/>
      <color rgb="FF222222"/>
      <name val="Arial, sans-serif"/>
    </font>
    <font>
      <sz val="10"/>
      <color theme="1"/>
      <name val="Arial"/>
      <family val="2"/>
    </font>
    <font>
      <sz val="10"/>
      <color rgb="FF000000"/>
      <name val="Arial"/>
      <family val="2"/>
    </font>
    <font>
      <b/>
      <sz val="10"/>
      <color theme="1"/>
      <name val="Arial"/>
      <family val="2"/>
    </font>
    <font>
      <b/>
      <sz val="11"/>
      <color theme="0"/>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theme="9" tint="0.79998168889431442"/>
        <bgColor theme="9" tint="0.79998168889431442"/>
      </patternFill>
    </fill>
    <fill>
      <patternFill patternType="solid">
        <fgColor theme="6"/>
        <bgColor theme="6"/>
      </patternFill>
    </fill>
    <fill>
      <patternFill patternType="solid">
        <fgColor rgb="FFFFA48F"/>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6" tint="0.39997558519241921"/>
      </left>
      <right/>
      <top/>
      <bottom style="thin">
        <color theme="6" tint="0.39997558519241921"/>
      </bottom>
      <diagonal/>
    </border>
    <border>
      <left/>
      <right/>
      <top/>
      <bottom style="thin">
        <color theme="6" tint="0.39997558519241921"/>
      </bottom>
      <diagonal/>
    </border>
  </borders>
  <cellStyleXfs count="2">
    <xf numFmtId="0" fontId="0" fillId="0" borderId="0"/>
    <xf numFmtId="0" fontId="1" fillId="0" borderId="0"/>
  </cellStyleXfs>
  <cellXfs count="32">
    <xf numFmtId="0" fontId="0" fillId="0" borderId="0" xfId="0"/>
    <xf numFmtId="0" fontId="2" fillId="0" borderId="0" xfId="1" applyFont="1" applyAlignment="1">
      <alignment vertical="top"/>
    </xf>
    <xf numFmtId="0" fontId="2" fillId="0" borderId="1" xfId="1" applyFont="1" applyBorder="1" applyAlignment="1">
      <alignment vertical="top"/>
    </xf>
    <xf numFmtId="0" fontId="3" fillId="0" borderId="0" xfId="1" applyFont="1" applyAlignment="1">
      <alignment vertical="top" wrapText="1"/>
    </xf>
    <xf numFmtId="0" fontId="4" fillId="0" borderId="0" xfId="1" applyFont="1" applyAlignment="1">
      <alignment vertical="top"/>
    </xf>
    <xf numFmtId="0" fontId="1" fillId="0" borderId="0" xfId="1"/>
    <xf numFmtId="0" fontId="5" fillId="0" borderId="0" xfId="1" applyFont="1" applyAlignment="1">
      <alignment vertical="top"/>
    </xf>
    <xf numFmtId="0" fontId="5" fillId="0" borderId="1" xfId="1" applyFont="1" applyBorder="1" applyAlignment="1">
      <alignment vertical="top"/>
    </xf>
    <xf numFmtId="0" fontId="6" fillId="2" borderId="0" xfId="1" applyFont="1" applyFill="1" applyAlignment="1">
      <alignment horizontal="left"/>
    </xf>
    <xf numFmtId="0" fontId="9" fillId="0" borderId="1" xfId="1" applyFont="1" applyBorder="1" applyAlignment="1">
      <alignment vertical="top"/>
    </xf>
    <xf numFmtId="0" fontId="10" fillId="2" borderId="1" xfId="1" applyFont="1" applyFill="1" applyBorder="1" applyAlignment="1">
      <alignment horizontal="left"/>
    </xf>
    <xf numFmtId="0" fontId="4" fillId="0" borderId="2" xfId="1" applyFont="1" applyBorder="1" applyAlignment="1">
      <alignment vertical="top"/>
    </xf>
    <xf numFmtId="22" fontId="0" fillId="0" borderId="0" xfId="0" applyNumberFormat="1"/>
    <xf numFmtId="0" fontId="0" fillId="3" borderId="3" xfId="0" applyFill="1" applyBorder="1"/>
    <xf numFmtId="0" fontId="0" fillId="0" borderId="3" xfId="0" applyBorder="1"/>
    <xf numFmtId="0" fontId="0" fillId="3" borderId="0" xfId="0" applyFill="1"/>
    <xf numFmtId="14" fontId="0" fillId="0" borderId="0" xfId="0" applyNumberFormat="1"/>
    <xf numFmtId="0" fontId="0" fillId="0" borderId="4" xfId="0" applyBorder="1"/>
    <xf numFmtId="22" fontId="0" fillId="0" borderId="4" xfId="0" applyNumberFormat="1" applyBorder="1"/>
    <xf numFmtId="0" fontId="12" fillId="4" borderId="5" xfId="0" applyFont="1" applyFill="1" applyBorder="1"/>
    <xf numFmtId="0" fontId="12" fillId="4" borderId="6" xfId="0" applyFont="1" applyFill="1" applyBorder="1"/>
    <xf numFmtId="14" fontId="12" fillId="4" borderId="6" xfId="0" applyNumberFormat="1" applyFont="1" applyFill="1" applyBorder="1"/>
    <xf numFmtId="0" fontId="12" fillId="0" borderId="5" xfId="0" applyFont="1" applyBorder="1"/>
    <xf numFmtId="0" fontId="12" fillId="0" borderId="6" xfId="0" applyFont="1" applyBorder="1"/>
    <xf numFmtId="14" fontId="12" fillId="0" borderId="6" xfId="0" applyNumberFormat="1" applyFont="1" applyBorder="1"/>
    <xf numFmtId="0" fontId="0" fillId="5" borderId="3" xfId="0" applyFill="1" applyBorder="1"/>
    <xf numFmtId="0" fontId="0" fillId="5" borderId="4" xfId="0" applyFill="1" applyBorder="1"/>
    <xf numFmtId="22" fontId="0" fillId="5" borderId="4" xfId="0" applyNumberFormat="1" applyFill="1" applyBorder="1"/>
    <xf numFmtId="0" fontId="0" fillId="5" borderId="0" xfId="0" applyFill="1"/>
    <xf numFmtId="0" fontId="11" fillId="0" borderId="2" xfId="1" applyFont="1" applyBorder="1" applyAlignment="1">
      <alignment vertical="top"/>
    </xf>
    <xf numFmtId="0" fontId="4" fillId="0" borderId="2" xfId="1" applyFont="1" applyBorder="1" applyAlignment="1">
      <alignment vertical="top" wrapText="1"/>
    </xf>
    <xf numFmtId="0" fontId="0" fillId="0" borderId="0" xfId="0" applyNumberFormat="1"/>
  </cellXfs>
  <cellStyles count="2">
    <cellStyle name="Standard" xfId="0" builtinId="0"/>
    <cellStyle name="Standard 2" xfId="1" xr:uid="{F8B29571-4EB4-414E-82DA-6E6DC19504C2}"/>
  </cellStyles>
  <dxfs count="16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numFmt numFmtId="27" formatCode="dd/mm/yyyy\ hh:mm"/>
      <fill>
        <patternFill patternType="none">
          <fgColor indexed="64"/>
          <bgColor auto="1"/>
        </patternFill>
      </fill>
      <border diagonalUp="0" diagonalDown="0" outline="0">
        <left/>
        <right/>
        <top style="thin">
          <color theme="9" tint="0.39997558519241921"/>
        </top>
        <bottom style="thin">
          <color theme="9" tint="0.39997558519241921"/>
        </bottom>
      </border>
    </dxf>
    <dxf>
      <numFmt numFmtId="27" formatCode="dd/mm/yyyy\ hh:mm"/>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style="thin">
          <color theme="9" tint="0.39997558519241921"/>
        </left>
        <right/>
        <top style="thin">
          <color theme="9" tint="0.39997558519241921"/>
        </top>
        <bottom style="thin">
          <color theme="9" tint="0.39997558519241921"/>
        </bottom>
      </border>
    </dxf>
    <dxf>
      <border outline="0">
        <top style="thin">
          <color rgb="FFA9D08E"/>
        </top>
      </border>
    </dxf>
    <dxf>
      <border outline="0">
        <top style="thin">
          <color rgb="FFC9C9C9"/>
        </top>
        <bottom style="thin">
          <color rgb="FFA9D08E"/>
        </bottom>
      </border>
    </dxf>
    <dxf>
      <fill>
        <patternFill patternType="none">
          <fgColor indexed="64"/>
          <bgColor auto="1"/>
        </patternFill>
      </fill>
    </dxf>
    <dxf>
      <border outline="0">
        <bottom style="thin">
          <color rgb="FFC9C9C9"/>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numFmt numFmtId="27" formatCode="dd/mm/yyyy\ hh:mm"/>
      <border diagonalUp="0" diagonalDown="0">
        <left/>
        <right/>
        <top style="thin">
          <color theme="9" tint="0.39997558519241921"/>
        </top>
        <bottom style="thin">
          <color theme="9" tint="0.39997558519241921"/>
        </bottom>
        <vertical/>
        <horizontal/>
      </border>
    </dxf>
    <dxf>
      <numFmt numFmtId="27" formatCode="dd/mm/yyyy\ hh:mm"/>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style="thin">
          <color theme="9" tint="0.39997558519241921"/>
        </left>
        <right/>
        <top style="thin">
          <color theme="9" tint="0.39997558519241921"/>
        </top>
        <bottom style="thin">
          <color theme="9" tint="0.39997558519241921"/>
        </bottom>
        <vertical/>
        <horizontal/>
      </border>
    </dxf>
    <dxf>
      <border outline="0">
        <top style="thin">
          <color theme="9" tint="0.39997558519241921"/>
        </top>
      </border>
    </dxf>
    <dxf>
      <border outline="0">
        <top style="thin">
          <color theme="6" tint="0.39997558519241921"/>
        </top>
        <bottom style="thin">
          <color theme="9" tint="0.39997558519241921"/>
        </bottom>
      </border>
    </dxf>
    <dxf>
      <border outline="0">
        <bottom style="thin">
          <color theme="6" tint="0.39997558519241921"/>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A4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278DA53-E7ED-4C67-80C2-EA857FE5C873}" name="unique" displayName="unique" ref="A1:Z1336" totalsRowShown="0">
  <autoFilter ref="A1:Z1336" xr:uid="{A278DA53-E7ED-4C67-80C2-EA857FE5C873}"/>
  <tableColumns count="26">
    <tableColumn id="1" xr3:uid="{D384794D-6D2E-43B5-9C54-2C9CCF5BC45F}" name="Key" dataDxfId="167"/>
    <tableColumn id="2" xr3:uid="{6739361E-1D41-4A24-BCED-24365DE0F0DF}" name="Item Type" dataDxfId="166"/>
    <tableColumn id="3" xr3:uid="{CF3E71D0-0EBE-4E6B-BB57-5831D5D78071}" name="Publication Year"/>
    <tableColumn id="4" xr3:uid="{A4EA2610-2279-4287-B1C5-65DC7864CF27}" name="Author" dataDxfId="165"/>
    <tableColumn id="5" xr3:uid="{988C39BA-FEBE-476F-BFDC-8E39AD8DE0E3}" name="Title" dataDxfId="164"/>
    <tableColumn id="6" xr3:uid="{89456E7F-0CC2-4547-B98F-A7A43DC21AE2}" name="Publication Title" dataDxfId="163"/>
    <tableColumn id="7" xr3:uid="{E168E923-9676-450F-A6CF-A77EC2383C05}" name="ISBN" dataDxfId="162"/>
    <tableColumn id="8" xr3:uid="{8B14E602-706D-424C-A56A-24F71F8C40C4}" name="ISSN" dataDxfId="161"/>
    <tableColumn id="9" xr3:uid="{B6D1441D-FE96-4004-B37A-83EAB86CD68C}" name="DOI" dataDxfId="160"/>
    <tableColumn id="10" xr3:uid="{D3602415-1E7E-493F-8032-DB5000503E07}" name="Url" dataDxfId="159"/>
    <tableColumn id="12" xr3:uid="{F8C07540-73F6-43BE-B7C5-2E8D2429D68E}" name="Date" dataDxfId="158"/>
    <tableColumn id="13" xr3:uid="{52D05800-7360-4AC1-BC1C-F3A037CBEC79}" name="Date Added" dataDxfId="157"/>
    <tableColumn id="14" xr3:uid="{FC632273-27F9-474F-B59D-BC3D2A51E356}" name="Date Modified" dataDxfId="156"/>
    <tableColumn id="15" xr3:uid="{E305B239-BB71-4A83-A934-5038A2428A44}" name="Access Date" dataDxfId="155"/>
    <tableColumn id="16" xr3:uid="{A5F78F8B-B9D0-4CBB-97E9-083A35EDBDB4}" name="Pages" dataDxfId="154"/>
    <tableColumn id="18" xr3:uid="{2BEB56D9-CF58-449E-9388-4CEF99DB51C1}" name="Issue" dataDxfId="153"/>
    <tableColumn id="19" xr3:uid="{0B2330D0-1F86-47CD-85B2-8F49E296B3FC}" name="Volume" dataDxfId="152"/>
    <tableColumn id="21" xr3:uid="{67BA224F-476C-4BCA-B0E6-3F8D1B01D38F}" name="Journal Abbreviation" dataDxfId="151"/>
    <tableColumn id="22" xr3:uid="{2939177A-B3BB-4574-BBB3-4487B51CC17B}" name="Short Title" dataDxfId="150"/>
    <tableColumn id="27" xr3:uid="{F07AC1EB-413E-4066-9BA1-CD4BA1493D26}" name="Publisher" dataDxfId="149"/>
    <tableColumn id="28" xr3:uid="{014F0D8E-BAFF-46C1-AB4D-A525960E59FF}" name="Place" dataDxfId="148"/>
    <tableColumn id="29" xr3:uid="{B08197E9-BC06-4F08-A298-42FA294F05BE}" name="Language" dataDxfId="147"/>
    <tableColumn id="34" xr3:uid="{828E5C02-2DC0-4CB9-946A-27625D65A70C}" name="Library Catalog" dataDxfId="146"/>
    <tableColumn id="36" xr3:uid="{C00EEAD5-8263-47C3-9C61-A95137D884E9}" name="Extra" dataDxfId="145"/>
    <tableColumn id="42" xr3:uid="{E1B778CD-9565-41A2-B473-AC31AA91D26B}" name="Editor" dataDxfId="144"/>
    <tableColumn id="43" xr3:uid="{5E169906-D3E3-416E-AA4A-C859BA3113F1}" name="Series Editor" dataDxfId="14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21D671-D367-4C3E-B80C-264755FC874C}" name="Tabelle4" displayName="Tabelle4" ref="A1:W132" totalsRowShown="0">
  <autoFilter ref="A1:W132" xr:uid="{C421D671-D367-4C3E-B80C-264755FC874C}"/>
  <tableColumns count="23">
    <tableColumn id="1" xr3:uid="{EAD72440-06BD-4F13-961A-01852ADAB429}" name="Key"/>
    <tableColumn id="2" xr3:uid="{3826455A-C80F-4AC1-AE9D-AC5A9D65FD48}" name="Item Type" dataDxfId="142">
      <calculatedColumnFormula>VLOOKUP(Tabelle4[[#This Row],[Key]],'2. Unique Results'!A:X,2,FALSE)</calculatedColumnFormula>
    </tableColumn>
    <tableColumn id="3" xr3:uid="{D13C8283-C6D9-42C2-8126-0FEC556382D8}" name="Publication Year" dataDxfId="141">
      <calculatedColumnFormula>VLOOKUP(Tabelle4[[#This Row],[Key]],'2. Unique Results'!A:X,3,FALSE)</calculatedColumnFormula>
    </tableColumn>
    <tableColumn id="4" xr3:uid="{9ECE48F2-9CEF-46D8-B367-3ABD998AFA46}" name="Author" dataDxfId="140">
      <calculatedColumnFormula>VLOOKUP(Tabelle4[[#This Row],[Key]],'2. Unique Results'!A:X,4,FALSE)</calculatedColumnFormula>
    </tableColumn>
    <tableColumn id="5" xr3:uid="{9DF9A4C6-CF7D-4012-94E5-5888FA8F1576}" name="Title" dataDxfId="139">
      <calculatedColumnFormula>VLOOKUP(Tabelle4[[#This Row],[Key]],'2. Unique Results'!A:X,5,FALSE)</calculatedColumnFormula>
    </tableColumn>
    <tableColumn id="6" xr3:uid="{D9C3AD41-1BEB-449B-A767-148631654F39}" name="Publication Title" dataDxfId="138">
      <calculatedColumnFormula>VLOOKUP(Tabelle4[[#This Row],[Key]],'2. Unique Results'!A:X,6,FALSE)</calculatedColumnFormula>
    </tableColumn>
    <tableColumn id="7" xr3:uid="{6115DE63-C7B1-446F-ACDD-9D603FA55A5B}" name="ISBN" dataDxfId="137">
      <calculatedColumnFormula>VLOOKUP(Tabelle4[[#This Row],[Key]],'2. Unique Results'!A:X,7,FALSE)</calculatedColumnFormula>
    </tableColumn>
    <tableColumn id="8" xr3:uid="{03523BBB-584E-4FFB-B1A2-08023E40E58C}" name="ISSN" dataDxfId="136">
      <calculatedColumnFormula>VLOOKUP(Tabelle4[[#This Row],[Key]],'2. Unique Results'!A:X,8,FALSE)</calculatedColumnFormula>
    </tableColumn>
    <tableColumn id="9" xr3:uid="{3583E3B6-E4EA-42AC-B6D7-2516F9A822B4}" name="DOI" dataDxfId="135">
      <calculatedColumnFormula>VLOOKUP(Tabelle4[[#This Row],[Key]],'2. Unique Results'!A:X,9,FALSE)</calculatedColumnFormula>
    </tableColumn>
    <tableColumn id="10" xr3:uid="{9B0A80DD-5D90-4E26-A2CB-2B7662B1C1BC}" name="Url" dataDxfId="134">
      <calculatedColumnFormula>VLOOKUP(Tabelle4[[#This Row],[Key]],'2. Unique Results'!A:X,10,FALSE)</calculatedColumnFormula>
    </tableColumn>
    <tableColumn id="11" xr3:uid="{1CDBFBE3-BFDB-4AB5-9867-049D2479D30D}" name="Abstract Note" dataDxfId="133">
      <calculatedColumnFormula>VLOOKUP(Tabelle4[[#This Row],[Key]],'2. Unique Results'!A:X,11,FALSE)</calculatedColumnFormula>
    </tableColumn>
    <tableColumn id="12" xr3:uid="{35E8AE80-FAA6-439C-BC88-442E9D13B054}" name="Date" dataDxfId="132">
      <calculatedColumnFormula>VLOOKUP(Tabelle4[[#This Row],[Key]],'2. Unique Results'!A:X,12,FALSE)</calculatedColumnFormula>
    </tableColumn>
    <tableColumn id="13" xr3:uid="{3DA6BE3B-165F-47A8-A16F-F7D6ABB4DFDB}" name="Date Added" dataDxfId="131">
      <calculatedColumnFormula>VLOOKUP(Tabelle4[[#This Row],[Key]],'2. Unique Results'!A:X,13,FALSE)</calculatedColumnFormula>
    </tableColumn>
    <tableColumn id="14" xr3:uid="{7D157D34-9565-49A9-934E-49AC0F96C6DC}" name="Date Modified" dataDxfId="130">
      <calculatedColumnFormula>VLOOKUP(Tabelle4[[#This Row],[Key]],'2. Unique Results'!A:X,14,FALSE)</calculatedColumnFormula>
    </tableColumn>
    <tableColumn id="15" xr3:uid="{6EC01635-99A3-459F-96EB-780C9CC8B812}" name="Access Date" dataDxfId="129">
      <calculatedColumnFormula>VLOOKUP(Tabelle4[[#This Row],[Key]],'2. Unique Results'!A:X,15,FALSE)</calculatedColumnFormula>
    </tableColumn>
    <tableColumn id="16" xr3:uid="{63D66BBD-7120-41ED-B8EF-77528A783DE6}" name="Pages" dataDxfId="128">
      <calculatedColumnFormula>VLOOKUP(Tabelle4[[#This Row],[Key]],'2. Unique Results'!A:X,16,FALSE)</calculatedColumnFormula>
    </tableColumn>
    <tableColumn id="17" xr3:uid="{05022B7A-F536-4C0A-A01E-9CE76FAFAD64}" name="Num Pages" dataDxfId="127">
      <calculatedColumnFormula>VLOOKUP(Tabelle4[[#This Row],[Key]],'2. Unique Results'!A:X,17,FALSE)</calculatedColumnFormula>
    </tableColumn>
    <tableColumn id="18" xr3:uid="{BE2B363A-8868-41F8-9C3A-7450BE21F325}" name="Issue" dataDxfId="126">
      <calculatedColumnFormula>VLOOKUP(Tabelle4[[#This Row],[Key]],'2. Unique Results'!A:X,18,FALSE)</calculatedColumnFormula>
    </tableColumn>
    <tableColumn id="19" xr3:uid="{A8DF1713-F660-4D19-A514-239A2AACE89E}" name="Volume" dataDxfId="125">
      <calculatedColumnFormula>VLOOKUP(Tabelle4[[#This Row],[Key]],'2. Unique Results'!A:X,19,FALSE)</calculatedColumnFormula>
    </tableColumn>
    <tableColumn id="20" xr3:uid="{23D10ABE-1A20-409B-A788-A11136A8A1EC}" name="Series" dataDxfId="124">
      <calculatedColumnFormula>VLOOKUP(Tabelle4[[#This Row],[Key]],'2. Unique Results'!A:X,20,FALSE)</calculatedColumnFormula>
    </tableColumn>
    <tableColumn id="21" xr3:uid="{330A075F-2359-4DE6-B966-D7600ECA9E0B}" name="Publisher" dataDxfId="123">
      <calculatedColumnFormula>VLOOKUP(Tabelle4[[#This Row],[Key]],'2. Unique Results'!A:X,21,FALSE)</calculatedColumnFormula>
    </tableColumn>
    <tableColumn id="22" xr3:uid="{E7C577C0-35E9-4FF9-B6ED-41FEB351DDE9}" name="Place" dataDxfId="122">
      <calculatedColumnFormula>VLOOKUP(Tabelle4[[#This Row],[Key]],'2. Unique Results'!A:X,22,FALSE)</calculatedColumnFormula>
    </tableColumn>
    <tableColumn id="23" xr3:uid="{1B487500-AFD5-42E7-9F1A-941B276F713E}" name="Extra" dataDxfId="121">
      <calculatedColumnFormula>VLOOKUP(Tabelle4[[#This Row],[Key]],'2. Unique Results'!A:X,23,FALSE)</calculatedColumnFormula>
    </tableColumn>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7EA1FB-1AA3-4AC2-BF4E-B532880C2A52}" name="Tabelle43" displayName="Tabelle43" ref="A1:W48" totalsRowShown="0">
  <autoFilter ref="A1:W48" xr:uid="{547EA1FB-1AA3-4AC2-BF4E-B532880C2A52}"/>
  <sortState xmlns:xlrd2="http://schemas.microsoft.com/office/spreadsheetml/2017/richdata2" ref="A2:W38">
    <sortCondition ref="D1:D38"/>
  </sortState>
  <tableColumns count="23">
    <tableColumn id="1" xr3:uid="{6E28E301-6CB8-4091-AB9D-AB3806D2E1BB}" name="Key"/>
    <tableColumn id="2" xr3:uid="{3A3EF6F9-8B6E-4760-B899-A36F401AF092}" name="Item Type" dataDxfId="120">
      <calculatedColumnFormula>VLOOKUP(Tabelle43[[#This Row],[Key]],'2. Unique Results'!A:X,2,FALSE)</calculatedColumnFormula>
    </tableColumn>
    <tableColumn id="3" xr3:uid="{96AEAC3F-023D-43C6-9D58-E349F76EAF41}" name="Publication Year" dataDxfId="119">
      <calculatedColumnFormula>VLOOKUP(Tabelle43[[#This Row],[Key]],'2. Unique Results'!A:X,3,FALSE)</calculatedColumnFormula>
    </tableColumn>
    <tableColumn id="4" xr3:uid="{706D1505-A6B3-4954-8874-C264259CA564}" name="Author" dataDxfId="118">
      <calculatedColumnFormula>VLOOKUP(Tabelle43[[#This Row],[Key]],'2. Unique Results'!A:X,4,FALSE)</calculatedColumnFormula>
    </tableColumn>
    <tableColumn id="5" xr3:uid="{BA0A37D5-8D91-417B-BF51-EE4C5B8B7C01}" name="Title" dataDxfId="117">
      <calculatedColumnFormula>VLOOKUP(Tabelle43[[#This Row],[Key]],'2. Unique Results'!A:X,5,FALSE)</calculatedColumnFormula>
    </tableColumn>
    <tableColumn id="6" xr3:uid="{C48642A8-0F99-4219-B2D3-65A81BE0EBA2}" name="Publication Title" dataDxfId="116">
      <calculatedColumnFormula>VLOOKUP(Tabelle43[[#This Row],[Key]],'2. Unique Results'!A:X,6,FALSE)</calculatedColumnFormula>
    </tableColumn>
    <tableColumn id="7" xr3:uid="{68D3E50D-B1A5-4BB6-B7EE-0C9E3B788FE3}" name="ISBN" dataDxfId="115">
      <calculatedColumnFormula>VLOOKUP(Tabelle43[[#This Row],[Key]],'2. Unique Results'!A:X,7,FALSE)</calculatedColumnFormula>
    </tableColumn>
    <tableColumn id="8" xr3:uid="{CA1F7632-B84A-40D7-9366-5078F76F1D1A}" name="ISSN" dataDxfId="114">
      <calculatedColumnFormula>VLOOKUP(Tabelle43[[#This Row],[Key]],'2. Unique Results'!A:X,8,FALSE)</calculatedColumnFormula>
    </tableColumn>
    <tableColumn id="9" xr3:uid="{DFD3EA5B-17C4-442A-A430-547736F3199A}" name="DOI" dataDxfId="113">
      <calculatedColumnFormula>VLOOKUP(Tabelle43[[#This Row],[Key]],'2. Unique Results'!A:X,9,FALSE)</calculatedColumnFormula>
    </tableColumn>
    <tableColumn id="10" xr3:uid="{6AFA6C60-4D23-421F-909B-2F86E8182D15}" name="Url" dataDxfId="112">
      <calculatedColumnFormula>VLOOKUP(Tabelle43[[#This Row],[Key]],'2. Unique Results'!A:X,10,FALSE)</calculatedColumnFormula>
    </tableColumn>
    <tableColumn id="11" xr3:uid="{5A02B66E-6805-4EA7-890B-885F891A63A0}" name="Abstract Note" dataDxfId="111">
      <calculatedColumnFormula>VLOOKUP(Tabelle43[[#This Row],[Key]],'2. Unique Results'!A:X,11,FALSE)</calculatedColumnFormula>
    </tableColumn>
    <tableColumn id="12" xr3:uid="{78B34543-D4E9-4CC4-AC3F-9000A0925DA5}" name="Date" dataDxfId="110">
      <calculatedColumnFormula>VLOOKUP(Tabelle43[[#This Row],[Key]],'2. Unique Results'!A:X,12,FALSE)</calculatedColumnFormula>
    </tableColumn>
    <tableColumn id="13" xr3:uid="{74ECFE61-8073-4364-BBE0-9076185F87B6}" name="Date Added" dataDxfId="109">
      <calculatedColumnFormula>VLOOKUP(Tabelle43[[#This Row],[Key]],'2. Unique Results'!A:X,13,FALSE)</calculatedColumnFormula>
    </tableColumn>
    <tableColumn id="14" xr3:uid="{F1A641D5-5D8E-4348-85D4-FD67AB24C9BA}" name="Date Modified" dataDxfId="108">
      <calculatedColumnFormula>VLOOKUP(Tabelle43[[#This Row],[Key]],'2. Unique Results'!A:X,14,FALSE)</calculatedColumnFormula>
    </tableColumn>
    <tableColumn id="15" xr3:uid="{3A7C1FC6-930A-4128-8D46-38521BC7BCCB}" name="Access Date" dataDxfId="107">
      <calculatedColumnFormula>VLOOKUP(Tabelle43[[#This Row],[Key]],'2. Unique Results'!A:X,15,FALSE)</calculatedColumnFormula>
    </tableColumn>
    <tableColumn id="16" xr3:uid="{6FB89110-F257-4D26-B2FC-08A309338652}" name="Pages" dataDxfId="106">
      <calculatedColumnFormula>VLOOKUP(Tabelle43[[#This Row],[Key]],'2. Unique Results'!A:X,16,FALSE)</calculatedColumnFormula>
    </tableColumn>
    <tableColumn id="17" xr3:uid="{8545B014-C154-4EDB-ABEB-3147AF453936}" name="Num Pages" dataDxfId="105">
      <calculatedColumnFormula>VLOOKUP(Tabelle43[[#This Row],[Key]],'2. Unique Results'!A:X,17,FALSE)</calculatedColumnFormula>
    </tableColumn>
    <tableColumn id="18" xr3:uid="{76D2C815-0AC1-4203-882E-66C2BB369AB0}" name="Issue" dataDxfId="104">
      <calculatedColumnFormula>VLOOKUP(Tabelle43[[#This Row],[Key]],'2. Unique Results'!A:X,18,FALSE)</calculatedColumnFormula>
    </tableColumn>
    <tableColumn id="19" xr3:uid="{A3272D72-1ECF-4187-B859-A4C643AAAC97}" name="Volume" dataDxfId="103">
      <calculatedColumnFormula>VLOOKUP(Tabelle43[[#This Row],[Key]],'2. Unique Results'!A:X,19,FALSE)</calculatedColumnFormula>
    </tableColumn>
    <tableColumn id="20" xr3:uid="{012A50A3-B092-4614-98B2-9B242CAEF517}" name="Series" dataDxfId="102">
      <calculatedColumnFormula>VLOOKUP(Tabelle43[[#This Row],[Key]],'2. Unique Results'!A:X,20,FALSE)</calculatedColumnFormula>
    </tableColumn>
    <tableColumn id="21" xr3:uid="{F1292B12-E648-4FB6-AA8E-1C673342ED71}" name="Publisher" dataDxfId="101">
      <calculatedColumnFormula>VLOOKUP(Tabelle43[[#This Row],[Key]],'2. Unique Results'!A:X,21,FALSE)</calculatedColumnFormula>
    </tableColumn>
    <tableColumn id="22" xr3:uid="{2943B868-033F-4C32-AEAC-A624F33D85B5}" name="Place" dataDxfId="100">
      <calculatedColumnFormula>VLOOKUP(Tabelle43[[#This Row],[Key]],'2. Unique Results'!A:X,22,FALSE)</calculatedColumnFormula>
    </tableColumn>
    <tableColumn id="23" xr3:uid="{0092FB81-3629-4CD1-8486-91AA306265F1}" name="Extra" dataDxfId="99">
      <calculatedColumnFormula>VLOOKUP(Tabelle43[[#This Row],[Key]],'2. Unique Results'!A:X,23,FALSE)</calculatedColumnFormula>
    </tableColumn>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89E9F7-7EDA-42AF-9BC8-0DA8699E8F92}" name="Tabelle434" displayName="Tabelle434" ref="A1:W15" totalsRowShown="0">
  <autoFilter ref="A1:W15" xr:uid="{547EA1FB-1AA3-4AC2-BF4E-B532880C2A52}"/>
  <sortState xmlns:xlrd2="http://schemas.microsoft.com/office/spreadsheetml/2017/richdata2" ref="A2:W14">
    <sortCondition ref="D1:D15"/>
  </sortState>
  <tableColumns count="23">
    <tableColumn id="1" xr3:uid="{88C3BCEC-B259-48DC-A040-7EDE4932DA9E}" name="Key"/>
    <tableColumn id="2" xr3:uid="{829B9ECA-6B1F-43C1-A5BA-1F9287C551D1}" name="Item Type" dataDxfId="21">
      <calculatedColumnFormula>VLOOKUP(Tabelle434[[#This Row],[Key]],'2. Unique Results'!A:X,2,FALSE)</calculatedColumnFormula>
    </tableColumn>
    <tableColumn id="3" xr3:uid="{08D2D7BC-4C20-47DA-AE51-237E01C438D0}" name="Publication Year" dataDxfId="20">
      <calculatedColumnFormula>VLOOKUP(Tabelle434[[#This Row],[Key]],'2. Unique Results'!A:X,3,FALSE)</calculatedColumnFormula>
    </tableColumn>
    <tableColumn id="4" xr3:uid="{E5A2D9A1-96E5-4F32-B9AC-42DC655A54B9}" name="Author" dataDxfId="19">
      <calculatedColumnFormula>VLOOKUP(Tabelle434[[#This Row],[Key]],'2. Unique Results'!A:X,4,FALSE)</calculatedColumnFormula>
    </tableColumn>
    <tableColumn id="5" xr3:uid="{441C707F-89EA-4634-8D05-0E1F3620CE55}" name="Title" dataDxfId="18">
      <calculatedColumnFormula>VLOOKUP(Tabelle434[[#This Row],[Key]],'2. Unique Results'!A:X,5,FALSE)</calculatedColumnFormula>
    </tableColumn>
    <tableColumn id="6" xr3:uid="{DDA925CE-AA05-4F3E-82F5-BCE022E2B72C}" name="Publication Title" dataDxfId="17">
      <calculatedColumnFormula>VLOOKUP(Tabelle434[[#This Row],[Key]],'2. Unique Results'!A:X,6,FALSE)</calculatedColumnFormula>
    </tableColumn>
    <tableColumn id="7" xr3:uid="{BDDCBA72-251E-41C2-B65E-6E2552782605}" name="ISBN" dataDxfId="16">
      <calculatedColumnFormula>VLOOKUP(Tabelle434[[#This Row],[Key]],'2. Unique Results'!A:X,7,FALSE)</calculatedColumnFormula>
    </tableColumn>
    <tableColumn id="8" xr3:uid="{CA2C0737-E82F-4C6F-87C7-24363B87B108}" name="ISSN" dataDxfId="15">
      <calculatedColumnFormula>VLOOKUP(Tabelle434[[#This Row],[Key]],'2. Unique Results'!A:X,8,FALSE)</calculatedColumnFormula>
    </tableColumn>
    <tableColumn id="9" xr3:uid="{7D1FB6DC-3269-4BB5-AD08-B78CF47E73DA}" name="DOI" dataDxfId="14">
      <calculatedColumnFormula>VLOOKUP(Tabelle434[[#This Row],[Key]],'2. Unique Results'!A:X,9,FALSE)</calculatedColumnFormula>
    </tableColumn>
    <tableColumn id="10" xr3:uid="{B5F74816-3E8A-48D1-BB0A-D3EA2F8CEA43}" name="Url" dataDxfId="13">
      <calculatedColumnFormula>VLOOKUP(Tabelle434[[#This Row],[Key]],'2. Unique Results'!A:X,10,FALSE)</calculatedColumnFormula>
    </tableColumn>
    <tableColumn id="11" xr3:uid="{4AB2CA0D-9549-47D6-A631-C94237BC9E59}" name="Abstract Note" dataDxfId="12">
      <calculatedColumnFormula>VLOOKUP(Tabelle434[[#This Row],[Key]],'2. Unique Results'!A:X,11,FALSE)</calculatedColumnFormula>
    </tableColumn>
    <tableColumn id="12" xr3:uid="{BBB3DB13-02B8-42D0-8F6F-4FF82A7E8366}" name="Date" dataDxfId="11">
      <calculatedColumnFormula>VLOOKUP(Tabelle434[[#This Row],[Key]],'2. Unique Results'!A:X,12,FALSE)</calculatedColumnFormula>
    </tableColumn>
    <tableColumn id="13" xr3:uid="{A72E2E60-002E-41FB-ACA2-D8840AC3099A}" name="Date Added" dataDxfId="10">
      <calculatedColumnFormula>VLOOKUP(Tabelle434[[#This Row],[Key]],'2. Unique Results'!A:X,13,FALSE)</calculatedColumnFormula>
    </tableColumn>
    <tableColumn id="14" xr3:uid="{A182DAD5-1787-4262-9D68-7500088CE91E}" name="Date Modified" dataDxfId="9">
      <calculatedColumnFormula>VLOOKUP(Tabelle434[[#This Row],[Key]],'2. Unique Results'!A:X,14,FALSE)</calculatedColumnFormula>
    </tableColumn>
    <tableColumn id="15" xr3:uid="{217DBD07-50CB-435A-8EFF-E04C28906E73}" name="Access Date" dataDxfId="8">
      <calculatedColumnFormula>VLOOKUP(Tabelle434[[#This Row],[Key]],'2. Unique Results'!A:X,15,FALSE)</calculatedColumnFormula>
    </tableColumn>
    <tableColumn id="16" xr3:uid="{79E6C798-82C2-4C58-8CFF-AA9CC7568057}" name="Pages" dataDxfId="7">
      <calculatedColumnFormula>VLOOKUP(Tabelle434[[#This Row],[Key]],'2. Unique Results'!A:X,16,FALSE)</calculatedColumnFormula>
    </tableColumn>
    <tableColumn id="17" xr3:uid="{CC8F0117-C92F-4076-982A-903898219C07}" name="Num Pages" dataDxfId="6">
      <calculatedColumnFormula>VLOOKUP(Tabelle434[[#This Row],[Key]],'2. Unique Results'!A:X,17,FALSE)</calculatedColumnFormula>
    </tableColumn>
    <tableColumn id="18" xr3:uid="{48CC8CCC-988C-4D62-A5CB-2D76A0D9FF55}" name="Issue" dataDxfId="5">
      <calculatedColumnFormula>VLOOKUP(Tabelle434[[#This Row],[Key]],'2. Unique Results'!A:X,18,FALSE)</calculatedColumnFormula>
    </tableColumn>
    <tableColumn id="19" xr3:uid="{05F241BD-6190-4DDF-A485-0B065A185BE6}" name="Volume" dataDxfId="4">
      <calculatedColumnFormula>VLOOKUP(Tabelle434[[#This Row],[Key]],'2. Unique Results'!A:X,19,FALSE)</calculatedColumnFormula>
    </tableColumn>
    <tableColumn id="20" xr3:uid="{C57AF34E-D9ED-4940-A5B0-B93FC5C3833D}" name="Series" dataDxfId="3">
      <calculatedColumnFormula>VLOOKUP(Tabelle434[[#This Row],[Key]],'2. Unique Results'!A:X,20,FALSE)</calculatedColumnFormula>
    </tableColumn>
    <tableColumn id="21" xr3:uid="{74BAD31A-2FB5-489E-B15A-AD2FA4E2D4B1}" name="Publisher" dataDxfId="2">
      <calculatedColumnFormula>VLOOKUP(Tabelle434[[#This Row],[Key]],'2. Unique Results'!A:X,21,FALSE)</calculatedColumnFormula>
    </tableColumn>
    <tableColumn id="22" xr3:uid="{F2A730FD-81C5-4371-A0E5-34F866207ACB}" name="Place" dataDxfId="1">
      <calculatedColumnFormula>VLOOKUP(Tabelle434[[#This Row],[Key]],'2. Unique Results'!A:X,22,FALSE)</calculatedColumnFormula>
    </tableColumn>
    <tableColumn id="23" xr3:uid="{475D2930-E3BA-4CA6-98D6-0248CF600AC9}" name="Extra" dataDxfId="0">
      <calculatedColumnFormula>VLOOKUP(Tabelle434[[#This Row],[Key]],'2. Unique Results'!A:X,23,FALSE)</calculatedColumnFormula>
    </tableColumn>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626B846-3108-432B-82A5-BB0A4EDBEE04}" name="Tabelle9" displayName="Tabelle9" ref="A1:W16" totalsRowShown="0" headerRowDxfId="98" headerRowBorderDxfId="97" tableBorderDxfId="96" totalsRowBorderDxfId="95">
  <autoFilter ref="A1:W16" xr:uid="{2626B846-3108-432B-82A5-BB0A4EDBEE04}"/>
  <tableColumns count="23">
    <tableColumn id="1" xr3:uid="{3B1B70F5-8EF9-43C4-B9B1-85E01F3B0684}" name="Key" dataDxfId="94"/>
    <tableColumn id="2" xr3:uid="{A22F1FC0-78FF-4708-9F1E-0F6CB52054B7}" name="Item Type" dataDxfId="93"/>
    <tableColumn id="3" xr3:uid="{DA02E631-B1DF-498D-B20F-BC2305041704}" name="Publication Year" dataDxfId="92"/>
    <tableColumn id="4" xr3:uid="{E3779246-3040-41EA-B2CA-D9D9C1452FC1}" name="Author" dataDxfId="91"/>
    <tableColumn id="5" xr3:uid="{95602744-1E8C-4F7E-A6A7-E3BC0AFEDBFA}" name="Title" dataDxfId="90"/>
    <tableColumn id="6" xr3:uid="{CC592544-4DFB-4312-A328-A450362877B4}" name="Publication Title" dataDxfId="89"/>
    <tableColumn id="7" xr3:uid="{198CD2C2-BFF9-4941-A67F-2C96A8C2A5F1}" name="ISBN" dataDxfId="88"/>
    <tableColumn id="8" xr3:uid="{547ABF23-756C-46C3-A76E-FC4D6A730636}" name="ISSN" dataDxfId="87"/>
    <tableColumn id="9" xr3:uid="{163D8295-42C0-430B-B76F-32BF2FF2C4D7}" name="DOI" dataDxfId="86"/>
    <tableColumn id="10" xr3:uid="{BFCDD5DC-DF4E-4985-87BE-409F6A8E6E0C}" name="Url" dataDxfId="85"/>
    <tableColumn id="11" xr3:uid="{A4F46BFC-37F3-46BF-BED5-4415287AE731}" name="Abstract Note" dataDxfId="84"/>
    <tableColumn id="12" xr3:uid="{D7E4177C-A500-4C1B-870B-49C168CFA89A}" name="Date" dataDxfId="83"/>
    <tableColumn id="13" xr3:uid="{416FA443-9F3B-47E2-B2F5-6ED462AF89C3}" name="Date Added" dataDxfId="82"/>
    <tableColumn id="14" xr3:uid="{EC51D895-D56F-4E47-B752-D2D442B1C285}" name="Date Modified" dataDxfId="81"/>
    <tableColumn id="15" xr3:uid="{28D0513A-84BE-4823-B92F-5E96934732F1}" name="Access Date" dataDxfId="80"/>
    <tableColumn id="16" xr3:uid="{6C7B8EE1-6AEE-4C9F-98D5-956E09BCBBC6}" name="Pages" dataDxfId="79"/>
    <tableColumn id="17" xr3:uid="{BD8F791D-7360-492B-9AFC-548615EE72EF}" name="Num Pages" dataDxfId="78"/>
    <tableColumn id="18" xr3:uid="{256048DA-1A20-45C0-A897-24C27F6957D4}" name="Issue" dataDxfId="77"/>
    <tableColumn id="19" xr3:uid="{85B75DE1-29E2-44E9-904A-4B28FF72CB86}" name="Volume" dataDxfId="76"/>
    <tableColumn id="20" xr3:uid="{EA664437-9317-4760-A604-80A4FCD52B7A}" name="Series" dataDxfId="75"/>
    <tableColumn id="21" xr3:uid="{013D0221-699D-455E-AD12-201A0E61B57F}" name="Publisher" dataDxfId="74"/>
    <tableColumn id="22" xr3:uid="{714B342E-1792-4491-8DDD-851A0A0208AF}" name="Place" dataDxfId="73"/>
    <tableColumn id="23" xr3:uid="{B3C750C1-97BB-4F87-9562-A84D7267E042}" name="Extra" dataDxfId="72"/>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0A544B-F90E-4796-BFE3-AC223F3C5DEC}" name="Tabelle92" displayName="Tabelle92" ref="A1:W8" totalsRowShown="0" headerRowDxfId="71" dataDxfId="69" headerRowBorderDxfId="70" tableBorderDxfId="68" totalsRowBorderDxfId="67">
  <autoFilter ref="A1:W8" xr:uid="{2626B846-3108-432B-82A5-BB0A4EDBEE04}"/>
  <tableColumns count="23">
    <tableColumn id="1" xr3:uid="{EB9CC6B2-974B-489E-877D-1874B801F6C5}" name="Key" dataDxfId="66"/>
    <tableColumn id="2" xr3:uid="{AF0931E0-92A5-4EA1-BF4D-4F0C05D69E35}" name="Item Type" dataDxfId="65"/>
    <tableColumn id="3" xr3:uid="{D5301E0C-D492-4DC3-9FB7-F5100392DA19}" name="Publication Year" dataDxfId="64"/>
    <tableColumn id="4" xr3:uid="{5CE404BE-C3EF-42F6-A072-DBDA96F73DA6}" name="Author" dataDxfId="63"/>
    <tableColumn id="5" xr3:uid="{CE1F0A7A-0C4C-4F78-B8AB-23910989B69E}" name="Title" dataDxfId="62"/>
    <tableColumn id="6" xr3:uid="{000B9B3C-A38E-43AE-9B50-0475D5228592}" name="Publication Title" dataDxfId="61"/>
    <tableColumn id="7" xr3:uid="{8101D4D7-E950-4F9C-853B-D450B9E3892C}" name="ISBN" dataDxfId="60"/>
    <tableColumn id="8" xr3:uid="{EE5B7A7C-DD7B-435C-B7AF-9DD9C82019D4}" name="ISSN" dataDxfId="59"/>
    <tableColumn id="9" xr3:uid="{D6D2A948-0C8B-4607-B762-E671EAEB6169}" name="DOI" dataDxfId="58"/>
    <tableColumn id="10" xr3:uid="{5DB4D4F3-CB65-4225-A033-4939CAB2BC5A}" name="Url" dataDxfId="57"/>
    <tableColumn id="11" xr3:uid="{0170A2EE-1581-4B67-A0CA-A58C40631D24}" name="Abstract Note" dataDxfId="56"/>
    <tableColumn id="12" xr3:uid="{2B54D7F1-98A1-4538-83A5-D7E668B991DE}" name="Date" dataDxfId="55"/>
    <tableColumn id="13" xr3:uid="{E70E701D-5ADC-41FC-A65E-E9038E35A71F}" name="Date Added" dataDxfId="54"/>
    <tableColumn id="14" xr3:uid="{56B1A83D-037A-492E-BF87-CCDEE988CC38}" name="Date Modified" dataDxfId="53"/>
    <tableColumn id="15" xr3:uid="{D884E16C-5E15-4779-9B3A-970D0779C29A}" name="Access Date" dataDxfId="52"/>
    <tableColumn id="16" xr3:uid="{5601D947-0C69-4A24-8993-C004CC31200D}" name="Pages" dataDxfId="51"/>
    <tableColumn id="17" xr3:uid="{119F1F9C-7347-4745-B93B-7F4FAB611FCA}" name="Num Pages" dataDxfId="50"/>
    <tableColumn id="18" xr3:uid="{98BEE47E-3FC4-4B2D-92BC-1C2BBEC49911}" name="Issue" dataDxfId="49"/>
    <tableColumn id="19" xr3:uid="{3B265908-A080-44AE-9F38-331312CF8B86}" name="Volume" dataDxfId="48"/>
    <tableColumn id="20" xr3:uid="{8118A282-83C0-40DB-B993-FDB19916A666}" name="Series" dataDxfId="47"/>
    <tableColumn id="21" xr3:uid="{250DD1B2-1F03-47C7-A20F-EC69DF1F6229}" name="Publisher" dataDxfId="46"/>
    <tableColumn id="22" xr3:uid="{846AEEA6-EC81-4250-9180-6B8562E1624E}" name="Place" dataDxfId="45"/>
    <tableColumn id="23" xr3:uid="{A4D77B58-ACBF-4579-A05A-32ECBEDD46D0}" name="Extra" dataDxfId="4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431C838-3926-427D-B551-3FF1B9339202}" name="Tabelle4347" displayName="Tabelle4347" ref="A1:W19" totalsRowShown="0">
  <autoFilter ref="A1:W19" xr:uid="{547EA1FB-1AA3-4AC2-BF4E-B532880C2A52}"/>
  <sortState xmlns:xlrd2="http://schemas.microsoft.com/office/spreadsheetml/2017/richdata2" ref="A2:W19">
    <sortCondition ref="D1:D19"/>
  </sortState>
  <tableColumns count="23">
    <tableColumn id="1" xr3:uid="{85435EFE-9AC3-4578-B01E-B947A42F21CA}" name="Key"/>
    <tableColumn id="2" xr3:uid="{EC07E8C4-A288-4239-9432-B9FE3F966F9A}" name="Item Type" dataDxfId="43"/>
    <tableColumn id="3" xr3:uid="{FE510734-34E8-4015-92D6-0F04A5404E18}" name="Publication Year" dataDxfId="42"/>
    <tableColumn id="4" xr3:uid="{458F12B1-6D01-4ACB-99BB-8CF18FDF8838}" name="Author" dataDxfId="41"/>
    <tableColumn id="5" xr3:uid="{5A5FFB41-7756-43AA-BBDA-29493F1A31EE}" name="Title" dataDxfId="40"/>
    <tableColumn id="6" xr3:uid="{BC420BBC-F4C3-470E-9B62-574D30507DEB}" name="Publication Title" dataDxfId="39"/>
    <tableColumn id="7" xr3:uid="{D3425E0E-CBF4-485A-9B49-2E1F5EA9B0B8}" name="ISBN" dataDxfId="38"/>
    <tableColumn id="8" xr3:uid="{8EAE5945-D480-40A3-8F0B-0DAE3BD61689}" name="ISSN" dataDxfId="37"/>
    <tableColumn id="9" xr3:uid="{C09C33E6-2A07-454D-BAE9-F83C03CCCDE0}" name="DOI" dataDxfId="36"/>
    <tableColumn id="10" xr3:uid="{5C57BB74-69BE-44A0-9F34-07FCBAEBAD57}" name="Url" dataDxfId="35"/>
    <tableColumn id="11" xr3:uid="{BD8E6D9D-D6DC-4CEC-89B7-B6389A3F33AE}" name="Abstract Note" dataDxfId="34"/>
    <tableColumn id="12" xr3:uid="{46B23536-D58A-4172-A5BB-7C50546822E0}" name="Date" dataDxfId="33"/>
    <tableColumn id="13" xr3:uid="{8206FD58-C46C-4E0E-A4A6-12DE7504C22D}" name="Date Added" dataDxfId="32"/>
    <tableColumn id="14" xr3:uid="{3D4C3958-B3E1-46DB-B9AB-B3184E4CDE39}" name="Date Modified" dataDxfId="31"/>
    <tableColumn id="15" xr3:uid="{67139B60-C497-4BC5-932D-3CC999CC4E28}" name="Access Date" dataDxfId="30"/>
    <tableColumn id="16" xr3:uid="{D346BB91-4209-4A59-B1F9-2CE2D87F2D2A}" name="Pages" dataDxfId="29"/>
    <tableColumn id="17" xr3:uid="{7444CDEF-1722-4504-88DB-46E963EFB780}" name="Num Pages" dataDxfId="28"/>
    <tableColumn id="18" xr3:uid="{5A5141F4-543B-418C-A2B3-1883E3823139}" name="Issue" dataDxfId="27"/>
    <tableColumn id="19" xr3:uid="{C09E6EF0-DA01-4F92-8945-3E748AA7B160}" name="Volume" dataDxfId="26"/>
    <tableColumn id="20" xr3:uid="{5077E6F4-D99A-45B8-9E13-8B4B9A23A70C}" name="Series" dataDxfId="25"/>
    <tableColumn id="21" xr3:uid="{F2CFD0D0-BF98-4DF8-A6D2-95E9B7C9AB5C}" name="Publisher" dataDxfId="24"/>
    <tableColumn id="22" xr3:uid="{F7C18A5B-046D-4B7B-8658-9BC5E4DCCF28}" name="Place" dataDxfId="23"/>
    <tableColumn id="23" xr3:uid="{6ACD22EC-4B49-462D-B7D7-D19E85E84CD8}" name="Extra" dataDxfId="2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5B3B0-20F2-4399-B3DA-DC0FA8BEFD99}">
  <sheetPr>
    <outlinePr summaryBelow="0" summaryRight="0"/>
  </sheetPr>
  <dimension ref="A1:AB998"/>
  <sheetViews>
    <sheetView tabSelected="1" workbookViewId="0">
      <selection activeCell="B10" sqref="B10"/>
    </sheetView>
  </sheetViews>
  <sheetFormatPr baseColWidth="10" defaultColWidth="12.5546875" defaultRowHeight="15.75" customHeight="1"/>
  <cols>
    <col min="1" max="1" width="4.44140625" style="5" customWidth="1"/>
    <col min="2" max="2" width="45.88671875" style="5" customWidth="1"/>
    <col min="3" max="3" width="61.88671875" style="5" customWidth="1"/>
    <col min="4" max="4" width="129.44140625" style="5" customWidth="1"/>
    <col min="5" max="16384" width="12.5546875" style="5"/>
  </cols>
  <sheetData>
    <row r="1" spans="1:28" ht="15.75" customHeight="1">
      <c r="A1" s="1"/>
      <c r="B1" s="2" t="s">
        <v>0</v>
      </c>
      <c r="C1" s="2"/>
      <c r="D1" s="3"/>
      <c r="E1" s="4"/>
      <c r="F1" s="4"/>
      <c r="G1" s="4"/>
      <c r="H1" s="4"/>
      <c r="I1" s="4"/>
      <c r="J1" s="4"/>
      <c r="K1" s="4"/>
      <c r="L1" s="4"/>
      <c r="M1" s="4"/>
      <c r="N1" s="4"/>
      <c r="O1" s="4"/>
      <c r="P1" s="4"/>
      <c r="Q1" s="4"/>
      <c r="R1" s="4"/>
      <c r="S1" s="4"/>
      <c r="T1" s="4"/>
      <c r="U1" s="4"/>
      <c r="V1" s="4"/>
      <c r="W1" s="4"/>
      <c r="X1" s="4"/>
      <c r="Y1" s="4"/>
      <c r="Z1" s="4"/>
      <c r="AA1" s="4"/>
      <c r="AB1" s="4"/>
    </row>
    <row r="2" spans="1:28" ht="15.75" customHeight="1">
      <c r="A2" s="6"/>
      <c r="B2" s="7" t="s">
        <v>1</v>
      </c>
      <c r="C2" s="9" t="s">
        <v>6046</v>
      </c>
      <c r="D2" s="3"/>
      <c r="E2" s="4"/>
      <c r="F2" s="4"/>
      <c r="G2" s="4"/>
      <c r="H2" s="4"/>
      <c r="I2" s="4"/>
      <c r="J2" s="4"/>
      <c r="K2" s="4"/>
      <c r="L2" s="4"/>
      <c r="M2" s="4"/>
      <c r="N2" s="4"/>
      <c r="O2" s="4"/>
      <c r="P2" s="4"/>
      <c r="Q2" s="4"/>
      <c r="R2" s="4"/>
      <c r="S2" s="4"/>
      <c r="T2" s="4"/>
      <c r="U2" s="4"/>
      <c r="V2" s="4"/>
      <c r="W2" s="4"/>
      <c r="X2" s="4"/>
      <c r="Y2" s="4"/>
      <c r="Z2" s="4"/>
      <c r="AA2" s="4"/>
      <c r="AB2" s="4"/>
    </row>
    <row r="3" spans="1:28" ht="13.8">
      <c r="A3" s="6"/>
      <c r="B3" s="7" t="s">
        <v>2</v>
      </c>
      <c r="C3" s="10" t="s">
        <v>10058</v>
      </c>
      <c r="D3" s="3"/>
      <c r="E3" s="4"/>
      <c r="F3" s="4"/>
      <c r="G3" s="4"/>
      <c r="H3" s="4"/>
      <c r="I3" s="4"/>
      <c r="J3" s="4"/>
      <c r="K3" s="4"/>
      <c r="L3" s="4"/>
      <c r="M3" s="4"/>
      <c r="N3" s="4"/>
      <c r="O3" s="4"/>
      <c r="P3" s="4"/>
      <c r="Q3" s="4"/>
      <c r="R3" s="4"/>
      <c r="S3" s="4"/>
      <c r="T3" s="4"/>
      <c r="U3" s="4"/>
      <c r="V3" s="4"/>
      <c r="W3" s="4"/>
      <c r="X3" s="4"/>
      <c r="Y3" s="4"/>
      <c r="Z3" s="4"/>
      <c r="AA3" s="4"/>
      <c r="AB3" s="4"/>
    </row>
    <row r="4" spans="1:28" ht="15.75" customHeight="1">
      <c r="A4" s="6"/>
      <c r="B4" s="7" t="s">
        <v>3</v>
      </c>
      <c r="C4" s="9" t="s">
        <v>10059</v>
      </c>
      <c r="D4" s="3"/>
      <c r="E4" s="4"/>
      <c r="F4" s="4"/>
      <c r="G4" s="4"/>
      <c r="H4" s="4"/>
      <c r="I4" s="4"/>
      <c r="J4" s="4"/>
      <c r="K4" s="4"/>
      <c r="L4" s="4"/>
      <c r="M4" s="4"/>
      <c r="N4" s="4"/>
      <c r="O4" s="4"/>
      <c r="P4" s="4"/>
      <c r="Q4" s="4"/>
      <c r="R4" s="4"/>
      <c r="S4" s="4"/>
      <c r="T4" s="4"/>
      <c r="U4" s="4"/>
      <c r="V4" s="4"/>
      <c r="W4" s="4"/>
      <c r="X4" s="4"/>
      <c r="Y4" s="4"/>
      <c r="Z4" s="4"/>
      <c r="AA4" s="4"/>
      <c r="AB4" s="4"/>
    </row>
    <row r="5" spans="1:28" ht="15.75" customHeight="1">
      <c r="A5" s="6"/>
      <c r="B5" s="7" t="s">
        <v>4</v>
      </c>
      <c r="C5" s="9" t="s">
        <v>10060</v>
      </c>
      <c r="D5" s="3"/>
      <c r="E5" s="4"/>
      <c r="F5" s="4"/>
      <c r="G5" s="4"/>
      <c r="H5" s="4"/>
      <c r="I5" s="4"/>
      <c r="J5" s="4"/>
      <c r="K5" s="4"/>
      <c r="L5" s="4"/>
      <c r="M5" s="4"/>
      <c r="N5" s="4"/>
      <c r="O5" s="4"/>
      <c r="P5" s="4"/>
      <c r="Q5" s="4"/>
      <c r="R5" s="4"/>
      <c r="S5" s="4"/>
      <c r="T5" s="4"/>
      <c r="U5" s="4"/>
      <c r="V5" s="4"/>
      <c r="W5" s="4"/>
      <c r="X5" s="4"/>
      <c r="Y5" s="4"/>
      <c r="Z5" s="4"/>
      <c r="AA5" s="4"/>
      <c r="AB5" s="4"/>
    </row>
    <row r="6" spans="1:28" ht="15.75" customHeight="1">
      <c r="A6" s="1"/>
      <c r="B6" s="1"/>
      <c r="C6" s="1"/>
      <c r="D6" s="3"/>
      <c r="E6" s="4"/>
      <c r="F6" s="4"/>
      <c r="G6" s="4"/>
      <c r="H6" s="4"/>
      <c r="I6" s="4"/>
      <c r="J6" s="4"/>
      <c r="K6" s="4"/>
      <c r="L6" s="4"/>
      <c r="M6" s="4"/>
      <c r="N6" s="4"/>
      <c r="O6" s="4"/>
      <c r="P6" s="4"/>
      <c r="Q6" s="4"/>
      <c r="R6" s="4"/>
      <c r="S6" s="4"/>
      <c r="T6" s="4"/>
      <c r="U6" s="4"/>
      <c r="V6" s="4"/>
      <c r="W6" s="4"/>
      <c r="X6" s="4"/>
      <c r="Y6" s="4"/>
      <c r="Z6" s="4"/>
      <c r="AA6" s="4"/>
      <c r="AB6" s="4"/>
    </row>
    <row r="7" spans="1:28" ht="15.75" customHeight="1">
      <c r="A7" s="1"/>
      <c r="B7" s="1" t="s">
        <v>5</v>
      </c>
      <c r="C7" s="1"/>
      <c r="D7" s="3"/>
      <c r="E7" s="4"/>
      <c r="F7" s="4"/>
      <c r="G7" s="4"/>
      <c r="H7" s="4"/>
      <c r="I7" s="4"/>
      <c r="J7" s="4"/>
      <c r="K7" s="4"/>
      <c r="L7" s="4"/>
      <c r="M7" s="4"/>
      <c r="N7" s="4"/>
      <c r="O7" s="4"/>
      <c r="P7" s="4"/>
      <c r="Q7" s="4"/>
      <c r="R7" s="4"/>
      <c r="S7" s="4"/>
      <c r="T7" s="4"/>
      <c r="U7" s="4"/>
      <c r="V7" s="4"/>
      <c r="W7" s="4"/>
      <c r="X7" s="4"/>
      <c r="Y7" s="4"/>
      <c r="Z7" s="4"/>
      <c r="AA7" s="4"/>
      <c r="AB7" s="4"/>
    </row>
    <row r="8" spans="1:28" ht="13.8">
      <c r="A8" s="8"/>
      <c r="B8" s="8" t="s">
        <v>6</v>
      </c>
      <c r="C8" s="1"/>
      <c r="D8" s="3"/>
      <c r="E8" s="4"/>
      <c r="F8" s="4"/>
      <c r="G8" s="4"/>
      <c r="H8" s="4"/>
      <c r="I8" s="4"/>
      <c r="J8" s="4"/>
      <c r="K8" s="4"/>
      <c r="L8" s="4"/>
      <c r="M8" s="4"/>
      <c r="N8" s="4"/>
      <c r="O8" s="4"/>
      <c r="P8" s="4"/>
      <c r="Q8" s="4"/>
      <c r="R8" s="4"/>
      <c r="S8" s="4"/>
      <c r="T8" s="4"/>
      <c r="U8" s="4"/>
      <c r="V8" s="4"/>
      <c r="W8" s="4"/>
      <c r="X8" s="4"/>
      <c r="Y8" s="4"/>
      <c r="Z8" s="4"/>
      <c r="AA8" s="4"/>
      <c r="AB8" s="4"/>
    </row>
    <row r="9" spans="1:28" ht="15.75" customHeight="1">
      <c r="A9" s="1"/>
      <c r="B9" s="1"/>
      <c r="C9" s="1"/>
      <c r="D9" s="3"/>
      <c r="E9" s="4"/>
      <c r="F9" s="4"/>
      <c r="G9" s="4"/>
      <c r="H9" s="4"/>
      <c r="I9" s="4"/>
      <c r="J9" s="4"/>
      <c r="K9" s="4"/>
      <c r="L9" s="4"/>
      <c r="M9" s="4"/>
      <c r="N9" s="4"/>
      <c r="O9" s="4"/>
      <c r="P9" s="4"/>
      <c r="Q9" s="4"/>
      <c r="R9" s="4"/>
      <c r="S9" s="4"/>
      <c r="T9" s="4"/>
      <c r="U9" s="4"/>
      <c r="V9" s="4"/>
      <c r="W9" s="4"/>
      <c r="X9" s="4"/>
      <c r="Y9" s="4"/>
      <c r="Z9" s="4"/>
      <c r="AA9" s="4"/>
      <c r="AB9" s="4"/>
    </row>
    <row r="10" spans="1:28" ht="15.75" customHeight="1">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ht="15.75" customHeight="1">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ht="13.8">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ht="13.8">
      <c r="A13" s="29" t="s">
        <v>12</v>
      </c>
      <c r="B13" s="29" t="s">
        <v>6039</v>
      </c>
      <c r="C13" s="29" t="s">
        <v>6040</v>
      </c>
      <c r="E13" s="4"/>
      <c r="F13" s="4"/>
      <c r="G13" s="4"/>
      <c r="H13" s="4"/>
      <c r="I13" s="4"/>
      <c r="J13" s="4"/>
      <c r="K13" s="4"/>
      <c r="L13" s="4"/>
      <c r="M13" s="4"/>
      <c r="N13" s="4"/>
      <c r="O13" s="4"/>
      <c r="P13" s="4"/>
      <c r="Q13" s="4"/>
      <c r="R13" s="4"/>
      <c r="S13" s="4"/>
      <c r="T13" s="4"/>
      <c r="U13" s="4"/>
      <c r="V13" s="4"/>
      <c r="W13" s="4"/>
      <c r="X13" s="4"/>
      <c r="Y13" s="4"/>
      <c r="Z13" s="4"/>
      <c r="AA13" s="4"/>
      <c r="AB13" s="4"/>
    </row>
    <row r="14" spans="1:28" ht="52.8">
      <c r="A14" s="11" t="s">
        <v>7</v>
      </c>
      <c r="B14" s="30" t="s">
        <v>10061</v>
      </c>
      <c r="C14" s="30" t="s">
        <v>10062</v>
      </c>
      <c r="E14" s="4"/>
      <c r="F14" s="4"/>
      <c r="G14" s="4"/>
      <c r="H14" s="4"/>
      <c r="I14" s="4"/>
      <c r="J14" s="4"/>
      <c r="K14" s="4"/>
      <c r="L14" s="4"/>
      <c r="M14" s="4"/>
      <c r="N14" s="4"/>
      <c r="O14" s="4"/>
      <c r="P14" s="4"/>
      <c r="Q14" s="4"/>
      <c r="R14" s="4"/>
      <c r="S14" s="4"/>
      <c r="T14" s="4"/>
      <c r="U14" s="4"/>
      <c r="V14" s="4"/>
      <c r="W14" s="4"/>
      <c r="X14" s="4"/>
      <c r="Y14" s="4"/>
      <c r="Z14" s="4"/>
      <c r="AA14" s="4"/>
      <c r="AB14" s="4"/>
    </row>
    <row r="15" spans="1:28" ht="39.6">
      <c r="A15" s="11" t="s">
        <v>8</v>
      </c>
      <c r="B15" s="30" t="s">
        <v>6041</v>
      </c>
      <c r="C15" s="30" t="s">
        <v>6042</v>
      </c>
      <c r="E15" s="4"/>
      <c r="F15" s="4"/>
      <c r="G15" s="4"/>
      <c r="H15" s="4"/>
      <c r="I15" s="4"/>
      <c r="J15" s="4"/>
      <c r="K15" s="4"/>
      <c r="L15" s="4"/>
      <c r="M15" s="4"/>
      <c r="N15" s="4"/>
      <c r="O15" s="4"/>
      <c r="P15" s="4"/>
      <c r="Q15" s="4"/>
      <c r="R15" s="4"/>
      <c r="S15" s="4"/>
      <c r="T15" s="4"/>
      <c r="U15" s="4"/>
      <c r="V15" s="4"/>
      <c r="W15" s="4"/>
      <c r="X15" s="4"/>
      <c r="Y15" s="4"/>
      <c r="Z15" s="4"/>
      <c r="AA15" s="4"/>
      <c r="AB15" s="4"/>
    </row>
    <row r="16" spans="1:28" ht="52.8">
      <c r="A16" s="11" t="s">
        <v>9</v>
      </c>
      <c r="B16" s="30" t="s">
        <v>10063</v>
      </c>
      <c r="C16" s="30" t="s">
        <v>10064</v>
      </c>
      <c r="E16" s="4"/>
      <c r="F16" s="4"/>
      <c r="G16" s="4"/>
      <c r="H16" s="4"/>
      <c r="I16" s="4"/>
      <c r="J16" s="4"/>
      <c r="K16" s="4"/>
      <c r="L16" s="4"/>
      <c r="M16" s="4"/>
      <c r="N16" s="4"/>
      <c r="O16" s="4"/>
      <c r="P16" s="4"/>
      <c r="Q16" s="4"/>
      <c r="R16" s="4"/>
      <c r="S16" s="4"/>
      <c r="T16" s="4"/>
      <c r="U16" s="4"/>
      <c r="V16" s="4"/>
      <c r="W16" s="4"/>
      <c r="X16" s="4"/>
      <c r="Y16" s="4"/>
      <c r="Z16" s="4"/>
      <c r="AA16" s="4"/>
      <c r="AB16" s="4"/>
    </row>
    <row r="17" spans="1:28" ht="39.6">
      <c r="A17" s="11" t="s">
        <v>10</v>
      </c>
      <c r="B17" s="30" t="s">
        <v>10065</v>
      </c>
      <c r="C17" s="30" t="s">
        <v>10066</v>
      </c>
      <c r="E17" s="4"/>
      <c r="F17" s="4"/>
      <c r="G17" s="4"/>
      <c r="H17" s="4"/>
      <c r="I17" s="4"/>
      <c r="J17" s="4"/>
      <c r="K17" s="4"/>
      <c r="L17" s="4"/>
      <c r="M17" s="4"/>
      <c r="N17" s="4"/>
      <c r="O17" s="4"/>
      <c r="P17" s="4"/>
      <c r="Q17" s="4"/>
      <c r="R17" s="4"/>
      <c r="S17" s="4"/>
      <c r="T17" s="4"/>
      <c r="U17" s="4"/>
      <c r="V17" s="4"/>
      <c r="W17" s="4"/>
      <c r="X17" s="4"/>
      <c r="Y17" s="4"/>
      <c r="Z17" s="4"/>
      <c r="AA17" s="4"/>
      <c r="AB17" s="4"/>
    </row>
    <row r="18" spans="1:28" ht="39.6">
      <c r="A18" s="11" t="s">
        <v>11</v>
      </c>
      <c r="B18" s="30" t="s">
        <v>6043</v>
      </c>
      <c r="C18" s="30" t="s">
        <v>10067</v>
      </c>
      <c r="E18" s="4"/>
      <c r="F18" s="4"/>
      <c r="G18" s="4"/>
      <c r="H18" s="4"/>
      <c r="I18" s="4"/>
      <c r="J18" s="4"/>
      <c r="K18" s="4"/>
      <c r="L18" s="4"/>
      <c r="M18" s="4"/>
      <c r="N18" s="4"/>
      <c r="O18" s="4"/>
      <c r="P18" s="4"/>
      <c r="Q18" s="4"/>
      <c r="R18" s="4"/>
      <c r="S18" s="4"/>
      <c r="T18" s="4"/>
      <c r="U18" s="4"/>
      <c r="V18" s="4"/>
      <c r="W18" s="4"/>
      <c r="X18" s="4"/>
      <c r="Y18" s="4"/>
      <c r="Z18" s="4"/>
      <c r="AA18" s="4"/>
      <c r="AB18" s="4"/>
    </row>
    <row r="19" spans="1:28" ht="39.6">
      <c r="A19" s="11" t="s">
        <v>6044</v>
      </c>
      <c r="B19" s="30" t="s">
        <v>6045</v>
      </c>
      <c r="C19" s="30" t="s">
        <v>10068</v>
      </c>
      <c r="E19" s="4"/>
      <c r="F19" s="4"/>
      <c r="G19" s="4"/>
      <c r="H19" s="4"/>
      <c r="I19" s="4"/>
      <c r="J19" s="4"/>
      <c r="K19" s="4"/>
      <c r="L19" s="4"/>
      <c r="M19" s="4"/>
      <c r="N19" s="4"/>
      <c r="O19" s="4"/>
      <c r="P19" s="4"/>
      <c r="Q19" s="4"/>
      <c r="R19" s="4"/>
      <c r="S19" s="4"/>
      <c r="T19" s="4"/>
      <c r="U19" s="4"/>
      <c r="V19" s="4"/>
      <c r="W19" s="4"/>
      <c r="X19" s="4"/>
      <c r="Y19" s="4"/>
      <c r="Z19" s="4"/>
      <c r="AA19" s="4"/>
      <c r="AB19" s="4"/>
    </row>
    <row r="20" spans="1:28" ht="13.8">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spans="1:28" ht="13.8">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spans="1:28" ht="13.8">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spans="1:28" ht="13.8">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spans="1:28" ht="13.8">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spans="1:28" ht="13.8">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spans="1:28" ht="13.8">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spans="1:28" ht="13.8">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spans="1:28" ht="13.8">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spans="1:28" ht="13.8">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spans="1:28" ht="13.8">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spans="1:28" ht="13.8">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spans="1:28" ht="13.8">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spans="1:28" ht="13.8">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spans="1:28" ht="13.8">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spans="1:28" ht="13.8">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spans="1:28" ht="13.8">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spans="1:28" ht="13.8">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spans="1:28" ht="1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spans="1:28" ht="13.8">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spans="1:28" ht="13.8">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spans="1:28" ht="13.8">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spans="1:28" ht="13.8">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spans="1:28" ht="13.8">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spans="1:28" ht="13.8">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spans="1:28" ht="13.8">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spans="1:28" ht="13.8">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spans="1:28" ht="13.8">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spans="1:28" ht="13.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spans="1:28" ht="13.8">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spans="1:28" ht="13.8">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ht="13.8">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ht="13.8">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spans="1:28" ht="13.8">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spans="1:28" ht="13.8">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spans="1:28" ht="13.8">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spans="1:28" ht="13.8">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ht="13.8">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spans="1:28" ht="13.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spans="1:28" ht="13.8">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spans="1:28" ht="13.8">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spans="1:28" ht="13.8">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spans="1:28" ht="13.8">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spans="1:28" ht="13.8">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spans="1:28" ht="13.8">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spans="1:28" ht="13.8">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ht="13.8">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spans="1:28" ht="13.8">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spans="1:28" ht="13.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spans="1:28" ht="13.8">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spans="1:28" ht="13.8">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spans="1:28" ht="13.8">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spans="1:28" ht="13.8">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spans="1:28" ht="13.8">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spans="1:28" ht="13.8">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ht="13.8">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spans="1:28" ht="13.8">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spans="1:28" ht="13.8">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spans="1:28" ht="13.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spans="1:28" ht="13.8">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spans="1:28" ht="13.8">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spans="1:28" ht="13.8">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spans="1:28" ht="13.8">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spans="1:28" ht="13.8">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spans="1:28" ht="13.8">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spans="1:28" ht="13.8">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spans="1:28" ht="13.8">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spans="1:28" ht="13.8">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spans="1:28" ht="13.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spans="1:28" ht="13.8">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spans="1:28" ht="13.8">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spans="1:28" ht="13.8">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spans="1:28" ht="13.8">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spans="1:28" ht="13.8">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ht="13.8">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ht="13.8">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spans="1:28" ht="13.8">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ht="13.8">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ht="13.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ht="13.8">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ht="13.8">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13.8">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13.8">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ht="13.8">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13.8">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ht="13.8">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ht="13.8">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ht="13.8">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ht="13.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ht="13.8">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13.8">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ht="13.8">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ht="13.8">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ht="13.8">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ht="13.8">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ht="13.8">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13.8">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ht="13.8">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ht="13.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ht="13.8">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ht="13.8">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ht="13.8">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ht="13.8">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ht="13.8">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ht="13.8">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ht="13.8">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ht="13.8">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ht="13.8">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ht="13.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ht="13.8">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ht="13.8">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ht="13.8">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ht="13.8">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ht="13.8">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ht="13.8">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ht="13.8">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3.8">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3.8">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3.8">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3.8">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3.8">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3.8">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3.8">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3.8">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3.8">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3.8">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3.8">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3.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3.8">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3.8">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3.8">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3.8">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3.8">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3.8">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3.8">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3.8">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3.8">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3.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3.8">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3.8">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3.8">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3.8">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3.8">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3.8">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3.8">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3.8">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3.8">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3.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3.8">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3.8">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3.8">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3.8">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3.8">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3.8">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3.8">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3.8">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3.8">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3.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3.8">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3.8">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3.8">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3.8">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3.8">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3.8">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3.8">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3.8">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3.8">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3.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3.8">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3.8">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3.8">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3.8">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3.8">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3.8">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3.8">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3.8">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3.8">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3.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3.8">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3.8">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3.8">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3.8">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3.8">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3.8">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3.8">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3.8">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3.8">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3.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3.8">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3.8">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3.8">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3.8">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3.8">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3.8">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3.8">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3.8">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3.8">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3.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3.8">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3.8">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3.8">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3.8">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3.8">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3.8">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3.8">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3.8">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ht="13.8">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ht="13.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ht="13.8">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13.8">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ht="13.8">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ht="13.8">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ht="13.8">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ht="13.8">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ht="13.8">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ht="13.8">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ht="13.8">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ht="1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ht="13.8">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ht="13.8">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ht="13.8">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ht="13.8">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ht="13.8">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ht="13.8">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ht="13.8">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ht="13.8">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ht="13.8">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spans="1:28" ht="13.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spans="1:28" ht="13.8">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spans="1:28" ht="13.8">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3.8">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3.8">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3.8">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3.8">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3.8">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3.8">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3.8">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3.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3.8">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3.8">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3.8">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3.8">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3.8">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3.8">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3.8">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3.8">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3.8">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3.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3.8">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3.8">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3.8">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3.8">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3.8">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3.8">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3.8">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3.8">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3.8">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3.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3.8">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3.8">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3.8">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3.8">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3.8">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3.8">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3.8">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3.8">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3.8">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3.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3.8">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3.8">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3.8">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3.8">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3.8">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3.8">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3.8">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3.8">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3.8">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3.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3.8">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3.8">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3.8">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3.8">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3.8">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3.8">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3.8">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3.8">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3.8">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3.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3.8">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3.8">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3.8">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3.8">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3.8">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3.8">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3.8">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3.8">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3.8">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3.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3.8">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3.8">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3.8">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3.8">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3.8">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3.8">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3.8">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3.8">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3.8">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3.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3.8">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3.8">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3.8">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3.8">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3.8">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3.8">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3.8">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3.8">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3.8">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3.8">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3.8">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3.8">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3.8">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3.8">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3.8">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3.8">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3.8">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3.8">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3.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3.8">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3.8">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3.8">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3.8">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3.8">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3.8">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3.8">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3.8">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3.8">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3.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3.8">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3.8">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3.8">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3.8">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3.8">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3.8">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3.8">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3.8">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3.8">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3.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3.8">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3.8">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3.8">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3.8">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3.8">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3.8">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3.8">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3.8">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3.8">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3.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3.8">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3.8">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3.8">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3.8">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3.8">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3.8">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3.8">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3.8">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3.8">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3.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3.8">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3.8">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3.8">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3.8">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3.8">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3.8">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3.8">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3.8">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3.8">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3.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3.8">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3.8">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3.8">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3.8">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3.8">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3.8">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3.8">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3.8">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3.8">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3.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3.8">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3.8">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3.8">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3.8">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3.8">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3.8">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3.8">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3.8">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3.8">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3.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3.8">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3.8">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3.8">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3.8">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3.8">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3.8">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3.8">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3.8">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3.8">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3.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3.8">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3.8">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3.8">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3.8">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3.8">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3.8">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3.8">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3.8">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3.8">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3.8">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3.8">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3.8">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3.8">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3.8">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3.8">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3.8">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3.8">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3.8">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3.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3.8">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3.8">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3.8">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3.8">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3.8">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3.8">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3.8">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3.8">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3.8">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3.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3.8">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3.8">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3.8">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3.8">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3.8">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3.8">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3.8">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3.8">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3.8">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3.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3.8">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3.8">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3.8">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3.8">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3.8">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3.8">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3.8">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3.8">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3.8">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3.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3.8">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3.8">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3.8">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3.8">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3.8">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3.8">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3.8">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3.8">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3.8">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3.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3.8">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3.8">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3.8">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3.8">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3.8">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3.8">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3.8">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3.8">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3.8">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3.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3.8">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3.8">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3.8">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3.8">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3.8">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3.8">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3.8">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3.8">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3.8">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3.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3.8">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3.8">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3.8">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3.8">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3.8">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3.8">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3.8">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3.8">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3.8">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3.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3.8">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3.8">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3.8">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3.8">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3.8">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3.8">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3.8">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3.8">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3.8">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3.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3.8">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3.8">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3.8">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3.8">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3.8">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3.8">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3.8">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3.8">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3.8">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3.8">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3.8">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3.8">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3.8">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3.8">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3.8">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3.8">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3.8">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3.8">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3.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3.8">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3.8">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3.8">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3.8">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3.8">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3.8">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3.8">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3.8">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3.8">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3.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3.8">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3.8">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3.8">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3.8">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3.8">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3.8">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3.8">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3.8">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3.8">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3.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3.8">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3.8">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3.8">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3.8">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3.8">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3.8">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3.8">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3.8">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3.8">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3.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3.8">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3.8">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3.8">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3.8">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3.8">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3.8">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3.8">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3.8">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3.8">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3.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3.8">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3.8">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3.8">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3.8">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3.8">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3.8">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3.8">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3.8">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3.8">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3.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3.8">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3.8">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3.8">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3.8">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3.8">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3.8">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3.8">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3.8">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3.8">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3.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3.8">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3.8">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3.8">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3.8">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3.8">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3.8">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3.8">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3.8">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3.8">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3.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3.8">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3.8">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3.8">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3.8">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3.8">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3.8">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3.8">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3.8">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3.8">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3.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3.8">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3.8">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3.8">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3.8">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3.8">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3.8">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3.8">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3.8">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3.8">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3.8">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3.8">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3.8">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3.8">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3.8">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3.8">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3.8">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3.8">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3.8">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3.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3.8">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3.8">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3.8">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3.8">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3.8">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3.8">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3.8">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3.8">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3.8">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3.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3.8">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3.8">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3.8">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3.8">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3.8">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3.8">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3.8">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3.8">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3.8">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3.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3.8">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3.8">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3.8">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3.8">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3.8">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3.8">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3.8">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3.8">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3.8">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3.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3.8">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3.8">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3.8">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3.8">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3.8">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3.8">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3.8">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3.8">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3.8">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3.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3.8">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3.8">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3.8">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3.8">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3.8">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3.8">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3.8">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3.8">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3.8">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3.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3.8">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3.8">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3.8">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3.8">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3.8">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3.8">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3.8">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3.8">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3.8">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3.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3.8">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3.8">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3.8">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3.8">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3.8">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3.8">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3.8">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3.8">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3.8">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3.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3.8">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3.8">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3.8">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3.8">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3.8">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3.8">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3.8">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3.8">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3.8">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3.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3.8">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3.8">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3.8">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3.8">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3.8">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3.8">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3.8">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3.8">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3.8">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3.8">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3.8">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3.8">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3.8">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3.8">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3.8">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3.8">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3.8">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3.8">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3.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3.8">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3.8">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3.8">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3.8">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3.8">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3.8">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3.8">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3.8">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3.8">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3.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3.8">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3.8">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3.8">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3.8">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3.8">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3.8">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3.8">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3.8">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3.8">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3.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3.8">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3.8">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3.8">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3.8">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3.8">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3.8">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3.8">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3.8">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3.8">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3.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3.8">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3.8">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3.8">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3.8">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3.8">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3.8">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3.8">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3.8">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3.8">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3.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3.8">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3.8">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3.8">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3.8">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3.8">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3.8">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3.8">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3.8">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3.8">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3.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3.8">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3.8">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3.8">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3.8">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3.8">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3.8">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3.8">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3.8">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3.8">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3.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3.8">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3.8">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3.8">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3.8">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3.8">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3.8">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3.8">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3.8">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3.8">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3.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3.8">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3.8">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3.8">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3.8">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3.8">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3.8">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3.8">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3.8">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3.8">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3.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3.8">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3.8">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3.8">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3.8">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3.8">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3.8">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3.8">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3.8">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3.8">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3.8">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3.8">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3.8">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3.8">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3.8">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3.8">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3.8">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3.8">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3.8">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3.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3.8">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3.8">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3.8">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3.8">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3.8">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3.8">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3.8">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3.8">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3.8">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3.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3.8">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3.8">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3.8">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3.8">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3.8">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3.8">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3.8">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3.8">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3.8">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3.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3.8">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3.8">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3.8">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3.8">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3.8">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3.8">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3.8">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3.8">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3.8">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3.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3.8">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3.8">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3.8">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3.8">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3.8">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3.8">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3.8">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3.8">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3.8">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3.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3.8">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3.8">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3.8">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3.8">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3.8">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3.8">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3.8">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3.8">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3.8">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3.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3.8">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3.8">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3.8">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3.8">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3.8">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3.8">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3.8">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3.8">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3.8">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3.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3.8">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3.8">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3.8">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3.8">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3.8">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3.8">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3.8">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3.8">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3.8">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3.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3.8">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3.8">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3.8">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3.8">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3.8">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3.8">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3.8">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3.8">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3.8">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3.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3.8">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3.8">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3.8">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3.8">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3.8">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3.8">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3.8">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3.8">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3.8">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3.8">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3.8">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3.8">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3.8">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3.8">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3.8">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3.8">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3.8">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3.8">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3.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3.8">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3.8">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3.8">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3.8">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3.8">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3.8">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3.8">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3.8">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3.8">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3.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3.8">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3.8">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3.8">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3.8">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3.8">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3.8">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3.8">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3.8">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3.8">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3.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3.8">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3.8">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3.8">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3.8">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3.8">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3.8">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3.8">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3.8">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3.8">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3.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3.8">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3.8">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3.8">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3.8">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3.8">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3.8">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3.8">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3.8">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3.8">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3.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3.8">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3.8">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3.8">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3.8">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3.8">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3.8">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3.8">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3.8">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3.8">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spans="1:28" ht="13.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sheetData>
  <pageMargins left="0.7" right="0.7" top="0.78740157499999996" bottom="0.78740157499999996" header="0.3" footer="0.3"/>
  <pageSetup paperSize="9" orientation="portrait" horizontalDpi="300"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4FFE8-AC03-4AE8-8DFB-B3AD64B0ABF0}">
  <dimension ref="A1:Z1336"/>
  <sheetViews>
    <sheetView zoomScale="85" zoomScaleNormal="85" workbookViewId="0">
      <selection activeCell="A1225" sqref="A1225"/>
    </sheetView>
  </sheetViews>
  <sheetFormatPr baseColWidth="10" defaultRowHeight="14.4"/>
  <cols>
    <col min="1" max="1" width="12.5546875" bestFit="1" customWidth="1"/>
    <col min="2" max="2" width="16.33203125" bestFit="1" customWidth="1"/>
    <col min="3" max="3" width="17.6640625" bestFit="1" customWidth="1"/>
    <col min="4" max="6" width="81.109375" bestFit="1" customWidth="1"/>
    <col min="7" max="7" width="34.33203125" bestFit="1" customWidth="1"/>
    <col min="8" max="8" width="20" bestFit="1" customWidth="1"/>
    <col min="9" max="9" width="53.33203125" bestFit="1" customWidth="1"/>
    <col min="10" max="10" width="81.109375" bestFit="1" customWidth="1"/>
    <col min="11" max="11" width="10.5546875" bestFit="1" customWidth="1"/>
    <col min="12" max="12" width="15.6640625" bestFit="1" customWidth="1"/>
    <col min="13" max="13" width="16.109375" bestFit="1" customWidth="1"/>
    <col min="14" max="14" width="15.6640625" bestFit="1" customWidth="1"/>
    <col min="15" max="15" width="14.109375" bestFit="1" customWidth="1"/>
    <col min="16" max="16" width="7.88671875" bestFit="1" customWidth="1"/>
    <col min="17" max="17" width="14.88671875" bestFit="1" customWidth="1"/>
    <col min="18" max="18" width="31.6640625" bestFit="1" customWidth="1"/>
    <col min="19" max="19" width="81.109375" bestFit="1" customWidth="1"/>
    <col min="20" max="20" width="67.6640625" bestFit="1" customWidth="1"/>
    <col min="21" max="21" width="17.5546875" bestFit="1" customWidth="1"/>
    <col min="22" max="22" width="11.5546875" bestFit="1" customWidth="1"/>
    <col min="23" max="23" width="17" bestFit="1" customWidth="1"/>
    <col min="24" max="24" width="14.33203125" bestFit="1" customWidth="1"/>
    <col min="25" max="25" width="16.6640625" bestFit="1" customWidth="1"/>
    <col min="26" max="26" width="81.109375" bestFit="1" customWidth="1"/>
  </cols>
  <sheetData>
    <row r="1" spans="1:26">
      <c r="A1" t="s">
        <v>20</v>
      </c>
      <c r="B1" t="s">
        <v>21</v>
      </c>
      <c r="C1" t="s">
        <v>22</v>
      </c>
      <c r="D1" t="s">
        <v>23</v>
      </c>
      <c r="E1" t="s">
        <v>24</v>
      </c>
      <c r="F1" t="s">
        <v>25</v>
      </c>
      <c r="G1" t="s">
        <v>26</v>
      </c>
      <c r="H1" t="s">
        <v>27</v>
      </c>
      <c r="I1" t="s">
        <v>28</v>
      </c>
      <c r="J1" t="s">
        <v>29</v>
      </c>
      <c r="K1" t="s">
        <v>31</v>
      </c>
      <c r="L1" t="s">
        <v>32</v>
      </c>
      <c r="M1" t="s">
        <v>33</v>
      </c>
      <c r="N1" t="s">
        <v>34</v>
      </c>
      <c r="O1" t="s">
        <v>35</v>
      </c>
      <c r="P1" t="s">
        <v>2</v>
      </c>
      <c r="Q1" t="s">
        <v>37</v>
      </c>
      <c r="R1" t="s">
        <v>4416</v>
      </c>
      <c r="S1" t="s">
        <v>4417</v>
      </c>
      <c r="T1" t="s">
        <v>39</v>
      </c>
      <c r="U1" t="s">
        <v>40</v>
      </c>
      <c r="V1" t="s">
        <v>4418</v>
      </c>
      <c r="W1" t="s">
        <v>4419</v>
      </c>
      <c r="X1" t="s">
        <v>41</v>
      </c>
      <c r="Y1" t="s">
        <v>4420</v>
      </c>
      <c r="Z1" t="s">
        <v>4421</v>
      </c>
    </row>
    <row r="2" spans="1:26">
      <c r="A2" t="s">
        <v>4422</v>
      </c>
      <c r="B2" t="s">
        <v>83</v>
      </c>
      <c r="C2">
        <v>2018</v>
      </c>
      <c r="D2" t="s">
        <v>2882</v>
      </c>
      <c r="E2" t="s">
        <v>2883</v>
      </c>
      <c r="F2" t="s">
        <v>2884</v>
      </c>
      <c r="G2" t="s">
        <v>47</v>
      </c>
      <c r="H2" t="s">
        <v>2885</v>
      </c>
      <c r="I2" t="s">
        <v>2886</v>
      </c>
      <c r="J2" t="s">
        <v>2887</v>
      </c>
      <c r="K2" t="s">
        <v>2514</v>
      </c>
      <c r="L2" s="12">
        <v>44887.363807870373</v>
      </c>
      <c r="M2" s="12">
        <v>44887.363807870373</v>
      </c>
      <c r="N2" s="12">
        <v>44886.598287037035</v>
      </c>
      <c r="O2" t="s">
        <v>2888</v>
      </c>
      <c r="P2" t="s">
        <v>2614</v>
      </c>
      <c r="Q2" t="s">
        <v>4423</v>
      </c>
      <c r="R2" t="s">
        <v>4424</v>
      </c>
      <c r="S2" t="s">
        <v>47</v>
      </c>
      <c r="T2" t="s">
        <v>47</v>
      </c>
      <c r="U2" t="s">
        <v>47</v>
      </c>
      <c r="V2" t="s">
        <v>4425</v>
      </c>
      <c r="W2" t="s">
        <v>4426</v>
      </c>
      <c r="X2" t="s">
        <v>47</v>
      </c>
      <c r="Y2" t="s">
        <v>47</v>
      </c>
      <c r="Z2" t="s">
        <v>47</v>
      </c>
    </row>
    <row r="3" spans="1:26">
      <c r="A3" t="s">
        <v>4427</v>
      </c>
      <c r="B3" t="s">
        <v>170</v>
      </c>
      <c r="C3">
        <v>2018</v>
      </c>
      <c r="D3" t="s">
        <v>2875</v>
      </c>
      <c r="E3" t="s">
        <v>2876</v>
      </c>
      <c r="F3" t="s">
        <v>2877</v>
      </c>
      <c r="G3" t="s">
        <v>2878</v>
      </c>
      <c r="H3" t="s">
        <v>47</v>
      </c>
      <c r="I3" t="s">
        <v>47</v>
      </c>
      <c r="J3" t="s">
        <v>2879</v>
      </c>
      <c r="K3" t="s">
        <v>332</v>
      </c>
      <c r="L3" s="12">
        <v>44887.363807870373</v>
      </c>
      <c r="M3" s="12">
        <v>44887.363807870373</v>
      </c>
      <c r="N3" s="12">
        <v>44886.598298611112</v>
      </c>
      <c r="O3" t="s">
        <v>2880</v>
      </c>
      <c r="P3" t="s">
        <v>47</v>
      </c>
      <c r="Q3" t="s">
        <v>4428</v>
      </c>
      <c r="R3" t="s">
        <v>47</v>
      </c>
      <c r="S3" t="s">
        <v>4429</v>
      </c>
      <c r="T3" t="s">
        <v>1173</v>
      </c>
      <c r="U3" t="s">
        <v>1174</v>
      </c>
      <c r="V3" t="s">
        <v>47</v>
      </c>
      <c r="W3" t="s">
        <v>4426</v>
      </c>
      <c r="X3" t="s">
        <v>2881</v>
      </c>
      <c r="Y3" t="s">
        <v>4430</v>
      </c>
      <c r="Z3" t="s">
        <v>47</v>
      </c>
    </row>
    <row r="4" spans="1:26">
      <c r="A4" t="s">
        <v>4431</v>
      </c>
      <c r="B4" t="s">
        <v>83</v>
      </c>
      <c r="C4">
        <v>2018</v>
      </c>
      <c r="D4" t="s">
        <v>2858</v>
      </c>
      <c r="E4" t="s">
        <v>2859</v>
      </c>
      <c r="F4" t="s">
        <v>2844</v>
      </c>
      <c r="G4" t="s">
        <v>47</v>
      </c>
      <c r="H4" t="s">
        <v>2845</v>
      </c>
      <c r="I4" t="s">
        <v>2860</v>
      </c>
      <c r="J4" t="s">
        <v>2861</v>
      </c>
      <c r="K4" t="s">
        <v>2018</v>
      </c>
      <c r="L4" s="12">
        <v>44887.363807870373</v>
      </c>
      <c r="M4" s="12">
        <v>44887.363807870373</v>
      </c>
      <c r="N4" s="12">
        <v>44886.598414351851</v>
      </c>
      <c r="O4" t="s">
        <v>2862</v>
      </c>
      <c r="P4" t="s">
        <v>2863</v>
      </c>
      <c r="Q4" t="s">
        <v>4432</v>
      </c>
      <c r="R4" t="s">
        <v>4433</v>
      </c>
      <c r="S4" t="s">
        <v>47</v>
      </c>
      <c r="T4" t="s">
        <v>47</v>
      </c>
      <c r="U4" t="s">
        <v>47</v>
      </c>
      <c r="V4" t="s">
        <v>4425</v>
      </c>
      <c r="W4" t="s">
        <v>4426</v>
      </c>
      <c r="X4" t="s">
        <v>47</v>
      </c>
      <c r="Y4" t="s">
        <v>47</v>
      </c>
      <c r="Z4" t="s">
        <v>47</v>
      </c>
    </row>
    <row r="5" spans="1:26">
      <c r="A5" t="s">
        <v>4434</v>
      </c>
      <c r="B5" t="s">
        <v>170</v>
      </c>
      <c r="C5">
        <v>2010</v>
      </c>
      <c r="D5" t="s">
        <v>2889</v>
      </c>
      <c r="E5" t="s">
        <v>2890</v>
      </c>
      <c r="F5" t="s">
        <v>2891</v>
      </c>
      <c r="G5" t="s">
        <v>2892</v>
      </c>
      <c r="H5" t="s">
        <v>47</v>
      </c>
      <c r="I5" t="s">
        <v>47</v>
      </c>
      <c r="J5" t="s">
        <v>2893</v>
      </c>
      <c r="K5" t="s">
        <v>78</v>
      </c>
      <c r="L5" s="12">
        <v>44887.363807870373</v>
      </c>
      <c r="M5" s="12">
        <v>44887.363807870373</v>
      </c>
      <c r="N5" s="12">
        <v>44886.59820601852</v>
      </c>
      <c r="O5" t="s">
        <v>2894</v>
      </c>
      <c r="P5" t="s">
        <v>47</v>
      </c>
      <c r="Q5" t="s">
        <v>4435</v>
      </c>
      <c r="R5" t="s">
        <v>47</v>
      </c>
      <c r="S5" t="s">
        <v>4436</v>
      </c>
      <c r="T5" t="s">
        <v>1165</v>
      </c>
      <c r="U5" t="s">
        <v>81</v>
      </c>
      <c r="V5" t="s">
        <v>47</v>
      </c>
      <c r="W5" t="s">
        <v>4426</v>
      </c>
      <c r="X5" t="s">
        <v>2895</v>
      </c>
      <c r="Y5" t="s">
        <v>4437</v>
      </c>
      <c r="Z5" t="s">
        <v>47</v>
      </c>
    </row>
    <row r="6" spans="1:26">
      <c r="A6" t="s">
        <v>4438</v>
      </c>
      <c r="B6" t="s">
        <v>83</v>
      </c>
      <c r="C6">
        <v>2019</v>
      </c>
      <c r="D6" t="s">
        <v>2869</v>
      </c>
      <c r="E6" t="s">
        <v>2870</v>
      </c>
      <c r="F6" t="s">
        <v>1259</v>
      </c>
      <c r="G6" t="s">
        <v>47</v>
      </c>
      <c r="H6" t="s">
        <v>1260</v>
      </c>
      <c r="I6" t="s">
        <v>2871</v>
      </c>
      <c r="J6" t="s">
        <v>2872</v>
      </c>
      <c r="K6" t="s">
        <v>2873</v>
      </c>
      <c r="L6" s="12">
        <v>44887.363807870373</v>
      </c>
      <c r="M6" s="12">
        <v>44887.363807870373</v>
      </c>
      <c r="N6" s="12">
        <v>44886.598321759258</v>
      </c>
      <c r="O6" t="s">
        <v>2874</v>
      </c>
      <c r="P6" t="s">
        <v>130</v>
      </c>
      <c r="Q6" t="s">
        <v>4439</v>
      </c>
      <c r="R6" t="s">
        <v>4440</v>
      </c>
      <c r="S6" t="s">
        <v>47</v>
      </c>
      <c r="T6" t="s">
        <v>47</v>
      </c>
      <c r="U6" t="s">
        <v>47</v>
      </c>
      <c r="V6" t="s">
        <v>4425</v>
      </c>
      <c r="W6" t="s">
        <v>4426</v>
      </c>
      <c r="X6" t="s">
        <v>47</v>
      </c>
      <c r="Y6" t="s">
        <v>47</v>
      </c>
      <c r="Z6" t="s">
        <v>47</v>
      </c>
    </row>
    <row r="7" spans="1:26">
      <c r="A7" t="s">
        <v>4441</v>
      </c>
      <c r="B7" t="s">
        <v>83</v>
      </c>
      <c r="C7">
        <v>2022</v>
      </c>
      <c r="D7" t="s">
        <v>2864</v>
      </c>
      <c r="E7" t="s">
        <v>2865</v>
      </c>
      <c r="F7" t="s">
        <v>1212</v>
      </c>
      <c r="G7" t="s">
        <v>47</v>
      </c>
      <c r="H7" t="s">
        <v>1213</v>
      </c>
      <c r="I7" t="s">
        <v>2866</v>
      </c>
      <c r="J7" t="s">
        <v>2867</v>
      </c>
      <c r="K7" t="s">
        <v>2139</v>
      </c>
      <c r="L7" s="12">
        <v>44887.363807870373</v>
      </c>
      <c r="M7" s="12">
        <v>44887.363807870373</v>
      </c>
      <c r="N7" s="12">
        <v>44886.598414351851</v>
      </c>
      <c r="O7" t="s">
        <v>2868</v>
      </c>
      <c r="P7" t="s">
        <v>448</v>
      </c>
      <c r="Q7" t="s">
        <v>4442</v>
      </c>
      <c r="R7" t="s">
        <v>4443</v>
      </c>
      <c r="S7" t="s">
        <v>4444</v>
      </c>
      <c r="T7" t="s">
        <v>47</v>
      </c>
      <c r="U7" t="s">
        <v>47</v>
      </c>
      <c r="V7" t="s">
        <v>4425</v>
      </c>
      <c r="W7" t="s">
        <v>4426</v>
      </c>
      <c r="X7" t="s">
        <v>47</v>
      </c>
      <c r="Y7" t="s">
        <v>47</v>
      </c>
      <c r="Z7" t="s">
        <v>47</v>
      </c>
    </row>
    <row r="8" spans="1:26">
      <c r="A8" t="s">
        <v>4445</v>
      </c>
      <c r="B8" t="s">
        <v>170</v>
      </c>
      <c r="C8">
        <v>2016</v>
      </c>
      <c r="D8" t="s">
        <v>2851</v>
      </c>
      <c r="E8" t="s">
        <v>2852</v>
      </c>
      <c r="F8" t="s">
        <v>2853</v>
      </c>
      <c r="G8" t="s">
        <v>2854</v>
      </c>
      <c r="H8" t="s">
        <v>47</v>
      </c>
      <c r="I8" t="s">
        <v>47</v>
      </c>
      <c r="J8" t="s">
        <v>2855</v>
      </c>
      <c r="K8" t="s">
        <v>279</v>
      </c>
      <c r="L8" s="12">
        <v>44887.363807870373</v>
      </c>
      <c r="M8" s="12">
        <v>44887.363807870373</v>
      </c>
      <c r="N8" s="12">
        <v>44886.598425925928</v>
      </c>
      <c r="O8" t="s">
        <v>2856</v>
      </c>
      <c r="P8" t="s">
        <v>47</v>
      </c>
      <c r="Q8" t="s">
        <v>4446</v>
      </c>
      <c r="R8" t="s">
        <v>47</v>
      </c>
      <c r="S8" t="s">
        <v>4447</v>
      </c>
      <c r="T8" t="s">
        <v>1173</v>
      </c>
      <c r="U8" t="s">
        <v>1174</v>
      </c>
      <c r="V8" t="s">
        <v>47</v>
      </c>
      <c r="W8" t="s">
        <v>4426</v>
      </c>
      <c r="X8" t="s">
        <v>2857</v>
      </c>
      <c r="Y8" t="s">
        <v>4448</v>
      </c>
      <c r="Z8" t="s">
        <v>47</v>
      </c>
    </row>
    <row r="9" spans="1:26">
      <c r="A9" t="s">
        <v>4449</v>
      </c>
      <c r="B9" t="s">
        <v>83</v>
      </c>
      <c r="C9">
        <v>2008</v>
      </c>
      <c r="D9" t="s">
        <v>2842</v>
      </c>
      <c r="E9" t="s">
        <v>2843</v>
      </c>
      <c r="F9" t="s">
        <v>2844</v>
      </c>
      <c r="G9" t="s">
        <v>47</v>
      </c>
      <c r="H9" t="s">
        <v>2845</v>
      </c>
      <c r="I9" t="s">
        <v>2846</v>
      </c>
      <c r="J9" t="s">
        <v>2847</v>
      </c>
      <c r="K9" t="s">
        <v>2848</v>
      </c>
      <c r="L9" s="12">
        <v>44887.363807870373</v>
      </c>
      <c r="M9" s="12">
        <v>44887.363807870373</v>
      </c>
      <c r="N9" s="12">
        <v>44886.598425925928</v>
      </c>
      <c r="O9" t="s">
        <v>2849</v>
      </c>
      <c r="P9" t="s">
        <v>2850</v>
      </c>
      <c r="Q9" t="s">
        <v>4450</v>
      </c>
      <c r="R9" t="s">
        <v>4433</v>
      </c>
      <c r="S9" t="s">
        <v>47</v>
      </c>
      <c r="T9" t="s">
        <v>47</v>
      </c>
      <c r="U9" t="s">
        <v>47</v>
      </c>
      <c r="V9" t="s">
        <v>4425</v>
      </c>
      <c r="W9" t="s">
        <v>4426</v>
      </c>
      <c r="X9" t="s">
        <v>47</v>
      </c>
      <c r="Y9" t="s">
        <v>47</v>
      </c>
      <c r="Z9" t="s">
        <v>47</v>
      </c>
    </row>
    <row r="10" spans="1:26">
      <c r="A10" t="s">
        <v>4451</v>
      </c>
      <c r="B10" t="s">
        <v>83</v>
      </c>
      <c r="C10">
        <v>2019</v>
      </c>
      <c r="D10" t="s">
        <v>2799</v>
      </c>
      <c r="E10" t="s">
        <v>2800</v>
      </c>
      <c r="F10" t="s">
        <v>2801</v>
      </c>
      <c r="G10" t="s">
        <v>47</v>
      </c>
      <c r="H10" t="s">
        <v>2802</v>
      </c>
      <c r="I10" t="s">
        <v>2803</v>
      </c>
      <c r="J10" t="s">
        <v>2804</v>
      </c>
      <c r="K10" t="s">
        <v>367</v>
      </c>
      <c r="L10" s="12">
        <v>44887.363807870373</v>
      </c>
      <c r="M10" s="12">
        <v>44887.363807870373</v>
      </c>
      <c r="N10" s="12">
        <v>44886.598449074074</v>
      </c>
      <c r="O10" t="s">
        <v>2805</v>
      </c>
      <c r="P10" t="s">
        <v>130</v>
      </c>
      <c r="Q10" t="s">
        <v>2162</v>
      </c>
      <c r="R10" t="s">
        <v>2801</v>
      </c>
      <c r="S10" t="s">
        <v>4452</v>
      </c>
      <c r="T10" t="s">
        <v>47</v>
      </c>
      <c r="U10" t="s">
        <v>47</v>
      </c>
      <c r="V10" t="s">
        <v>4425</v>
      </c>
      <c r="W10" t="s">
        <v>4426</v>
      </c>
      <c r="X10" t="s">
        <v>47</v>
      </c>
      <c r="Y10" t="s">
        <v>47</v>
      </c>
      <c r="Z10" t="s">
        <v>47</v>
      </c>
    </row>
    <row r="11" spans="1:26">
      <c r="A11" t="s">
        <v>4453</v>
      </c>
      <c r="B11" t="s">
        <v>170</v>
      </c>
      <c r="C11">
        <v>2003</v>
      </c>
      <c r="D11" t="s">
        <v>2835</v>
      </c>
      <c r="E11" t="s">
        <v>2836</v>
      </c>
      <c r="F11" t="s">
        <v>2837</v>
      </c>
      <c r="G11" t="s">
        <v>2838</v>
      </c>
      <c r="H11" t="s">
        <v>47</v>
      </c>
      <c r="I11" t="s">
        <v>47</v>
      </c>
      <c r="J11" t="s">
        <v>2839</v>
      </c>
      <c r="K11" t="s">
        <v>129</v>
      </c>
      <c r="L11" s="12">
        <v>44887.363807870373</v>
      </c>
      <c r="M11" s="12">
        <v>44887.363807870373</v>
      </c>
      <c r="N11" s="12">
        <v>44886.598460648151</v>
      </c>
      <c r="O11" t="s">
        <v>2840</v>
      </c>
      <c r="P11" t="s">
        <v>47</v>
      </c>
      <c r="Q11" t="s">
        <v>4454</v>
      </c>
      <c r="R11" t="s">
        <v>47</v>
      </c>
      <c r="S11" t="s">
        <v>47</v>
      </c>
      <c r="T11" t="s">
        <v>1165</v>
      </c>
      <c r="U11" t="s">
        <v>81</v>
      </c>
      <c r="V11" t="s">
        <v>47</v>
      </c>
      <c r="W11" t="s">
        <v>4426</v>
      </c>
      <c r="X11" t="s">
        <v>2841</v>
      </c>
      <c r="Y11" t="s">
        <v>4455</v>
      </c>
      <c r="Z11" t="s">
        <v>4456</v>
      </c>
    </row>
    <row r="12" spans="1:26">
      <c r="A12" t="s">
        <v>4457</v>
      </c>
      <c r="B12" t="s">
        <v>170</v>
      </c>
      <c r="C12">
        <v>2010</v>
      </c>
      <c r="D12" t="s">
        <v>2828</v>
      </c>
      <c r="E12" t="s">
        <v>2829</v>
      </c>
      <c r="F12" t="s">
        <v>2830</v>
      </c>
      <c r="G12" t="s">
        <v>2831</v>
      </c>
      <c r="H12" t="s">
        <v>47</v>
      </c>
      <c r="I12" t="s">
        <v>47</v>
      </c>
      <c r="J12" t="s">
        <v>2832</v>
      </c>
      <c r="K12" t="s">
        <v>78</v>
      </c>
      <c r="L12" s="12">
        <v>44887.363807870373</v>
      </c>
      <c r="M12" s="12">
        <v>44887.363807870373</v>
      </c>
      <c r="N12" s="12">
        <v>44886.59847222222</v>
      </c>
      <c r="O12" t="s">
        <v>2833</v>
      </c>
      <c r="P12" t="s">
        <v>47</v>
      </c>
      <c r="Q12" t="s">
        <v>4458</v>
      </c>
      <c r="R12" t="s">
        <v>47</v>
      </c>
      <c r="S12" t="s">
        <v>4459</v>
      </c>
      <c r="T12" t="s">
        <v>1165</v>
      </c>
      <c r="U12" t="s">
        <v>81</v>
      </c>
      <c r="V12" t="s">
        <v>4425</v>
      </c>
      <c r="W12" t="s">
        <v>4426</v>
      </c>
      <c r="X12" t="s">
        <v>2834</v>
      </c>
      <c r="Y12" t="s">
        <v>4460</v>
      </c>
      <c r="Z12" t="s">
        <v>4461</v>
      </c>
    </row>
    <row r="13" spans="1:26">
      <c r="A13" t="s">
        <v>4462</v>
      </c>
      <c r="B13" t="s">
        <v>170</v>
      </c>
      <c r="C13">
        <v>2013</v>
      </c>
      <c r="D13" t="s">
        <v>2821</v>
      </c>
      <c r="E13" t="s">
        <v>2822</v>
      </c>
      <c r="F13" t="s">
        <v>2823</v>
      </c>
      <c r="G13" t="s">
        <v>2824</v>
      </c>
      <c r="H13" t="s">
        <v>47</v>
      </c>
      <c r="I13" t="s">
        <v>47</v>
      </c>
      <c r="J13" t="s">
        <v>2825</v>
      </c>
      <c r="K13" t="s">
        <v>87</v>
      </c>
      <c r="L13" s="12">
        <v>44887.363807870373</v>
      </c>
      <c r="M13" s="12">
        <v>44887.363807870373</v>
      </c>
      <c r="N13" s="12">
        <v>44886.59847222222</v>
      </c>
      <c r="O13" t="s">
        <v>2826</v>
      </c>
      <c r="P13" t="s">
        <v>47</v>
      </c>
      <c r="Q13" t="s">
        <v>4463</v>
      </c>
      <c r="R13" t="s">
        <v>47</v>
      </c>
      <c r="S13" t="s">
        <v>47</v>
      </c>
      <c r="T13" t="s">
        <v>1165</v>
      </c>
      <c r="U13" t="s">
        <v>81</v>
      </c>
      <c r="V13" t="s">
        <v>4425</v>
      </c>
      <c r="W13" t="s">
        <v>4426</v>
      </c>
      <c r="X13" t="s">
        <v>2827</v>
      </c>
      <c r="Y13" t="s">
        <v>4464</v>
      </c>
      <c r="Z13" t="s">
        <v>4465</v>
      </c>
    </row>
    <row r="14" spans="1:26">
      <c r="A14" t="s">
        <v>4466</v>
      </c>
      <c r="B14" t="s">
        <v>83</v>
      </c>
      <c r="C14">
        <v>2013</v>
      </c>
      <c r="D14" t="s">
        <v>2813</v>
      </c>
      <c r="E14" t="s">
        <v>2814</v>
      </c>
      <c r="F14" t="s">
        <v>2815</v>
      </c>
      <c r="G14" t="s">
        <v>47</v>
      </c>
      <c r="H14" t="s">
        <v>2816</v>
      </c>
      <c r="I14" t="s">
        <v>2817</v>
      </c>
      <c r="J14" t="s">
        <v>2818</v>
      </c>
      <c r="K14" t="s">
        <v>2819</v>
      </c>
      <c r="L14" s="12">
        <v>44887.363807870373</v>
      </c>
      <c r="M14" s="12">
        <v>44887.363807870373</v>
      </c>
      <c r="N14" s="12">
        <v>44886.598460648151</v>
      </c>
      <c r="O14" t="s">
        <v>2820</v>
      </c>
      <c r="P14" t="s">
        <v>130</v>
      </c>
      <c r="Q14" t="s">
        <v>2162</v>
      </c>
      <c r="R14" t="s">
        <v>4467</v>
      </c>
      <c r="S14" t="s">
        <v>47</v>
      </c>
      <c r="T14" t="s">
        <v>47</v>
      </c>
      <c r="U14" t="s">
        <v>47</v>
      </c>
      <c r="V14" t="s">
        <v>4425</v>
      </c>
      <c r="W14" t="s">
        <v>4426</v>
      </c>
      <c r="X14" t="s">
        <v>47</v>
      </c>
      <c r="Y14" t="s">
        <v>47</v>
      </c>
      <c r="Z14" t="s">
        <v>47</v>
      </c>
    </row>
    <row r="15" spans="1:26">
      <c r="A15" t="s">
        <v>4468</v>
      </c>
      <c r="B15" t="s">
        <v>170</v>
      </c>
      <c r="C15">
        <v>1991</v>
      </c>
      <c r="D15" t="s">
        <v>2806</v>
      </c>
      <c r="E15" t="s">
        <v>2807</v>
      </c>
      <c r="F15" t="s">
        <v>2808</v>
      </c>
      <c r="G15" t="s">
        <v>2809</v>
      </c>
      <c r="H15" t="s">
        <v>47</v>
      </c>
      <c r="I15" t="s">
        <v>47</v>
      </c>
      <c r="J15" t="s">
        <v>2810</v>
      </c>
      <c r="K15" t="s">
        <v>1996</v>
      </c>
      <c r="L15" s="12">
        <v>44887.363807870373</v>
      </c>
      <c r="M15" s="12">
        <v>44887.363807870373</v>
      </c>
      <c r="N15" s="12">
        <v>44886.598460648151</v>
      </c>
      <c r="O15" t="s">
        <v>2811</v>
      </c>
      <c r="P15" t="s">
        <v>47</v>
      </c>
      <c r="Q15" t="s">
        <v>47</v>
      </c>
      <c r="R15" t="s">
        <v>47</v>
      </c>
      <c r="S15" t="s">
        <v>47</v>
      </c>
      <c r="T15" t="s">
        <v>1278</v>
      </c>
      <c r="U15" t="s">
        <v>1279</v>
      </c>
      <c r="V15" t="s">
        <v>4425</v>
      </c>
      <c r="W15" t="s">
        <v>4426</v>
      </c>
      <c r="X15" t="s">
        <v>2812</v>
      </c>
      <c r="Y15" t="s">
        <v>47</v>
      </c>
      <c r="Z15" t="s">
        <v>47</v>
      </c>
    </row>
    <row r="16" spans="1:26">
      <c r="A16" t="s">
        <v>4469</v>
      </c>
      <c r="B16" t="s">
        <v>83</v>
      </c>
      <c r="C16">
        <v>2022</v>
      </c>
      <c r="D16" t="s">
        <v>2792</v>
      </c>
      <c r="E16" t="s">
        <v>2793</v>
      </c>
      <c r="F16" t="s">
        <v>2794</v>
      </c>
      <c r="G16" t="s">
        <v>47</v>
      </c>
      <c r="H16" t="s">
        <v>2795</v>
      </c>
      <c r="I16" t="s">
        <v>2796</v>
      </c>
      <c r="J16" t="s">
        <v>2797</v>
      </c>
      <c r="K16" t="s">
        <v>2499</v>
      </c>
      <c r="L16" s="12">
        <v>44887.363807870373</v>
      </c>
      <c r="M16" s="12">
        <v>44887.363807870373</v>
      </c>
      <c r="N16" s="12">
        <v>44886.598437499997</v>
      </c>
      <c r="O16" t="s">
        <v>2798</v>
      </c>
      <c r="P16" t="s">
        <v>350</v>
      </c>
      <c r="Q16" t="s">
        <v>4470</v>
      </c>
      <c r="R16" t="s">
        <v>4471</v>
      </c>
      <c r="S16" t="s">
        <v>47</v>
      </c>
      <c r="T16" t="s">
        <v>47</v>
      </c>
      <c r="U16" t="s">
        <v>47</v>
      </c>
      <c r="V16" t="s">
        <v>4425</v>
      </c>
      <c r="W16" t="s">
        <v>4426</v>
      </c>
      <c r="X16" t="s">
        <v>47</v>
      </c>
      <c r="Y16" t="s">
        <v>47</v>
      </c>
      <c r="Z16" t="s">
        <v>47</v>
      </c>
    </row>
    <row r="17" spans="1:26">
      <c r="A17" t="s">
        <v>4472</v>
      </c>
      <c r="B17" t="s">
        <v>170</v>
      </c>
      <c r="C17">
        <v>2011</v>
      </c>
      <c r="D17" t="s">
        <v>2785</v>
      </c>
      <c r="E17" t="s">
        <v>2786</v>
      </c>
      <c r="F17" t="s">
        <v>2787</v>
      </c>
      <c r="G17" t="s">
        <v>2788</v>
      </c>
      <c r="H17" t="s">
        <v>47</v>
      </c>
      <c r="I17" t="s">
        <v>47</v>
      </c>
      <c r="J17" t="s">
        <v>2789</v>
      </c>
      <c r="K17" t="s">
        <v>50</v>
      </c>
      <c r="L17" s="12">
        <v>44887.363807870373</v>
      </c>
      <c r="M17" s="12">
        <v>44887.363807870373</v>
      </c>
      <c r="N17" s="12">
        <v>44886.598425925928</v>
      </c>
      <c r="O17" t="s">
        <v>2790</v>
      </c>
      <c r="P17" t="s">
        <v>47</v>
      </c>
      <c r="Q17" t="s">
        <v>4473</v>
      </c>
      <c r="R17" t="s">
        <v>47</v>
      </c>
      <c r="S17" t="s">
        <v>47</v>
      </c>
      <c r="T17" t="s">
        <v>1165</v>
      </c>
      <c r="U17" t="s">
        <v>81</v>
      </c>
      <c r="V17" t="s">
        <v>47</v>
      </c>
      <c r="W17" t="s">
        <v>4426</v>
      </c>
      <c r="X17" t="s">
        <v>2791</v>
      </c>
      <c r="Y17" t="s">
        <v>4474</v>
      </c>
      <c r="Z17" t="s">
        <v>47</v>
      </c>
    </row>
    <row r="18" spans="1:26">
      <c r="A18" t="s">
        <v>4475</v>
      </c>
      <c r="B18" t="s">
        <v>170</v>
      </c>
      <c r="C18">
        <v>2019</v>
      </c>
      <c r="D18" t="s">
        <v>2771</v>
      </c>
      <c r="E18" t="s">
        <v>2772</v>
      </c>
      <c r="F18" t="s">
        <v>2773</v>
      </c>
      <c r="G18" t="s">
        <v>2774</v>
      </c>
      <c r="H18" t="s">
        <v>47</v>
      </c>
      <c r="I18" t="s">
        <v>47</v>
      </c>
      <c r="J18" t="s">
        <v>2775</v>
      </c>
      <c r="K18" t="s">
        <v>219</v>
      </c>
      <c r="L18" s="12">
        <v>44887.363807870373</v>
      </c>
      <c r="M18" s="12">
        <v>44887.363807870373</v>
      </c>
      <c r="N18" s="12">
        <v>44886.598414351851</v>
      </c>
      <c r="O18" t="s">
        <v>2776</v>
      </c>
      <c r="P18" t="s">
        <v>47</v>
      </c>
      <c r="Q18" t="s">
        <v>4476</v>
      </c>
      <c r="R18" t="s">
        <v>47</v>
      </c>
      <c r="S18" t="s">
        <v>47</v>
      </c>
      <c r="T18" t="s">
        <v>1173</v>
      </c>
      <c r="U18" t="s">
        <v>1174</v>
      </c>
      <c r="V18" t="s">
        <v>4425</v>
      </c>
      <c r="W18" t="s">
        <v>4426</v>
      </c>
      <c r="X18" t="s">
        <v>2777</v>
      </c>
      <c r="Y18" t="s">
        <v>4477</v>
      </c>
      <c r="Z18" t="s">
        <v>47</v>
      </c>
    </row>
    <row r="19" spans="1:26">
      <c r="A19" t="s">
        <v>4478</v>
      </c>
      <c r="B19" t="s">
        <v>83</v>
      </c>
      <c r="C19">
        <v>2020</v>
      </c>
      <c r="D19" t="s">
        <v>2766</v>
      </c>
      <c r="E19" t="s">
        <v>2767</v>
      </c>
      <c r="F19" t="s">
        <v>2738</v>
      </c>
      <c r="G19" t="s">
        <v>47</v>
      </c>
      <c r="H19" t="s">
        <v>2739</v>
      </c>
      <c r="I19" t="s">
        <v>2768</v>
      </c>
      <c r="J19" t="s">
        <v>2769</v>
      </c>
      <c r="K19" t="s">
        <v>1675</v>
      </c>
      <c r="L19" s="12">
        <v>44887.363807870373</v>
      </c>
      <c r="M19" s="12">
        <v>44887.363807870373</v>
      </c>
      <c r="N19" s="12">
        <v>44886.598414351851</v>
      </c>
      <c r="O19" t="s">
        <v>2770</v>
      </c>
      <c r="P19" t="s">
        <v>889</v>
      </c>
      <c r="Q19" t="s">
        <v>4479</v>
      </c>
      <c r="R19" t="s">
        <v>4480</v>
      </c>
      <c r="S19" t="s">
        <v>47</v>
      </c>
      <c r="T19" t="s">
        <v>47</v>
      </c>
      <c r="U19" t="s">
        <v>47</v>
      </c>
      <c r="V19" t="s">
        <v>4425</v>
      </c>
      <c r="W19" t="s">
        <v>4426</v>
      </c>
      <c r="X19" t="s">
        <v>47</v>
      </c>
      <c r="Y19" t="s">
        <v>47</v>
      </c>
      <c r="Z19" t="s">
        <v>47</v>
      </c>
    </row>
    <row r="20" spans="1:26">
      <c r="A20" t="s">
        <v>4481</v>
      </c>
      <c r="B20" t="s">
        <v>83</v>
      </c>
      <c r="C20">
        <v>2022</v>
      </c>
      <c r="D20" t="s">
        <v>2736</v>
      </c>
      <c r="E20" t="s">
        <v>2737</v>
      </c>
      <c r="F20" t="s">
        <v>2738</v>
      </c>
      <c r="G20" t="s">
        <v>47</v>
      </c>
      <c r="H20" t="s">
        <v>2739</v>
      </c>
      <c r="I20" t="s">
        <v>2740</v>
      </c>
      <c r="J20" t="s">
        <v>2741</v>
      </c>
      <c r="K20" t="s">
        <v>1834</v>
      </c>
      <c r="L20" s="12">
        <v>44887.363807870373</v>
      </c>
      <c r="M20" s="12">
        <v>44887.363807870373</v>
      </c>
      <c r="N20" s="12">
        <v>44886.598379629628</v>
      </c>
      <c r="O20" t="s">
        <v>291</v>
      </c>
      <c r="P20" t="s">
        <v>2162</v>
      </c>
      <c r="Q20" t="s">
        <v>4482</v>
      </c>
      <c r="R20" t="s">
        <v>4480</v>
      </c>
      <c r="S20" t="s">
        <v>47</v>
      </c>
      <c r="T20" t="s">
        <v>47</v>
      </c>
      <c r="U20" t="s">
        <v>47</v>
      </c>
      <c r="V20" t="s">
        <v>4425</v>
      </c>
      <c r="W20" t="s">
        <v>4426</v>
      </c>
      <c r="X20" t="s">
        <v>47</v>
      </c>
      <c r="Y20" t="s">
        <v>47</v>
      </c>
      <c r="Z20" t="s">
        <v>47</v>
      </c>
    </row>
    <row r="21" spans="1:26">
      <c r="A21" t="s">
        <v>4483</v>
      </c>
      <c r="B21" t="s">
        <v>170</v>
      </c>
      <c r="C21">
        <v>2006</v>
      </c>
      <c r="D21" t="s">
        <v>2778</v>
      </c>
      <c r="E21" t="s">
        <v>2779</v>
      </c>
      <c r="F21" t="s">
        <v>2780</v>
      </c>
      <c r="G21" t="s">
        <v>2781</v>
      </c>
      <c r="H21" t="s">
        <v>47</v>
      </c>
      <c r="I21" t="s">
        <v>47</v>
      </c>
      <c r="J21" t="s">
        <v>2782</v>
      </c>
      <c r="K21" t="s">
        <v>227</v>
      </c>
      <c r="L21" s="12">
        <v>44887.363807870373</v>
      </c>
      <c r="M21" s="12">
        <v>44887.363807870373</v>
      </c>
      <c r="N21" s="12">
        <v>44886.598414351851</v>
      </c>
      <c r="O21" t="s">
        <v>2783</v>
      </c>
      <c r="P21" t="s">
        <v>47</v>
      </c>
      <c r="Q21" t="s">
        <v>4484</v>
      </c>
      <c r="R21" t="s">
        <v>47</v>
      </c>
      <c r="S21" t="s">
        <v>47</v>
      </c>
      <c r="T21" t="s">
        <v>1165</v>
      </c>
      <c r="U21" t="s">
        <v>81</v>
      </c>
      <c r="V21" t="s">
        <v>47</v>
      </c>
      <c r="W21" t="s">
        <v>4426</v>
      </c>
      <c r="X21" t="s">
        <v>2784</v>
      </c>
      <c r="Y21" t="s">
        <v>4485</v>
      </c>
      <c r="Z21" t="s">
        <v>4486</v>
      </c>
    </row>
    <row r="22" spans="1:26">
      <c r="A22" t="s">
        <v>4487</v>
      </c>
      <c r="B22" t="s">
        <v>83</v>
      </c>
      <c r="C22">
        <v>2018</v>
      </c>
      <c r="D22" t="s">
        <v>2761</v>
      </c>
      <c r="E22" t="s">
        <v>2762</v>
      </c>
      <c r="F22" t="s">
        <v>1259</v>
      </c>
      <c r="G22" t="s">
        <v>47</v>
      </c>
      <c r="H22" t="s">
        <v>1260</v>
      </c>
      <c r="I22" t="s">
        <v>2763</v>
      </c>
      <c r="J22" t="s">
        <v>2764</v>
      </c>
      <c r="K22" t="s">
        <v>2059</v>
      </c>
      <c r="L22" s="12">
        <v>44887.363807870373</v>
      </c>
      <c r="M22" s="12">
        <v>44887.363807870373</v>
      </c>
      <c r="N22" s="12">
        <v>44886.598402777781</v>
      </c>
      <c r="O22" t="s">
        <v>2765</v>
      </c>
      <c r="P22" t="s">
        <v>311</v>
      </c>
      <c r="Q22" t="s">
        <v>4488</v>
      </c>
      <c r="R22" t="s">
        <v>4440</v>
      </c>
      <c r="S22" t="s">
        <v>47</v>
      </c>
      <c r="T22" t="s">
        <v>47</v>
      </c>
      <c r="U22" t="s">
        <v>47</v>
      </c>
      <c r="V22" t="s">
        <v>4425</v>
      </c>
      <c r="W22" t="s">
        <v>4426</v>
      </c>
      <c r="X22" t="s">
        <v>47</v>
      </c>
      <c r="Y22" t="s">
        <v>47</v>
      </c>
      <c r="Z22" t="s">
        <v>47</v>
      </c>
    </row>
    <row r="23" spans="1:26">
      <c r="A23" t="s">
        <v>4489</v>
      </c>
      <c r="B23" t="s">
        <v>170</v>
      </c>
      <c r="C23">
        <v>2008</v>
      </c>
      <c r="D23" t="s">
        <v>2755</v>
      </c>
      <c r="E23" t="s">
        <v>2756</v>
      </c>
      <c r="F23" t="s">
        <v>2451</v>
      </c>
      <c r="G23" t="s">
        <v>2757</v>
      </c>
      <c r="H23" t="s">
        <v>47</v>
      </c>
      <c r="I23" t="s">
        <v>47</v>
      </c>
      <c r="J23" t="s">
        <v>2758</v>
      </c>
      <c r="K23" t="s">
        <v>684</v>
      </c>
      <c r="L23" s="12">
        <v>44887.363807870373</v>
      </c>
      <c r="M23" s="12">
        <v>44887.363807870373</v>
      </c>
      <c r="N23" s="12">
        <v>44886.598402777781</v>
      </c>
      <c r="O23" t="s">
        <v>2759</v>
      </c>
      <c r="P23" t="s">
        <v>47</v>
      </c>
      <c r="Q23" t="s">
        <v>2614</v>
      </c>
      <c r="R23" t="s">
        <v>47</v>
      </c>
      <c r="S23" t="s">
        <v>47</v>
      </c>
      <c r="T23" t="s">
        <v>1165</v>
      </c>
      <c r="U23" t="s">
        <v>81</v>
      </c>
      <c r="V23" t="s">
        <v>4425</v>
      </c>
      <c r="W23" t="s">
        <v>4426</v>
      </c>
      <c r="X23" t="s">
        <v>2760</v>
      </c>
      <c r="Y23" t="s">
        <v>4490</v>
      </c>
      <c r="Z23" t="s">
        <v>47</v>
      </c>
    </row>
    <row r="24" spans="1:26">
      <c r="A24" t="s">
        <v>4491</v>
      </c>
      <c r="B24" t="s">
        <v>170</v>
      </c>
      <c r="C24">
        <v>2003</v>
      </c>
      <c r="D24" t="s">
        <v>2749</v>
      </c>
      <c r="E24" t="s">
        <v>2750</v>
      </c>
      <c r="F24" t="s">
        <v>1219</v>
      </c>
      <c r="G24" t="s">
        <v>2751</v>
      </c>
      <c r="H24" t="s">
        <v>47</v>
      </c>
      <c r="I24" t="s">
        <v>47</v>
      </c>
      <c r="J24" t="s">
        <v>2752</v>
      </c>
      <c r="K24" t="s">
        <v>129</v>
      </c>
      <c r="L24" s="12">
        <v>44887.363807870373</v>
      </c>
      <c r="M24" s="12">
        <v>44887.363807870373</v>
      </c>
      <c r="N24" s="12">
        <v>44886.598402777781</v>
      </c>
      <c r="O24" t="s">
        <v>2753</v>
      </c>
      <c r="P24" t="s">
        <v>47</v>
      </c>
      <c r="Q24" t="s">
        <v>4492</v>
      </c>
      <c r="R24" t="s">
        <v>47</v>
      </c>
      <c r="S24" t="s">
        <v>4493</v>
      </c>
      <c r="T24" t="s">
        <v>1165</v>
      </c>
      <c r="U24" t="s">
        <v>81</v>
      </c>
      <c r="V24" t="s">
        <v>47</v>
      </c>
      <c r="W24" t="s">
        <v>4426</v>
      </c>
      <c r="X24" t="s">
        <v>2754</v>
      </c>
      <c r="Y24" t="s">
        <v>4494</v>
      </c>
      <c r="Z24" t="s">
        <v>4456</v>
      </c>
    </row>
    <row r="25" spans="1:26">
      <c r="A25" t="s">
        <v>4495</v>
      </c>
      <c r="B25" t="s">
        <v>170</v>
      </c>
      <c r="C25">
        <v>2012</v>
      </c>
      <c r="D25" t="s">
        <v>2742</v>
      </c>
      <c r="E25" t="s">
        <v>2743</v>
      </c>
      <c r="F25" t="s">
        <v>2744</v>
      </c>
      <c r="G25" t="s">
        <v>2745</v>
      </c>
      <c r="H25" t="s">
        <v>47</v>
      </c>
      <c r="I25" t="s">
        <v>47</v>
      </c>
      <c r="J25" t="s">
        <v>2746</v>
      </c>
      <c r="K25" t="s">
        <v>299</v>
      </c>
      <c r="L25" s="12">
        <v>44887.363807870373</v>
      </c>
      <c r="M25" s="12">
        <v>44887.363807870373</v>
      </c>
      <c r="N25" s="12">
        <v>44886.598391203705</v>
      </c>
      <c r="O25" t="s">
        <v>2747</v>
      </c>
      <c r="P25" t="s">
        <v>47</v>
      </c>
      <c r="Q25" t="s">
        <v>4496</v>
      </c>
      <c r="R25" t="s">
        <v>47</v>
      </c>
      <c r="S25" t="s">
        <v>47</v>
      </c>
      <c r="T25" t="s">
        <v>1165</v>
      </c>
      <c r="U25" t="s">
        <v>81</v>
      </c>
      <c r="V25" t="s">
        <v>47</v>
      </c>
      <c r="W25" t="s">
        <v>4426</v>
      </c>
      <c r="X25" t="s">
        <v>2748</v>
      </c>
      <c r="Y25" t="s">
        <v>4497</v>
      </c>
      <c r="Z25" t="s">
        <v>4498</v>
      </c>
    </row>
    <row r="26" spans="1:26">
      <c r="A26" t="s">
        <v>4499</v>
      </c>
      <c r="B26" t="s">
        <v>83</v>
      </c>
      <c r="C26">
        <v>2013</v>
      </c>
      <c r="D26" t="s">
        <v>2730</v>
      </c>
      <c r="E26" t="s">
        <v>2731</v>
      </c>
      <c r="F26" t="s">
        <v>1553</v>
      </c>
      <c r="G26" t="s">
        <v>47</v>
      </c>
      <c r="H26" t="s">
        <v>1213</v>
      </c>
      <c r="I26" t="s">
        <v>2732</v>
      </c>
      <c r="J26" t="s">
        <v>2733</v>
      </c>
      <c r="K26" t="s">
        <v>2734</v>
      </c>
      <c r="L26" s="12">
        <v>44887.363807870373</v>
      </c>
      <c r="M26" s="12">
        <v>44887.363807870373</v>
      </c>
      <c r="N26" s="12">
        <v>44886.598379629628</v>
      </c>
      <c r="O26" t="s">
        <v>2735</v>
      </c>
      <c r="P26" t="s">
        <v>130</v>
      </c>
      <c r="Q26" t="s">
        <v>491</v>
      </c>
      <c r="R26" t="s">
        <v>4443</v>
      </c>
      <c r="S26" t="s">
        <v>47</v>
      </c>
      <c r="T26" t="s">
        <v>47</v>
      </c>
      <c r="U26" t="s">
        <v>47</v>
      </c>
      <c r="V26" t="s">
        <v>4425</v>
      </c>
      <c r="W26" t="s">
        <v>4426</v>
      </c>
      <c r="X26" t="s">
        <v>47</v>
      </c>
      <c r="Y26" t="s">
        <v>47</v>
      </c>
      <c r="Z26" t="s">
        <v>47</v>
      </c>
    </row>
    <row r="27" spans="1:26">
      <c r="A27" t="s">
        <v>4500</v>
      </c>
      <c r="B27" t="s">
        <v>83</v>
      </c>
      <c r="C27">
        <v>1994</v>
      </c>
      <c r="D27" t="s">
        <v>2722</v>
      </c>
      <c r="E27" t="s">
        <v>2723</v>
      </c>
      <c r="F27" t="s">
        <v>2724</v>
      </c>
      <c r="G27" t="s">
        <v>47</v>
      </c>
      <c r="H27" t="s">
        <v>2725</v>
      </c>
      <c r="I27" t="s">
        <v>2726</v>
      </c>
      <c r="J27" t="s">
        <v>2727</v>
      </c>
      <c r="K27" t="s">
        <v>2728</v>
      </c>
      <c r="L27" s="12">
        <v>44887.363807870373</v>
      </c>
      <c r="M27" s="12">
        <v>44887.363807870373</v>
      </c>
      <c r="N27" s="12">
        <v>44886.598379629628</v>
      </c>
      <c r="O27" t="s">
        <v>2729</v>
      </c>
      <c r="P27" t="s">
        <v>448</v>
      </c>
      <c r="Q27" t="s">
        <v>2162</v>
      </c>
      <c r="R27" t="s">
        <v>4501</v>
      </c>
      <c r="S27" t="s">
        <v>47</v>
      </c>
      <c r="T27" t="s">
        <v>47</v>
      </c>
      <c r="U27" t="s">
        <v>47</v>
      </c>
      <c r="V27" t="s">
        <v>4425</v>
      </c>
      <c r="W27" t="s">
        <v>4426</v>
      </c>
      <c r="X27" t="s">
        <v>47</v>
      </c>
      <c r="Y27" t="s">
        <v>47</v>
      </c>
      <c r="Z27" t="s">
        <v>47</v>
      </c>
    </row>
    <row r="28" spans="1:26">
      <c r="A28" t="s">
        <v>4502</v>
      </c>
      <c r="B28" t="s">
        <v>83</v>
      </c>
      <c r="C28">
        <v>2020</v>
      </c>
      <c r="D28" t="s">
        <v>2714</v>
      </c>
      <c r="E28" t="s">
        <v>2715</v>
      </c>
      <c r="F28" t="s">
        <v>2716</v>
      </c>
      <c r="G28" t="s">
        <v>47</v>
      </c>
      <c r="H28" t="s">
        <v>2717</v>
      </c>
      <c r="I28" t="s">
        <v>2718</v>
      </c>
      <c r="J28" t="s">
        <v>2719</v>
      </c>
      <c r="K28" t="s">
        <v>2720</v>
      </c>
      <c r="L28" s="12">
        <v>44887.363807870373</v>
      </c>
      <c r="M28" s="12">
        <v>44887.363807870373</v>
      </c>
      <c r="N28" s="12">
        <v>44886.598368055558</v>
      </c>
      <c r="O28" t="s">
        <v>2721</v>
      </c>
      <c r="P28" t="s">
        <v>448</v>
      </c>
      <c r="Q28" t="s">
        <v>4503</v>
      </c>
      <c r="R28" t="s">
        <v>4504</v>
      </c>
      <c r="S28" t="s">
        <v>47</v>
      </c>
      <c r="T28" t="s">
        <v>47</v>
      </c>
      <c r="U28" t="s">
        <v>47</v>
      </c>
      <c r="V28" t="s">
        <v>4425</v>
      </c>
      <c r="W28" t="s">
        <v>4426</v>
      </c>
      <c r="X28" t="s">
        <v>47</v>
      </c>
      <c r="Y28" t="s">
        <v>47</v>
      </c>
      <c r="Z28" t="s">
        <v>47</v>
      </c>
    </row>
    <row r="29" spans="1:26">
      <c r="A29" t="s">
        <v>4505</v>
      </c>
      <c r="B29" t="s">
        <v>170</v>
      </c>
      <c r="C29">
        <v>2021</v>
      </c>
      <c r="D29" t="s">
        <v>2653</v>
      </c>
      <c r="E29" t="s">
        <v>2654</v>
      </c>
      <c r="F29" t="s">
        <v>2655</v>
      </c>
      <c r="G29" t="s">
        <v>4506</v>
      </c>
      <c r="H29" t="s">
        <v>47</v>
      </c>
      <c r="I29" t="s">
        <v>47</v>
      </c>
      <c r="J29" t="s">
        <v>4507</v>
      </c>
      <c r="K29" t="s">
        <v>61</v>
      </c>
      <c r="L29" s="12">
        <v>44887.363807870373</v>
      </c>
      <c r="M29" s="12">
        <v>44887.363807870373</v>
      </c>
      <c r="N29" s="12">
        <v>44886.598368055558</v>
      </c>
      <c r="O29" t="s">
        <v>4508</v>
      </c>
      <c r="P29" t="s">
        <v>47</v>
      </c>
      <c r="Q29" t="s">
        <v>47</v>
      </c>
      <c r="R29" t="s">
        <v>47</v>
      </c>
      <c r="S29" t="s">
        <v>47</v>
      </c>
      <c r="T29" t="s">
        <v>1173</v>
      </c>
      <c r="U29" t="s">
        <v>1174</v>
      </c>
      <c r="V29" t="s">
        <v>4425</v>
      </c>
      <c r="W29" t="s">
        <v>4426</v>
      </c>
      <c r="X29" t="s">
        <v>4509</v>
      </c>
      <c r="Y29" t="s">
        <v>4510</v>
      </c>
      <c r="Z29" t="s">
        <v>47</v>
      </c>
    </row>
    <row r="30" spans="1:26">
      <c r="A30" t="s">
        <v>4511</v>
      </c>
      <c r="B30" t="s">
        <v>83</v>
      </c>
      <c r="C30">
        <v>2018</v>
      </c>
      <c r="D30" t="s">
        <v>2706</v>
      </c>
      <c r="E30" t="s">
        <v>2707</v>
      </c>
      <c r="F30" t="s">
        <v>2708</v>
      </c>
      <c r="G30" t="s">
        <v>47</v>
      </c>
      <c r="H30" t="s">
        <v>2709</v>
      </c>
      <c r="I30" t="s">
        <v>2710</v>
      </c>
      <c r="J30" t="s">
        <v>2711</v>
      </c>
      <c r="K30" t="s">
        <v>2712</v>
      </c>
      <c r="L30" s="12">
        <v>44887.363807870373</v>
      </c>
      <c r="M30" s="12">
        <v>44887.363807870373</v>
      </c>
      <c r="N30" s="12">
        <v>44886.598344907405</v>
      </c>
      <c r="O30" t="s">
        <v>2713</v>
      </c>
      <c r="P30" t="s">
        <v>130</v>
      </c>
      <c r="Q30" t="s">
        <v>2614</v>
      </c>
      <c r="R30" t="s">
        <v>4512</v>
      </c>
      <c r="S30" t="s">
        <v>4513</v>
      </c>
      <c r="T30" t="s">
        <v>47</v>
      </c>
      <c r="U30" t="s">
        <v>47</v>
      </c>
      <c r="V30" t="s">
        <v>4425</v>
      </c>
      <c r="W30" t="s">
        <v>4426</v>
      </c>
      <c r="X30" t="s">
        <v>47</v>
      </c>
      <c r="Y30" t="s">
        <v>47</v>
      </c>
      <c r="Z30" t="s">
        <v>47</v>
      </c>
    </row>
    <row r="31" spans="1:26">
      <c r="A31" t="s">
        <v>4514</v>
      </c>
      <c r="B31" t="s">
        <v>83</v>
      </c>
      <c r="C31">
        <v>2016</v>
      </c>
      <c r="D31" t="s">
        <v>2699</v>
      </c>
      <c r="E31" t="s">
        <v>2700</v>
      </c>
      <c r="F31" t="s">
        <v>2701</v>
      </c>
      <c r="G31" t="s">
        <v>47</v>
      </c>
      <c r="H31" t="s">
        <v>2702</v>
      </c>
      <c r="I31" t="s">
        <v>2703</v>
      </c>
      <c r="J31" t="s">
        <v>2704</v>
      </c>
      <c r="K31" t="s">
        <v>197</v>
      </c>
      <c r="L31" s="12">
        <v>44887.363807870373</v>
      </c>
      <c r="M31" s="12">
        <v>44887.363807870373</v>
      </c>
      <c r="N31" s="12">
        <v>44886.598344907405</v>
      </c>
      <c r="O31" t="s">
        <v>2705</v>
      </c>
      <c r="P31" t="s">
        <v>236</v>
      </c>
      <c r="Q31" t="s">
        <v>4515</v>
      </c>
      <c r="R31" t="s">
        <v>4516</v>
      </c>
      <c r="S31" t="s">
        <v>47</v>
      </c>
      <c r="T31" t="s">
        <v>47</v>
      </c>
      <c r="U31" t="s">
        <v>47</v>
      </c>
      <c r="V31" t="s">
        <v>4425</v>
      </c>
      <c r="W31" t="s">
        <v>4426</v>
      </c>
      <c r="X31" t="s">
        <v>47</v>
      </c>
      <c r="Y31" t="s">
        <v>47</v>
      </c>
      <c r="Z31" t="s">
        <v>47</v>
      </c>
    </row>
    <row r="32" spans="1:26">
      <c r="A32" t="s">
        <v>4517</v>
      </c>
      <c r="B32" t="s">
        <v>170</v>
      </c>
      <c r="C32">
        <v>2009</v>
      </c>
      <c r="D32" t="s">
        <v>2692</v>
      </c>
      <c r="E32" t="s">
        <v>2693</v>
      </c>
      <c r="F32" t="s">
        <v>2694</v>
      </c>
      <c r="G32" t="s">
        <v>2695</v>
      </c>
      <c r="H32" t="s">
        <v>47</v>
      </c>
      <c r="I32" t="s">
        <v>47</v>
      </c>
      <c r="J32" t="s">
        <v>2696</v>
      </c>
      <c r="K32" t="s">
        <v>563</v>
      </c>
      <c r="L32" s="12">
        <v>44887.363807870373</v>
      </c>
      <c r="M32" s="12">
        <v>44887.363807870373</v>
      </c>
      <c r="N32" s="12">
        <v>44886.598344907405</v>
      </c>
      <c r="O32" t="s">
        <v>2697</v>
      </c>
      <c r="P32" t="s">
        <v>47</v>
      </c>
      <c r="Q32" t="s">
        <v>4518</v>
      </c>
      <c r="R32" t="s">
        <v>47</v>
      </c>
      <c r="S32" t="s">
        <v>47</v>
      </c>
      <c r="T32" t="s">
        <v>1165</v>
      </c>
      <c r="U32" t="s">
        <v>81</v>
      </c>
      <c r="V32" t="s">
        <v>47</v>
      </c>
      <c r="W32" t="s">
        <v>4426</v>
      </c>
      <c r="X32" t="s">
        <v>2698</v>
      </c>
      <c r="Y32" t="s">
        <v>4519</v>
      </c>
      <c r="Z32" t="s">
        <v>47</v>
      </c>
    </row>
    <row r="33" spans="1:26">
      <c r="A33" t="s">
        <v>4520</v>
      </c>
      <c r="B33" t="s">
        <v>170</v>
      </c>
      <c r="C33">
        <v>2008</v>
      </c>
      <c r="D33" t="s">
        <v>2685</v>
      </c>
      <c r="E33" t="s">
        <v>2686</v>
      </c>
      <c r="F33" t="s">
        <v>2687</v>
      </c>
      <c r="G33" t="s">
        <v>2688</v>
      </c>
      <c r="H33" t="s">
        <v>47</v>
      </c>
      <c r="I33" t="s">
        <v>47</v>
      </c>
      <c r="J33" t="s">
        <v>2689</v>
      </c>
      <c r="K33" t="s">
        <v>684</v>
      </c>
      <c r="L33" s="12">
        <v>44887.363807870373</v>
      </c>
      <c r="M33" s="12">
        <v>44887.363807870373</v>
      </c>
      <c r="N33" s="12">
        <v>44886.598344907405</v>
      </c>
      <c r="O33" t="s">
        <v>2690</v>
      </c>
      <c r="P33" t="s">
        <v>47</v>
      </c>
      <c r="Q33" t="s">
        <v>4521</v>
      </c>
      <c r="R33" t="s">
        <v>47</v>
      </c>
      <c r="S33" t="s">
        <v>47</v>
      </c>
      <c r="T33" t="s">
        <v>1165</v>
      </c>
      <c r="U33" t="s">
        <v>81</v>
      </c>
      <c r="V33" t="s">
        <v>4425</v>
      </c>
      <c r="W33" t="s">
        <v>4426</v>
      </c>
      <c r="X33" t="s">
        <v>2691</v>
      </c>
      <c r="Y33" t="s">
        <v>4522</v>
      </c>
      <c r="Z33" t="s">
        <v>47</v>
      </c>
    </row>
    <row r="34" spans="1:26">
      <c r="A34" t="s">
        <v>4523</v>
      </c>
      <c r="B34" t="s">
        <v>83</v>
      </c>
      <c r="C34">
        <v>2016</v>
      </c>
      <c r="D34" t="s">
        <v>2677</v>
      </c>
      <c r="E34" t="s">
        <v>2678</v>
      </c>
      <c r="F34" t="s">
        <v>2679</v>
      </c>
      <c r="G34" t="s">
        <v>47</v>
      </c>
      <c r="H34" t="s">
        <v>2680</v>
      </c>
      <c r="I34" t="s">
        <v>2681</v>
      </c>
      <c r="J34" t="s">
        <v>2682</v>
      </c>
      <c r="K34" t="s">
        <v>2683</v>
      </c>
      <c r="L34" s="12">
        <v>44887.363807870373</v>
      </c>
      <c r="M34" s="12">
        <v>44887.363807870373</v>
      </c>
      <c r="N34" s="12">
        <v>44886.598333333335</v>
      </c>
      <c r="O34" t="s">
        <v>2684</v>
      </c>
      <c r="P34" t="s">
        <v>130</v>
      </c>
      <c r="Q34" t="s">
        <v>505</v>
      </c>
      <c r="R34" t="s">
        <v>4524</v>
      </c>
      <c r="S34" t="s">
        <v>47</v>
      </c>
      <c r="T34" t="s">
        <v>47</v>
      </c>
      <c r="U34" t="s">
        <v>47</v>
      </c>
      <c r="V34" t="s">
        <v>4425</v>
      </c>
      <c r="W34" t="s">
        <v>4426</v>
      </c>
      <c r="X34" t="s">
        <v>47</v>
      </c>
      <c r="Y34" t="s">
        <v>47</v>
      </c>
      <c r="Z34" t="s">
        <v>47</v>
      </c>
    </row>
    <row r="35" spans="1:26">
      <c r="A35" t="s">
        <v>4525</v>
      </c>
      <c r="B35" t="s">
        <v>170</v>
      </c>
      <c r="C35">
        <v>2002</v>
      </c>
      <c r="D35" t="s">
        <v>2667</v>
      </c>
      <c r="E35" t="s">
        <v>2668</v>
      </c>
      <c r="F35" t="s">
        <v>2669</v>
      </c>
      <c r="G35" t="s">
        <v>2670</v>
      </c>
      <c r="H35" t="s">
        <v>47</v>
      </c>
      <c r="I35" t="s">
        <v>47</v>
      </c>
      <c r="J35" t="s">
        <v>2671</v>
      </c>
      <c r="K35" t="s">
        <v>2672</v>
      </c>
      <c r="L35" s="12">
        <v>44887.363807870373</v>
      </c>
      <c r="M35" s="12">
        <v>44887.363807870373</v>
      </c>
      <c r="N35" s="12">
        <v>44886.598333333335</v>
      </c>
      <c r="O35" t="s">
        <v>2673</v>
      </c>
      <c r="P35" t="s">
        <v>47</v>
      </c>
      <c r="Q35" t="s">
        <v>4526</v>
      </c>
      <c r="R35" t="s">
        <v>47</v>
      </c>
      <c r="S35" t="s">
        <v>47</v>
      </c>
      <c r="T35" t="s">
        <v>2674</v>
      </c>
      <c r="U35" t="s">
        <v>2675</v>
      </c>
      <c r="V35" t="s">
        <v>4425</v>
      </c>
      <c r="W35" t="s">
        <v>4426</v>
      </c>
      <c r="X35" t="s">
        <v>2676</v>
      </c>
      <c r="Y35" t="s">
        <v>47</v>
      </c>
      <c r="Z35" t="s">
        <v>47</v>
      </c>
    </row>
    <row r="36" spans="1:26">
      <c r="A36" t="s">
        <v>4527</v>
      </c>
      <c r="B36" t="s">
        <v>170</v>
      </c>
      <c r="C36">
        <v>2005</v>
      </c>
      <c r="D36" t="s">
        <v>2662</v>
      </c>
      <c r="E36" t="s">
        <v>2663</v>
      </c>
      <c r="F36" t="s">
        <v>1447</v>
      </c>
      <c r="G36" t="s">
        <v>1448</v>
      </c>
      <c r="H36" t="s">
        <v>47</v>
      </c>
      <c r="I36" t="s">
        <v>47</v>
      </c>
      <c r="J36" t="s">
        <v>2664</v>
      </c>
      <c r="K36" t="s">
        <v>794</v>
      </c>
      <c r="L36" s="12">
        <v>44887.363807870373</v>
      </c>
      <c r="M36" s="12">
        <v>44887.363807870373</v>
      </c>
      <c r="N36" s="12">
        <v>44886.598333333335</v>
      </c>
      <c r="O36" t="s">
        <v>2665</v>
      </c>
      <c r="P36" t="s">
        <v>47</v>
      </c>
      <c r="Q36" t="s">
        <v>4528</v>
      </c>
      <c r="R36" t="s">
        <v>47</v>
      </c>
      <c r="S36" t="s">
        <v>47</v>
      </c>
      <c r="T36" t="s">
        <v>1165</v>
      </c>
      <c r="U36" t="s">
        <v>81</v>
      </c>
      <c r="V36" t="s">
        <v>47</v>
      </c>
      <c r="W36" t="s">
        <v>4426</v>
      </c>
      <c r="X36" t="s">
        <v>2666</v>
      </c>
      <c r="Y36" t="s">
        <v>4529</v>
      </c>
      <c r="Z36" t="s">
        <v>4486</v>
      </c>
    </row>
    <row r="37" spans="1:26">
      <c r="A37" t="s">
        <v>4530</v>
      </c>
      <c r="B37" t="s">
        <v>170</v>
      </c>
      <c r="C37">
        <v>2016</v>
      </c>
      <c r="D37" t="s">
        <v>2642</v>
      </c>
      <c r="E37" t="s">
        <v>2643</v>
      </c>
      <c r="F37" t="s">
        <v>2165</v>
      </c>
      <c r="G37" t="s">
        <v>2166</v>
      </c>
      <c r="H37" t="s">
        <v>47</v>
      </c>
      <c r="I37" t="s">
        <v>47</v>
      </c>
      <c r="J37" t="s">
        <v>2644</v>
      </c>
      <c r="K37" t="s">
        <v>279</v>
      </c>
      <c r="L37" s="12">
        <v>44887.363807870373</v>
      </c>
      <c r="M37" s="12">
        <v>44887.363807870373</v>
      </c>
      <c r="N37" s="12">
        <v>44886.598298611112</v>
      </c>
      <c r="O37" t="s">
        <v>2645</v>
      </c>
      <c r="P37" t="s">
        <v>47</v>
      </c>
      <c r="Q37" t="s">
        <v>4531</v>
      </c>
      <c r="R37" t="s">
        <v>47</v>
      </c>
      <c r="S37" t="s">
        <v>47</v>
      </c>
      <c r="T37" t="s">
        <v>1173</v>
      </c>
      <c r="U37" t="s">
        <v>1174</v>
      </c>
      <c r="V37" t="s">
        <v>47</v>
      </c>
      <c r="W37" t="s">
        <v>4426</v>
      </c>
      <c r="X37" t="s">
        <v>2646</v>
      </c>
      <c r="Y37" t="s">
        <v>4532</v>
      </c>
      <c r="Z37" t="s">
        <v>47</v>
      </c>
    </row>
    <row r="38" spans="1:26">
      <c r="A38" t="s">
        <v>4533</v>
      </c>
      <c r="B38" t="s">
        <v>170</v>
      </c>
      <c r="C38">
        <v>2010</v>
      </c>
      <c r="D38" t="s">
        <v>2635</v>
      </c>
      <c r="E38" t="s">
        <v>2636</v>
      </c>
      <c r="F38" t="s">
        <v>2637</v>
      </c>
      <c r="G38" t="s">
        <v>2638</v>
      </c>
      <c r="H38" t="s">
        <v>47</v>
      </c>
      <c r="I38" t="s">
        <v>47</v>
      </c>
      <c r="J38" t="s">
        <v>2639</v>
      </c>
      <c r="K38" t="s">
        <v>78</v>
      </c>
      <c r="L38" s="12">
        <v>44887.363807870373</v>
      </c>
      <c r="M38" s="12">
        <v>44887.363807870373</v>
      </c>
      <c r="N38" s="12">
        <v>44886.598298611112</v>
      </c>
      <c r="O38" t="s">
        <v>2640</v>
      </c>
      <c r="P38" t="s">
        <v>47</v>
      </c>
      <c r="Q38" t="s">
        <v>4534</v>
      </c>
      <c r="R38" t="s">
        <v>47</v>
      </c>
      <c r="S38" t="s">
        <v>47</v>
      </c>
      <c r="T38" t="s">
        <v>1165</v>
      </c>
      <c r="U38" t="s">
        <v>81</v>
      </c>
      <c r="V38" t="s">
        <v>47</v>
      </c>
      <c r="W38" t="s">
        <v>4426</v>
      </c>
      <c r="X38" t="s">
        <v>2641</v>
      </c>
      <c r="Y38" t="s">
        <v>4535</v>
      </c>
      <c r="Z38" t="s">
        <v>4498</v>
      </c>
    </row>
    <row r="39" spans="1:26">
      <c r="A39" t="s">
        <v>4536</v>
      </c>
      <c r="B39" t="s">
        <v>170</v>
      </c>
      <c r="C39">
        <v>2020</v>
      </c>
      <c r="D39" t="s">
        <v>2629</v>
      </c>
      <c r="E39" t="s">
        <v>2630</v>
      </c>
      <c r="F39" t="s">
        <v>1794</v>
      </c>
      <c r="G39" t="s">
        <v>2631</v>
      </c>
      <c r="H39" t="s">
        <v>47</v>
      </c>
      <c r="I39" t="s">
        <v>47</v>
      </c>
      <c r="J39" t="s">
        <v>2632</v>
      </c>
      <c r="K39" t="s">
        <v>124</v>
      </c>
      <c r="L39" s="12">
        <v>44887.363807870373</v>
      </c>
      <c r="M39" s="12">
        <v>44887.363807870373</v>
      </c>
      <c r="N39" s="12">
        <v>44886.598275462966</v>
      </c>
      <c r="O39" t="s">
        <v>2633</v>
      </c>
      <c r="P39" t="s">
        <v>47</v>
      </c>
      <c r="Q39" t="s">
        <v>4537</v>
      </c>
      <c r="R39" t="s">
        <v>47</v>
      </c>
      <c r="S39" t="s">
        <v>4538</v>
      </c>
      <c r="T39" t="s">
        <v>1173</v>
      </c>
      <c r="U39" t="s">
        <v>1174</v>
      </c>
      <c r="V39" t="s">
        <v>4425</v>
      </c>
      <c r="W39" t="s">
        <v>4426</v>
      </c>
      <c r="X39" t="s">
        <v>2634</v>
      </c>
      <c r="Y39" t="s">
        <v>4539</v>
      </c>
      <c r="Z39" t="s">
        <v>47</v>
      </c>
    </row>
    <row r="40" spans="1:26">
      <c r="A40" t="s">
        <v>4540</v>
      </c>
      <c r="B40" t="s">
        <v>170</v>
      </c>
      <c r="C40">
        <v>2016</v>
      </c>
      <c r="D40" t="s">
        <v>2615</v>
      </c>
      <c r="E40" t="s">
        <v>2616</v>
      </c>
      <c r="F40" t="s">
        <v>2617</v>
      </c>
      <c r="G40" t="s">
        <v>2618</v>
      </c>
      <c r="H40" t="s">
        <v>47</v>
      </c>
      <c r="I40" t="s">
        <v>47</v>
      </c>
      <c r="J40" t="s">
        <v>2619</v>
      </c>
      <c r="K40" t="s">
        <v>279</v>
      </c>
      <c r="L40" s="12">
        <v>44887.363807870373</v>
      </c>
      <c r="M40" s="12">
        <v>44887.363807870373</v>
      </c>
      <c r="N40" s="12">
        <v>44886.598263888889</v>
      </c>
      <c r="O40" t="s">
        <v>2620</v>
      </c>
      <c r="P40" t="s">
        <v>47</v>
      </c>
      <c r="Q40" t="s">
        <v>4541</v>
      </c>
      <c r="R40" t="s">
        <v>47</v>
      </c>
      <c r="S40" t="s">
        <v>4542</v>
      </c>
      <c r="T40" t="s">
        <v>1173</v>
      </c>
      <c r="U40" t="s">
        <v>1174</v>
      </c>
      <c r="V40" t="s">
        <v>47</v>
      </c>
      <c r="W40" t="s">
        <v>4426</v>
      </c>
      <c r="X40" t="s">
        <v>2621</v>
      </c>
      <c r="Y40" t="s">
        <v>4543</v>
      </c>
      <c r="Z40" t="s">
        <v>47</v>
      </c>
    </row>
    <row r="41" spans="1:26">
      <c r="A41" t="s">
        <v>4544</v>
      </c>
      <c r="B41" t="s">
        <v>170</v>
      </c>
      <c r="C41">
        <v>2019</v>
      </c>
      <c r="D41" t="s">
        <v>2653</v>
      </c>
      <c r="E41" t="s">
        <v>2654</v>
      </c>
      <c r="F41" t="s">
        <v>2655</v>
      </c>
      <c r="G41" t="s">
        <v>2656</v>
      </c>
      <c r="H41" t="s">
        <v>47</v>
      </c>
      <c r="I41" t="s">
        <v>47</v>
      </c>
      <c r="J41" t="s">
        <v>2657</v>
      </c>
      <c r="K41" t="s">
        <v>219</v>
      </c>
      <c r="L41" s="12">
        <v>44887.363807870373</v>
      </c>
      <c r="M41" s="12">
        <v>44887.363807870373</v>
      </c>
      <c r="N41" s="12">
        <v>44886.598321759258</v>
      </c>
      <c r="O41" t="s">
        <v>2658</v>
      </c>
      <c r="P41" t="s">
        <v>47</v>
      </c>
      <c r="Q41" t="s">
        <v>47</v>
      </c>
      <c r="R41" t="s">
        <v>47</v>
      </c>
      <c r="S41" t="s">
        <v>47</v>
      </c>
      <c r="T41" t="s">
        <v>2659</v>
      </c>
      <c r="U41" t="s">
        <v>2660</v>
      </c>
      <c r="V41" t="s">
        <v>4425</v>
      </c>
      <c r="W41" t="s">
        <v>4426</v>
      </c>
      <c r="X41" t="s">
        <v>2661</v>
      </c>
      <c r="Y41" t="s">
        <v>4510</v>
      </c>
      <c r="Z41" t="s">
        <v>47</v>
      </c>
    </row>
    <row r="42" spans="1:26">
      <c r="A42" t="s">
        <v>4545</v>
      </c>
      <c r="B42" t="s">
        <v>170</v>
      </c>
      <c r="C42">
        <v>2017</v>
      </c>
      <c r="D42" t="s">
        <v>2647</v>
      </c>
      <c r="E42" t="s">
        <v>2648</v>
      </c>
      <c r="F42" t="s">
        <v>2215</v>
      </c>
      <c r="G42" t="s">
        <v>2649</v>
      </c>
      <c r="H42" t="s">
        <v>47</v>
      </c>
      <c r="I42" t="s">
        <v>47</v>
      </c>
      <c r="J42" t="s">
        <v>2650</v>
      </c>
      <c r="K42" t="s">
        <v>104</v>
      </c>
      <c r="L42" s="12">
        <v>44887.363807870373</v>
      </c>
      <c r="M42" s="12">
        <v>44887.363807870373</v>
      </c>
      <c r="N42" s="12">
        <v>44886.598298611112</v>
      </c>
      <c r="O42" t="s">
        <v>2651</v>
      </c>
      <c r="P42" t="s">
        <v>47</v>
      </c>
      <c r="Q42" t="s">
        <v>4546</v>
      </c>
      <c r="R42" t="s">
        <v>47</v>
      </c>
      <c r="S42" t="s">
        <v>47</v>
      </c>
      <c r="T42" t="s">
        <v>1173</v>
      </c>
      <c r="U42" t="s">
        <v>1174</v>
      </c>
      <c r="V42" t="s">
        <v>47</v>
      </c>
      <c r="W42" t="s">
        <v>4426</v>
      </c>
      <c r="X42" t="s">
        <v>2652</v>
      </c>
      <c r="Y42" t="s">
        <v>4547</v>
      </c>
      <c r="Z42" t="s">
        <v>47</v>
      </c>
    </row>
    <row r="43" spans="1:26">
      <c r="A43" t="s">
        <v>4548</v>
      </c>
      <c r="B43" t="s">
        <v>170</v>
      </c>
      <c r="C43">
        <v>2009</v>
      </c>
      <c r="D43" t="s">
        <v>2622</v>
      </c>
      <c r="E43" t="s">
        <v>2623</v>
      </c>
      <c r="F43" t="s">
        <v>2624</v>
      </c>
      <c r="G43" t="s">
        <v>2625</v>
      </c>
      <c r="H43" t="s">
        <v>47</v>
      </c>
      <c r="I43" t="s">
        <v>47</v>
      </c>
      <c r="J43" t="s">
        <v>2626</v>
      </c>
      <c r="K43" t="s">
        <v>563</v>
      </c>
      <c r="L43" s="12">
        <v>44887.363807870373</v>
      </c>
      <c r="M43" s="12">
        <v>44887.363807870373</v>
      </c>
      <c r="N43" s="12">
        <v>44886.598275462966</v>
      </c>
      <c r="O43" t="s">
        <v>2627</v>
      </c>
      <c r="P43" t="s">
        <v>47</v>
      </c>
      <c r="Q43" t="s">
        <v>4549</v>
      </c>
      <c r="R43" t="s">
        <v>47</v>
      </c>
      <c r="S43" t="s">
        <v>47</v>
      </c>
      <c r="T43" t="s">
        <v>1165</v>
      </c>
      <c r="U43" t="s">
        <v>81</v>
      </c>
      <c r="V43" t="s">
        <v>47</v>
      </c>
      <c r="W43" t="s">
        <v>4426</v>
      </c>
      <c r="X43" t="s">
        <v>2628</v>
      </c>
      <c r="Y43" t="s">
        <v>4550</v>
      </c>
      <c r="Z43" t="s">
        <v>47</v>
      </c>
    </row>
    <row r="44" spans="1:26">
      <c r="A44" t="s">
        <v>4551</v>
      </c>
      <c r="B44" t="s">
        <v>170</v>
      </c>
      <c r="C44">
        <v>2017</v>
      </c>
      <c r="D44" t="s">
        <v>2592</v>
      </c>
      <c r="E44" t="s">
        <v>2593</v>
      </c>
      <c r="F44" t="s">
        <v>2594</v>
      </c>
      <c r="G44" t="s">
        <v>2595</v>
      </c>
      <c r="H44" t="s">
        <v>47</v>
      </c>
      <c r="I44" t="s">
        <v>47</v>
      </c>
      <c r="J44" t="s">
        <v>2596</v>
      </c>
      <c r="K44" t="s">
        <v>104</v>
      </c>
      <c r="L44" s="12">
        <v>44887.363807870373</v>
      </c>
      <c r="M44" s="12">
        <v>44887.363807870373</v>
      </c>
      <c r="N44" s="12">
        <v>44886.598252314812</v>
      </c>
      <c r="O44" t="s">
        <v>2597</v>
      </c>
      <c r="P44" t="s">
        <v>47</v>
      </c>
      <c r="Q44" t="s">
        <v>4552</v>
      </c>
      <c r="R44" t="s">
        <v>47</v>
      </c>
      <c r="S44" t="s">
        <v>4553</v>
      </c>
      <c r="T44" t="s">
        <v>1173</v>
      </c>
      <c r="U44" t="s">
        <v>1174</v>
      </c>
      <c r="V44" t="s">
        <v>47</v>
      </c>
      <c r="W44" t="s">
        <v>4426</v>
      </c>
      <c r="X44" t="s">
        <v>2598</v>
      </c>
      <c r="Y44" t="s">
        <v>4554</v>
      </c>
      <c r="Z44" t="s">
        <v>47</v>
      </c>
    </row>
    <row r="45" spans="1:26">
      <c r="A45" t="s">
        <v>4555</v>
      </c>
      <c r="B45" t="s">
        <v>170</v>
      </c>
      <c r="C45">
        <v>2012</v>
      </c>
      <c r="D45" t="s">
        <v>2580</v>
      </c>
      <c r="E45" t="s">
        <v>2581</v>
      </c>
      <c r="F45" t="s">
        <v>2582</v>
      </c>
      <c r="G45" t="s">
        <v>2583</v>
      </c>
      <c r="H45" t="s">
        <v>47</v>
      </c>
      <c r="I45" t="s">
        <v>47</v>
      </c>
      <c r="J45" t="s">
        <v>2584</v>
      </c>
      <c r="K45" t="s">
        <v>299</v>
      </c>
      <c r="L45" s="12">
        <v>44887.363807870373</v>
      </c>
      <c r="M45" s="12">
        <v>44887.363807870373</v>
      </c>
      <c r="N45" s="12">
        <v>44886.598240740743</v>
      </c>
      <c r="O45" t="s">
        <v>2585</v>
      </c>
      <c r="P45" t="s">
        <v>47</v>
      </c>
      <c r="Q45" t="s">
        <v>4556</v>
      </c>
      <c r="R45" t="s">
        <v>47</v>
      </c>
      <c r="S45" t="s">
        <v>47</v>
      </c>
      <c r="T45" t="s">
        <v>1165</v>
      </c>
      <c r="U45" t="s">
        <v>81</v>
      </c>
      <c r="V45" t="s">
        <v>4425</v>
      </c>
      <c r="W45" t="s">
        <v>4426</v>
      </c>
      <c r="X45" t="s">
        <v>2586</v>
      </c>
      <c r="Y45" t="s">
        <v>4557</v>
      </c>
      <c r="Z45" t="s">
        <v>4465</v>
      </c>
    </row>
    <row r="46" spans="1:26">
      <c r="A46" t="s">
        <v>4558</v>
      </c>
      <c r="B46" t="s">
        <v>83</v>
      </c>
      <c r="C46">
        <v>2022</v>
      </c>
      <c r="D46" t="s">
        <v>2606</v>
      </c>
      <c r="E46" t="s">
        <v>2607</v>
      </c>
      <c r="F46" t="s">
        <v>2608</v>
      </c>
      <c r="G46" t="s">
        <v>47</v>
      </c>
      <c r="H46" t="s">
        <v>2609</v>
      </c>
      <c r="I46" t="s">
        <v>2610</v>
      </c>
      <c r="J46" t="s">
        <v>2611</v>
      </c>
      <c r="K46" t="s">
        <v>2612</v>
      </c>
      <c r="L46" s="12">
        <v>44887.363807870373</v>
      </c>
      <c r="M46" s="12">
        <v>44887.363807870373</v>
      </c>
      <c r="N46" s="12">
        <v>44886.598252314812</v>
      </c>
      <c r="O46" t="s">
        <v>2613</v>
      </c>
      <c r="P46" t="s">
        <v>2614</v>
      </c>
      <c r="Q46" t="s">
        <v>4559</v>
      </c>
      <c r="R46" t="s">
        <v>4560</v>
      </c>
      <c r="S46" t="s">
        <v>47</v>
      </c>
      <c r="T46" t="s">
        <v>47</v>
      </c>
      <c r="U46" t="s">
        <v>47</v>
      </c>
      <c r="V46" t="s">
        <v>4425</v>
      </c>
      <c r="W46" t="s">
        <v>4426</v>
      </c>
      <c r="X46" t="s">
        <v>47</v>
      </c>
      <c r="Y46" t="s">
        <v>47</v>
      </c>
      <c r="Z46" t="s">
        <v>47</v>
      </c>
    </row>
    <row r="47" spans="1:26">
      <c r="A47" t="s">
        <v>4561</v>
      </c>
      <c r="B47" t="s">
        <v>170</v>
      </c>
      <c r="C47">
        <v>2022</v>
      </c>
      <c r="D47" t="s">
        <v>2599</v>
      </c>
      <c r="E47" t="s">
        <v>2600</v>
      </c>
      <c r="F47" t="s">
        <v>2601</v>
      </c>
      <c r="G47" t="s">
        <v>2602</v>
      </c>
      <c r="H47" t="s">
        <v>47</v>
      </c>
      <c r="I47" t="s">
        <v>47</v>
      </c>
      <c r="J47" t="s">
        <v>2603</v>
      </c>
      <c r="K47" t="s">
        <v>71</v>
      </c>
      <c r="L47" s="12">
        <v>44887.363807870373</v>
      </c>
      <c r="M47" s="12">
        <v>44887.363807870373</v>
      </c>
      <c r="N47" s="12">
        <v>44886.598252314812</v>
      </c>
      <c r="O47" t="s">
        <v>2604</v>
      </c>
      <c r="P47" t="s">
        <v>47</v>
      </c>
      <c r="Q47" t="s">
        <v>4562</v>
      </c>
      <c r="R47" t="s">
        <v>47</v>
      </c>
      <c r="S47" t="s">
        <v>4563</v>
      </c>
      <c r="T47" t="s">
        <v>1173</v>
      </c>
      <c r="U47" t="s">
        <v>1174</v>
      </c>
      <c r="V47" t="s">
        <v>4425</v>
      </c>
      <c r="W47" t="s">
        <v>4426</v>
      </c>
      <c r="X47" t="s">
        <v>2605</v>
      </c>
      <c r="Y47" t="s">
        <v>4564</v>
      </c>
      <c r="Z47" t="s">
        <v>47</v>
      </c>
    </row>
    <row r="48" spans="1:26">
      <c r="A48" t="s">
        <v>4565</v>
      </c>
      <c r="B48" t="s">
        <v>83</v>
      </c>
      <c r="C48">
        <v>2018</v>
      </c>
      <c r="D48" t="s">
        <v>2587</v>
      </c>
      <c r="E48" t="s">
        <v>2588</v>
      </c>
      <c r="F48" t="s">
        <v>1283</v>
      </c>
      <c r="G48" t="s">
        <v>47</v>
      </c>
      <c r="H48" t="s">
        <v>1284</v>
      </c>
      <c r="I48" t="s">
        <v>2589</v>
      </c>
      <c r="J48" t="s">
        <v>2590</v>
      </c>
      <c r="K48" t="s">
        <v>309</v>
      </c>
      <c r="L48" s="12">
        <v>44887.363807870373</v>
      </c>
      <c r="M48" s="12">
        <v>44887.363807870373</v>
      </c>
      <c r="N48" s="12">
        <v>44886.598252314812</v>
      </c>
      <c r="O48" t="s">
        <v>2591</v>
      </c>
      <c r="P48" t="s">
        <v>311</v>
      </c>
      <c r="Q48" t="s">
        <v>4479</v>
      </c>
      <c r="R48" t="s">
        <v>4566</v>
      </c>
      <c r="S48" t="s">
        <v>47</v>
      </c>
      <c r="T48" t="s">
        <v>47</v>
      </c>
      <c r="U48" t="s">
        <v>47</v>
      </c>
      <c r="V48" t="s">
        <v>4425</v>
      </c>
      <c r="W48" t="s">
        <v>4426</v>
      </c>
      <c r="X48" t="s">
        <v>47</v>
      </c>
      <c r="Y48" t="s">
        <v>47</v>
      </c>
      <c r="Z48" t="s">
        <v>47</v>
      </c>
    </row>
    <row r="49" spans="1:26">
      <c r="A49" t="s">
        <v>4567</v>
      </c>
      <c r="B49" t="s">
        <v>170</v>
      </c>
      <c r="C49">
        <v>2012</v>
      </c>
      <c r="D49" t="s">
        <v>2573</v>
      </c>
      <c r="E49" t="s">
        <v>2574</v>
      </c>
      <c r="F49" t="s">
        <v>2575</v>
      </c>
      <c r="G49" t="s">
        <v>2576</v>
      </c>
      <c r="H49" t="s">
        <v>47</v>
      </c>
      <c r="I49" t="s">
        <v>47</v>
      </c>
      <c r="J49" t="s">
        <v>2577</v>
      </c>
      <c r="K49" t="s">
        <v>299</v>
      </c>
      <c r="L49" s="12">
        <v>44887.363807870373</v>
      </c>
      <c r="M49" s="12">
        <v>44887.363807870373</v>
      </c>
      <c r="N49" s="12">
        <v>44886.598229166666</v>
      </c>
      <c r="O49" t="s">
        <v>2578</v>
      </c>
      <c r="P49" t="s">
        <v>47</v>
      </c>
      <c r="Q49" t="s">
        <v>4568</v>
      </c>
      <c r="R49" t="s">
        <v>47</v>
      </c>
      <c r="S49" t="s">
        <v>47</v>
      </c>
      <c r="T49" t="s">
        <v>1165</v>
      </c>
      <c r="U49" t="s">
        <v>81</v>
      </c>
      <c r="V49" t="s">
        <v>47</v>
      </c>
      <c r="W49" t="s">
        <v>4426</v>
      </c>
      <c r="X49" t="s">
        <v>2579</v>
      </c>
      <c r="Y49" t="s">
        <v>4569</v>
      </c>
      <c r="Z49" t="s">
        <v>47</v>
      </c>
    </row>
    <row r="50" spans="1:26">
      <c r="A50" t="s">
        <v>4570</v>
      </c>
      <c r="B50" t="s">
        <v>170</v>
      </c>
      <c r="C50">
        <v>2020</v>
      </c>
      <c r="D50" t="s">
        <v>2566</v>
      </c>
      <c r="E50" t="s">
        <v>2567</v>
      </c>
      <c r="F50" t="s">
        <v>2568</v>
      </c>
      <c r="G50" t="s">
        <v>2569</v>
      </c>
      <c r="H50" t="s">
        <v>47</v>
      </c>
      <c r="I50" t="s">
        <v>47</v>
      </c>
      <c r="J50" t="s">
        <v>2570</v>
      </c>
      <c r="K50" t="s">
        <v>124</v>
      </c>
      <c r="L50" s="12">
        <v>44887.363807870373</v>
      </c>
      <c r="M50" s="12">
        <v>44887.363807870373</v>
      </c>
      <c r="N50" s="12">
        <v>44886.598229166666</v>
      </c>
      <c r="O50" t="s">
        <v>2571</v>
      </c>
      <c r="P50" t="s">
        <v>47</v>
      </c>
      <c r="Q50" t="s">
        <v>4571</v>
      </c>
      <c r="R50" t="s">
        <v>47</v>
      </c>
      <c r="S50" t="s">
        <v>47</v>
      </c>
      <c r="T50" t="s">
        <v>1173</v>
      </c>
      <c r="U50" t="s">
        <v>1174</v>
      </c>
      <c r="V50" t="s">
        <v>4425</v>
      </c>
      <c r="W50" t="s">
        <v>4426</v>
      </c>
      <c r="X50" t="s">
        <v>2572</v>
      </c>
      <c r="Y50" t="s">
        <v>4572</v>
      </c>
      <c r="Z50" t="s">
        <v>47</v>
      </c>
    </row>
    <row r="51" spans="1:26">
      <c r="A51" t="s">
        <v>4573</v>
      </c>
      <c r="B51" t="s">
        <v>83</v>
      </c>
      <c r="C51">
        <v>2022</v>
      </c>
      <c r="D51" t="s">
        <v>2561</v>
      </c>
      <c r="E51" t="s">
        <v>2562</v>
      </c>
      <c r="F51" t="s">
        <v>1212</v>
      </c>
      <c r="G51" t="s">
        <v>47</v>
      </c>
      <c r="H51" t="s">
        <v>1213</v>
      </c>
      <c r="I51" t="s">
        <v>2563</v>
      </c>
      <c r="J51" t="s">
        <v>2564</v>
      </c>
      <c r="K51" t="s">
        <v>2224</v>
      </c>
      <c r="L51" s="12">
        <v>44887.363807870373</v>
      </c>
      <c r="M51" s="12">
        <v>44887.363807870373</v>
      </c>
      <c r="N51" s="12">
        <v>44886.598240740743</v>
      </c>
      <c r="O51" t="s">
        <v>2565</v>
      </c>
      <c r="P51" t="s">
        <v>130</v>
      </c>
      <c r="Q51" t="s">
        <v>4442</v>
      </c>
      <c r="R51" t="s">
        <v>4443</v>
      </c>
      <c r="S51" t="s">
        <v>4574</v>
      </c>
      <c r="T51" t="s">
        <v>47</v>
      </c>
      <c r="U51" t="s">
        <v>47</v>
      </c>
      <c r="V51" t="s">
        <v>4425</v>
      </c>
      <c r="W51" t="s">
        <v>4426</v>
      </c>
      <c r="X51" t="s">
        <v>47</v>
      </c>
      <c r="Y51" t="s">
        <v>47</v>
      </c>
      <c r="Z51" t="s">
        <v>47</v>
      </c>
    </row>
    <row r="52" spans="1:26">
      <c r="A52" t="s">
        <v>4575</v>
      </c>
      <c r="B52" t="s">
        <v>170</v>
      </c>
      <c r="C52">
        <v>2011</v>
      </c>
      <c r="D52" t="s">
        <v>2547</v>
      </c>
      <c r="E52" t="s">
        <v>2548</v>
      </c>
      <c r="F52" t="s">
        <v>2549</v>
      </c>
      <c r="G52" t="s">
        <v>2550</v>
      </c>
      <c r="H52" t="s">
        <v>47</v>
      </c>
      <c r="I52" t="s">
        <v>47</v>
      </c>
      <c r="J52" t="s">
        <v>2551</v>
      </c>
      <c r="K52" t="s">
        <v>50</v>
      </c>
      <c r="L52" s="12">
        <v>44887.363807870373</v>
      </c>
      <c r="M52" s="12">
        <v>44887.363807870373</v>
      </c>
      <c r="N52" s="12">
        <v>44886.598229166666</v>
      </c>
      <c r="O52" t="s">
        <v>2552</v>
      </c>
      <c r="P52" t="s">
        <v>47</v>
      </c>
      <c r="Q52" t="s">
        <v>4576</v>
      </c>
      <c r="R52" t="s">
        <v>47</v>
      </c>
      <c r="S52" t="s">
        <v>47</v>
      </c>
      <c r="T52" t="s">
        <v>1165</v>
      </c>
      <c r="U52" t="s">
        <v>81</v>
      </c>
      <c r="V52" t="s">
        <v>4425</v>
      </c>
      <c r="W52" t="s">
        <v>4426</v>
      </c>
      <c r="X52" t="s">
        <v>2553</v>
      </c>
      <c r="Y52" t="s">
        <v>4577</v>
      </c>
      <c r="Z52" t="s">
        <v>47</v>
      </c>
    </row>
    <row r="53" spans="1:26">
      <c r="A53" t="s">
        <v>4578</v>
      </c>
      <c r="B53" t="s">
        <v>170</v>
      </c>
      <c r="C53">
        <v>2008</v>
      </c>
      <c r="D53" t="s">
        <v>2531</v>
      </c>
      <c r="E53" t="s">
        <v>2532</v>
      </c>
      <c r="F53" t="s">
        <v>2533</v>
      </c>
      <c r="G53" t="s">
        <v>2534</v>
      </c>
      <c r="H53" t="s">
        <v>47</v>
      </c>
      <c r="I53" t="s">
        <v>47</v>
      </c>
      <c r="J53" t="s">
        <v>2535</v>
      </c>
      <c r="K53" t="s">
        <v>684</v>
      </c>
      <c r="L53" s="12">
        <v>44887.363807870373</v>
      </c>
      <c r="M53" s="12">
        <v>44887.363807870373</v>
      </c>
      <c r="N53" s="12">
        <v>44886.59820601852</v>
      </c>
      <c r="O53" t="s">
        <v>2536</v>
      </c>
      <c r="P53" t="s">
        <v>47</v>
      </c>
      <c r="Q53" t="s">
        <v>4579</v>
      </c>
      <c r="R53" t="s">
        <v>47</v>
      </c>
      <c r="S53" t="s">
        <v>47</v>
      </c>
      <c r="T53" t="s">
        <v>1165</v>
      </c>
      <c r="U53" t="s">
        <v>81</v>
      </c>
      <c r="V53" t="s">
        <v>4425</v>
      </c>
      <c r="W53" t="s">
        <v>4426</v>
      </c>
      <c r="X53" t="s">
        <v>2537</v>
      </c>
      <c r="Y53" t="s">
        <v>4580</v>
      </c>
      <c r="Z53" t="s">
        <v>47</v>
      </c>
    </row>
    <row r="54" spans="1:26">
      <c r="A54" t="s">
        <v>4581</v>
      </c>
      <c r="B54" t="s">
        <v>170</v>
      </c>
      <c r="C54">
        <v>2013</v>
      </c>
      <c r="D54" t="s">
        <v>2554</v>
      </c>
      <c r="E54" t="s">
        <v>2555</v>
      </c>
      <c r="F54" t="s">
        <v>2556</v>
      </c>
      <c r="G54" t="s">
        <v>2557</v>
      </c>
      <c r="H54" t="s">
        <v>47</v>
      </c>
      <c r="I54" t="s">
        <v>47</v>
      </c>
      <c r="J54" t="s">
        <v>2558</v>
      </c>
      <c r="K54" t="s">
        <v>87</v>
      </c>
      <c r="L54" s="12">
        <v>44887.363807870373</v>
      </c>
      <c r="M54" s="12">
        <v>44887.363807870373</v>
      </c>
      <c r="N54" s="12">
        <v>44886.598229166666</v>
      </c>
      <c r="O54" t="s">
        <v>2559</v>
      </c>
      <c r="P54" t="s">
        <v>47</v>
      </c>
      <c r="Q54" t="s">
        <v>4582</v>
      </c>
      <c r="R54" t="s">
        <v>47</v>
      </c>
      <c r="S54" t="s">
        <v>47</v>
      </c>
      <c r="T54" t="s">
        <v>1165</v>
      </c>
      <c r="U54" t="s">
        <v>81</v>
      </c>
      <c r="V54" t="s">
        <v>47</v>
      </c>
      <c r="W54" t="s">
        <v>4426</v>
      </c>
      <c r="X54" t="s">
        <v>2560</v>
      </c>
      <c r="Y54" t="s">
        <v>4583</v>
      </c>
      <c r="Z54" t="s">
        <v>47</v>
      </c>
    </row>
    <row r="55" spans="1:26">
      <c r="A55" t="s">
        <v>4584</v>
      </c>
      <c r="B55" t="s">
        <v>654</v>
      </c>
      <c r="C55">
        <v>2017</v>
      </c>
      <c r="D55" t="s">
        <v>47</v>
      </c>
      <c r="E55" t="s">
        <v>1226</v>
      </c>
      <c r="F55" t="s">
        <v>47</v>
      </c>
      <c r="G55" t="s">
        <v>2424</v>
      </c>
      <c r="H55" t="s">
        <v>47</v>
      </c>
      <c r="I55" t="s">
        <v>47</v>
      </c>
      <c r="J55" t="s">
        <v>2545</v>
      </c>
      <c r="K55" t="s">
        <v>104</v>
      </c>
      <c r="L55" s="12">
        <v>44887.363807870373</v>
      </c>
      <c r="M55" s="12">
        <v>44887.363807870373</v>
      </c>
      <c r="N55" s="12">
        <v>44886.598217592589</v>
      </c>
      <c r="O55" t="s">
        <v>47</v>
      </c>
      <c r="P55" t="s">
        <v>47</v>
      </c>
      <c r="Q55" t="s">
        <v>4585</v>
      </c>
      <c r="R55" t="s">
        <v>47</v>
      </c>
      <c r="S55" t="s">
        <v>47</v>
      </c>
      <c r="T55" t="s">
        <v>1173</v>
      </c>
      <c r="U55" t="s">
        <v>1174</v>
      </c>
      <c r="V55" t="s">
        <v>47</v>
      </c>
      <c r="W55" t="s">
        <v>4426</v>
      </c>
      <c r="X55" t="s">
        <v>2546</v>
      </c>
      <c r="Y55" t="s">
        <v>4586</v>
      </c>
      <c r="Z55" t="s">
        <v>47</v>
      </c>
    </row>
    <row r="56" spans="1:26">
      <c r="A56" t="s">
        <v>4587</v>
      </c>
      <c r="B56" t="s">
        <v>170</v>
      </c>
      <c r="C56">
        <v>2018</v>
      </c>
      <c r="D56" t="s">
        <v>2538</v>
      </c>
      <c r="E56" t="s">
        <v>2539</v>
      </c>
      <c r="F56" t="s">
        <v>2540</v>
      </c>
      <c r="G56" t="s">
        <v>2541</v>
      </c>
      <c r="H56" t="s">
        <v>47</v>
      </c>
      <c r="I56" t="s">
        <v>47</v>
      </c>
      <c r="J56" t="s">
        <v>2542</v>
      </c>
      <c r="K56" t="s">
        <v>332</v>
      </c>
      <c r="L56" s="12">
        <v>44887.363807870373</v>
      </c>
      <c r="M56" s="12">
        <v>44887.363807870373</v>
      </c>
      <c r="N56" s="12">
        <v>44886.598217592589</v>
      </c>
      <c r="O56" t="s">
        <v>2543</v>
      </c>
      <c r="P56" t="s">
        <v>47</v>
      </c>
      <c r="Q56" t="s">
        <v>4588</v>
      </c>
      <c r="R56" t="s">
        <v>47</v>
      </c>
      <c r="S56" t="s">
        <v>4589</v>
      </c>
      <c r="T56" t="s">
        <v>1173</v>
      </c>
      <c r="U56" t="s">
        <v>1174</v>
      </c>
      <c r="V56" t="s">
        <v>4425</v>
      </c>
      <c r="W56" t="s">
        <v>4426</v>
      </c>
      <c r="X56" t="s">
        <v>2544</v>
      </c>
      <c r="Y56" t="s">
        <v>4590</v>
      </c>
      <c r="Z56" t="s">
        <v>47</v>
      </c>
    </row>
    <row r="57" spans="1:26">
      <c r="A57" t="s">
        <v>4591</v>
      </c>
      <c r="B57" t="s">
        <v>654</v>
      </c>
      <c r="C57">
        <v>2021</v>
      </c>
      <c r="D57" t="s">
        <v>47</v>
      </c>
      <c r="E57" t="s">
        <v>2528</v>
      </c>
      <c r="F57" t="s">
        <v>47</v>
      </c>
      <c r="G57" t="s">
        <v>1227</v>
      </c>
      <c r="H57" t="s">
        <v>47</v>
      </c>
      <c r="I57" t="s">
        <v>47</v>
      </c>
      <c r="J57" t="s">
        <v>2529</v>
      </c>
      <c r="K57" t="s">
        <v>61</v>
      </c>
      <c r="L57" s="12">
        <v>44887.363807870373</v>
      </c>
      <c r="M57" s="12">
        <v>44887.363807870373</v>
      </c>
      <c r="N57" s="12">
        <v>44886.598194444443</v>
      </c>
      <c r="O57" t="s">
        <v>47</v>
      </c>
      <c r="P57" t="s">
        <v>47</v>
      </c>
      <c r="Q57" t="s">
        <v>4592</v>
      </c>
      <c r="R57" t="s">
        <v>47</v>
      </c>
      <c r="S57" t="s">
        <v>1226</v>
      </c>
      <c r="T57" t="s">
        <v>1173</v>
      </c>
      <c r="U57" t="s">
        <v>1174</v>
      </c>
      <c r="V57" t="s">
        <v>4425</v>
      </c>
      <c r="W57" t="s">
        <v>4426</v>
      </c>
      <c r="X57" t="s">
        <v>2530</v>
      </c>
      <c r="Y57" t="s">
        <v>4593</v>
      </c>
      <c r="Z57" t="s">
        <v>47</v>
      </c>
    </row>
    <row r="58" spans="1:26">
      <c r="A58" t="s">
        <v>4594</v>
      </c>
      <c r="B58" t="s">
        <v>170</v>
      </c>
      <c r="C58">
        <v>2015</v>
      </c>
      <c r="D58" t="s">
        <v>2516</v>
      </c>
      <c r="E58" t="s">
        <v>2517</v>
      </c>
      <c r="F58" t="s">
        <v>2518</v>
      </c>
      <c r="G58" t="s">
        <v>2519</v>
      </c>
      <c r="H58" t="s">
        <v>47</v>
      </c>
      <c r="I58" t="s">
        <v>47</v>
      </c>
      <c r="J58" t="s">
        <v>2520</v>
      </c>
      <c r="K58" t="s">
        <v>512</v>
      </c>
      <c r="L58" s="12">
        <v>44887.363807870373</v>
      </c>
      <c r="M58" s="12">
        <v>44887.363807870373</v>
      </c>
      <c r="N58" s="12">
        <v>44886.598182870373</v>
      </c>
      <c r="O58" t="s">
        <v>2521</v>
      </c>
      <c r="P58" t="s">
        <v>47</v>
      </c>
      <c r="Q58" t="s">
        <v>4595</v>
      </c>
      <c r="R58" t="s">
        <v>47</v>
      </c>
      <c r="S58" t="s">
        <v>4596</v>
      </c>
      <c r="T58" t="s">
        <v>1173</v>
      </c>
      <c r="U58" t="s">
        <v>1174</v>
      </c>
      <c r="V58" t="s">
        <v>47</v>
      </c>
      <c r="W58" t="s">
        <v>4426</v>
      </c>
      <c r="X58" t="s">
        <v>2522</v>
      </c>
      <c r="Y58" t="s">
        <v>4597</v>
      </c>
      <c r="Z58" t="s">
        <v>47</v>
      </c>
    </row>
    <row r="59" spans="1:26">
      <c r="A59" t="s">
        <v>4598</v>
      </c>
      <c r="B59" t="s">
        <v>83</v>
      </c>
      <c r="C59">
        <v>2018</v>
      </c>
      <c r="D59" t="s">
        <v>2508</v>
      </c>
      <c r="E59" t="s">
        <v>2509</v>
      </c>
      <c r="F59" t="s">
        <v>2510</v>
      </c>
      <c r="G59" t="s">
        <v>47</v>
      </c>
      <c r="H59" t="s">
        <v>2511</v>
      </c>
      <c r="I59" t="s">
        <v>2512</v>
      </c>
      <c r="J59" t="s">
        <v>2513</v>
      </c>
      <c r="K59" t="s">
        <v>2514</v>
      </c>
      <c r="L59" s="12">
        <v>44887.363807870373</v>
      </c>
      <c r="M59" s="12">
        <v>44887.363807870373</v>
      </c>
      <c r="N59" s="12">
        <v>44886.598171296297</v>
      </c>
      <c r="O59" t="s">
        <v>2515</v>
      </c>
      <c r="P59" t="s">
        <v>448</v>
      </c>
      <c r="Q59" t="s">
        <v>4599</v>
      </c>
      <c r="R59" t="s">
        <v>4600</v>
      </c>
      <c r="S59" t="s">
        <v>47</v>
      </c>
      <c r="T59" t="s">
        <v>47</v>
      </c>
      <c r="U59" t="s">
        <v>47</v>
      </c>
      <c r="V59" t="s">
        <v>4425</v>
      </c>
      <c r="W59" t="s">
        <v>4426</v>
      </c>
      <c r="X59" t="s">
        <v>47</v>
      </c>
      <c r="Y59" t="s">
        <v>47</v>
      </c>
      <c r="Z59" t="s">
        <v>47</v>
      </c>
    </row>
    <row r="60" spans="1:26">
      <c r="A60" t="s">
        <v>4601</v>
      </c>
      <c r="B60" t="s">
        <v>170</v>
      </c>
      <c r="C60">
        <v>2019</v>
      </c>
      <c r="D60" t="s">
        <v>2501</v>
      </c>
      <c r="E60" t="s">
        <v>2502</v>
      </c>
      <c r="F60" t="s">
        <v>2503</v>
      </c>
      <c r="G60" t="s">
        <v>2504</v>
      </c>
      <c r="H60" t="s">
        <v>47</v>
      </c>
      <c r="I60" t="s">
        <v>47</v>
      </c>
      <c r="J60" t="s">
        <v>2505</v>
      </c>
      <c r="K60" t="s">
        <v>219</v>
      </c>
      <c r="L60" s="12">
        <v>44887.363807870373</v>
      </c>
      <c r="M60" s="12">
        <v>44887.363807870373</v>
      </c>
      <c r="N60" s="12">
        <v>44886.59815972222</v>
      </c>
      <c r="O60" t="s">
        <v>2506</v>
      </c>
      <c r="P60" t="s">
        <v>47</v>
      </c>
      <c r="Q60" t="s">
        <v>4602</v>
      </c>
      <c r="R60" t="s">
        <v>47</v>
      </c>
      <c r="S60" t="s">
        <v>4603</v>
      </c>
      <c r="T60" t="s">
        <v>1173</v>
      </c>
      <c r="U60" t="s">
        <v>1174</v>
      </c>
      <c r="V60" t="s">
        <v>4425</v>
      </c>
      <c r="W60" t="s">
        <v>4426</v>
      </c>
      <c r="X60" t="s">
        <v>2507</v>
      </c>
      <c r="Y60" t="s">
        <v>4604</v>
      </c>
      <c r="Z60" t="s">
        <v>47</v>
      </c>
    </row>
    <row r="61" spans="1:26">
      <c r="A61" t="s">
        <v>4605</v>
      </c>
      <c r="B61" t="s">
        <v>170</v>
      </c>
      <c r="C61">
        <v>2013</v>
      </c>
      <c r="D61" t="s">
        <v>2523</v>
      </c>
      <c r="E61" t="s">
        <v>2524</v>
      </c>
      <c r="F61" t="s">
        <v>1772</v>
      </c>
      <c r="G61" t="s">
        <v>2008</v>
      </c>
      <c r="H61" t="s">
        <v>47</v>
      </c>
      <c r="I61" t="s">
        <v>47</v>
      </c>
      <c r="J61" t="s">
        <v>2525</v>
      </c>
      <c r="K61" t="s">
        <v>87</v>
      </c>
      <c r="L61" s="12">
        <v>44887.363807870373</v>
      </c>
      <c r="M61" s="12">
        <v>44887.363807870373</v>
      </c>
      <c r="N61" s="12">
        <v>44886.598182870373</v>
      </c>
      <c r="O61" t="s">
        <v>2526</v>
      </c>
      <c r="P61" t="s">
        <v>47</v>
      </c>
      <c r="Q61" t="s">
        <v>4606</v>
      </c>
      <c r="R61" t="s">
        <v>47</v>
      </c>
      <c r="S61" t="s">
        <v>47</v>
      </c>
      <c r="T61" t="s">
        <v>1173</v>
      </c>
      <c r="U61" t="s">
        <v>1174</v>
      </c>
      <c r="V61" t="s">
        <v>47</v>
      </c>
      <c r="W61" t="s">
        <v>4426</v>
      </c>
      <c r="X61" t="s">
        <v>2527</v>
      </c>
      <c r="Y61" t="s">
        <v>4607</v>
      </c>
      <c r="Z61" t="s">
        <v>4498</v>
      </c>
    </row>
    <row r="62" spans="1:26">
      <c r="A62" t="s">
        <v>4608</v>
      </c>
      <c r="B62" t="s">
        <v>83</v>
      </c>
      <c r="C62">
        <v>2022</v>
      </c>
      <c r="D62" t="s">
        <v>2495</v>
      </c>
      <c r="E62" t="s">
        <v>2496</v>
      </c>
      <c r="F62" t="s">
        <v>1212</v>
      </c>
      <c r="G62" t="s">
        <v>47</v>
      </c>
      <c r="H62" t="s">
        <v>1213</v>
      </c>
      <c r="I62" t="s">
        <v>2497</v>
      </c>
      <c r="J62" t="s">
        <v>2498</v>
      </c>
      <c r="K62" t="s">
        <v>2499</v>
      </c>
      <c r="L62" s="12">
        <v>44887.363807870373</v>
      </c>
      <c r="M62" s="12">
        <v>44887.363807870373</v>
      </c>
      <c r="N62" s="12">
        <v>44886.59814814815</v>
      </c>
      <c r="O62" t="s">
        <v>2500</v>
      </c>
      <c r="P62" t="s">
        <v>311</v>
      </c>
      <c r="Q62" t="s">
        <v>4442</v>
      </c>
      <c r="R62" t="s">
        <v>4443</v>
      </c>
      <c r="S62" t="s">
        <v>47</v>
      </c>
      <c r="T62" t="s">
        <v>47</v>
      </c>
      <c r="U62" t="s">
        <v>47</v>
      </c>
      <c r="V62" t="s">
        <v>4425</v>
      </c>
      <c r="W62" t="s">
        <v>4426</v>
      </c>
      <c r="X62" t="s">
        <v>47</v>
      </c>
      <c r="Y62" t="s">
        <v>47</v>
      </c>
      <c r="Z62" t="s">
        <v>47</v>
      </c>
    </row>
    <row r="63" spans="1:26">
      <c r="A63" t="s">
        <v>4609</v>
      </c>
      <c r="B63" t="s">
        <v>170</v>
      </c>
      <c r="C63">
        <v>2007</v>
      </c>
      <c r="D63" t="s">
        <v>2488</v>
      </c>
      <c r="E63" t="s">
        <v>2489</v>
      </c>
      <c r="F63" t="s">
        <v>2490</v>
      </c>
      <c r="G63" t="s">
        <v>2491</v>
      </c>
      <c r="H63" t="s">
        <v>47</v>
      </c>
      <c r="I63" t="s">
        <v>47</v>
      </c>
      <c r="J63" t="s">
        <v>2492</v>
      </c>
      <c r="K63" t="s">
        <v>614</v>
      </c>
      <c r="L63" s="12">
        <v>44887.363807870373</v>
      </c>
      <c r="M63" s="12">
        <v>44887.363807870373</v>
      </c>
      <c r="N63" s="12">
        <v>44886.59814814815</v>
      </c>
      <c r="O63" t="s">
        <v>2493</v>
      </c>
      <c r="P63" t="s">
        <v>47</v>
      </c>
      <c r="Q63" t="s">
        <v>4610</v>
      </c>
      <c r="R63" t="s">
        <v>47</v>
      </c>
      <c r="S63" t="s">
        <v>47</v>
      </c>
      <c r="T63" t="s">
        <v>1165</v>
      </c>
      <c r="U63" t="s">
        <v>81</v>
      </c>
      <c r="V63" t="s">
        <v>47</v>
      </c>
      <c r="W63" t="s">
        <v>4426</v>
      </c>
      <c r="X63" t="s">
        <v>2494</v>
      </c>
      <c r="Y63" t="s">
        <v>4611</v>
      </c>
      <c r="Z63" t="s">
        <v>47</v>
      </c>
    </row>
    <row r="64" spans="1:26">
      <c r="A64" t="s">
        <v>4612</v>
      </c>
      <c r="B64" t="s">
        <v>170</v>
      </c>
      <c r="C64">
        <v>2011</v>
      </c>
      <c r="D64" t="s">
        <v>2481</v>
      </c>
      <c r="E64" t="s">
        <v>2482</v>
      </c>
      <c r="F64" t="s">
        <v>2483</v>
      </c>
      <c r="G64" t="s">
        <v>2484</v>
      </c>
      <c r="H64" t="s">
        <v>47</v>
      </c>
      <c r="I64" t="s">
        <v>47</v>
      </c>
      <c r="J64" t="s">
        <v>2485</v>
      </c>
      <c r="K64" t="s">
        <v>50</v>
      </c>
      <c r="L64" s="12">
        <v>44887.363807870373</v>
      </c>
      <c r="M64" s="12">
        <v>44887.363807870373</v>
      </c>
      <c r="N64" s="12">
        <v>44886.598136574074</v>
      </c>
      <c r="O64" t="s">
        <v>2486</v>
      </c>
      <c r="P64" t="s">
        <v>47</v>
      </c>
      <c r="Q64" t="s">
        <v>4613</v>
      </c>
      <c r="R64" t="s">
        <v>47</v>
      </c>
      <c r="S64" t="s">
        <v>47</v>
      </c>
      <c r="T64" t="s">
        <v>1165</v>
      </c>
      <c r="U64" t="s">
        <v>81</v>
      </c>
      <c r="V64" t="s">
        <v>47</v>
      </c>
      <c r="W64" t="s">
        <v>4426</v>
      </c>
      <c r="X64" t="s">
        <v>2487</v>
      </c>
      <c r="Y64" t="s">
        <v>4614</v>
      </c>
      <c r="Z64" t="s">
        <v>47</v>
      </c>
    </row>
    <row r="65" spans="1:26">
      <c r="A65" t="s">
        <v>4615</v>
      </c>
      <c r="B65" t="s">
        <v>170</v>
      </c>
      <c r="C65">
        <v>2021</v>
      </c>
      <c r="D65" t="s">
        <v>2474</v>
      </c>
      <c r="E65" t="s">
        <v>2475</v>
      </c>
      <c r="F65" t="s">
        <v>2476</v>
      </c>
      <c r="G65" t="s">
        <v>2477</v>
      </c>
      <c r="H65" t="s">
        <v>47</v>
      </c>
      <c r="I65" t="s">
        <v>47</v>
      </c>
      <c r="J65" t="s">
        <v>2478</v>
      </c>
      <c r="K65" t="s">
        <v>61</v>
      </c>
      <c r="L65" s="12">
        <v>44887.363807870373</v>
      </c>
      <c r="M65" s="12">
        <v>44887.363807870373</v>
      </c>
      <c r="N65" s="12">
        <v>44886.598124999997</v>
      </c>
      <c r="O65" t="s">
        <v>2479</v>
      </c>
      <c r="P65" t="s">
        <v>47</v>
      </c>
      <c r="Q65" t="s">
        <v>4616</v>
      </c>
      <c r="R65" t="s">
        <v>47</v>
      </c>
      <c r="S65" t="s">
        <v>4617</v>
      </c>
      <c r="T65" t="s">
        <v>1173</v>
      </c>
      <c r="U65" t="s">
        <v>1174</v>
      </c>
      <c r="V65" t="s">
        <v>4425</v>
      </c>
      <c r="W65" t="s">
        <v>4426</v>
      </c>
      <c r="X65" t="s">
        <v>2480</v>
      </c>
      <c r="Y65" t="s">
        <v>4618</v>
      </c>
      <c r="Z65" t="s">
        <v>47</v>
      </c>
    </row>
    <row r="66" spans="1:26">
      <c r="A66" t="s">
        <v>4619</v>
      </c>
      <c r="B66" t="s">
        <v>170</v>
      </c>
      <c r="C66">
        <v>2012</v>
      </c>
      <c r="D66" t="s">
        <v>2462</v>
      </c>
      <c r="E66" t="s">
        <v>2463</v>
      </c>
      <c r="F66" t="s">
        <v>1483</v>
      </c>
      <c r="G66" t="s">
        <v>1484</v>
      </c>
      <c r="H66" t="s">
        <v>47</v>
      </c>
      <c r="I66" t="s">
        <v>47</v>
      </c>
      <c r="J66" t="s">
        <v>2464</v>
      </c>
      <c r="K66" t="s">
        <v>299</v>
      </c>
      <c r="L66" s="12">
        <v>44887.363807870373</v>
      </c>
      <c r="M66" s="12">
        <v>44887.363807870373</v>
      </c>
      <c r="N66" s="12">
        <v>44886.598113425927</v>
      </c>
      <c r="O66" t="s">
        <v>2465</v>
      </c>
      <c r="P66" t="s">
        <v>47</v>
      </c>
      <c r="Q66" t="s">
        <v>4620</v>
      </c>
      <c r="R66" t="s">
        <v>47</v>
      </c>
      <c r="S66" t="s">
        <v>4621</v>
      </c>
      <c r="T66" t="s">
        <v>1165</v>
      </c>
      <c r="U66" t="s">
        <v>81</v>
      </c>
      <c r="V66" t="s">
        <v>47</v>
      </c>
      <c r="W66" t="s">
        <v>4426</v>
      </c>
      <c r="X66" t="s">
        <v>2466</v>
      </c>
      <c r="Y66" t="s">
        <v>4622</v>
      </c>
      <c r="Z66" t="s">
        <v>47</v>
      </c>
    </row>
    <row r="67" spans="1:26">
      <c r="A67" t="s">
        <v>4623</v>
      </c>
      <c r="B67" t="s">
        <v>170</v>
      </c>
      <c r="C67">
        <v>1999</v>
      </c>
      <c r="D67" t="s">
        <v>2442</v>
      </c>
      <c r="E67" t="s">
        <v>2443</v>
      </c>
      <c r="F67" t="s">
        <v>2444</v>
      </c>
      <c r="G67" t="s">
        <v>2445</v>
      </c>
      <c r="H67" t="s">
        <v>47</v>
      </c>
      <c r="I67" t="s">
        <v>47</v>
      </c>
      <c r="J67" t="s">
        <v>2446</v>
      </c>
      <c r="K67" t="s">
        <v>2447</v>
      </c>
      <c r="L67" s="12">
        <v>44887.363807870373</v>
      </c>
      <c r="M67" s="12">
        <v>44887.363807870373</v>
      </c>
      <c r="N67" s="12">
        <v>44886.598090277781</v>
      </c>
      <c r="O67" t="s">
        <v>2218</v>
      </c>
      <c r="P67" t="s">
        <v>47</v>
      </c>
      <c r="Q67" t="s">
        <v>4624</v>
      </c>
      <c r="R67" t="s">
        <v>47</v>
      </c>
      <c r="S67" t="s">
        <v>47</v>
      </c>
      <c r="T67" t="s">
        <v>1165</v>
      </c>
      <c r="U67" t="s">
        <v>81</v>
      </c>
      <c r="V67" t="s">
        <v>47</v>
      </c>
      <c r="W67" t="s">
        <v>4426</v>
      </c>
      <c r="X67" t="s">
        <v>2448</v>
      </c>
      <c r="Y67" t="s">
        <v>4625</v>
      </c>
      <c r="Z67" t="s">
        <v>4456</v>
      </c>
    </row>
    <row r="68" spans="1:26">
      <c r="A68" t="s">
        <v>4626</v>
      </c>
      <c r="B68" t="s">
        <v>170</v>
      </c>
      <c r="C68">
        <v>2016</v>
      </c>
      <c r="D68" t="s">
        <v>2435</v>
      </c>
      <c r="E68" t="s">
        <v>2436</v>
      </c>
      <c r="F68" t="s">
        <v>2437</v>
      </c>
      <c r="G68" t="s">
        <v>2438</v>
      </c>
      <c r="H68" t="s">
        <v>47</v>
      </c>
      <c r="I68" t="s">
        <v>47</v>
      </c>
      <c r="J68" t="s">
        <v>2439</v>
      </c>
      <c r="K68" t="s">
        <v>279</v>
      </c>
      <c r="L68" s="12">
        <v>44887.363807870373</v>
      </c>
      <c r="M68" s="12">
        <v>44887.363807870373</v>
      </c>
      <c r="N68" s="12">
        <v>44886.598090277781</v>
      </c>
      <c r="O68" t="s">
        <v>2440</v>
      </c>
      <c r="P68" t="s">
        <v>47</v>
      </c>
      <c r="Q68" t="s">
        <v>4627</v>
      </c>
      <c r="R68" t="s">
        <v>47</v>
      </c>
      <c r="S68" t="s">
        <v>47</v>
      </c>
      <c r="T68" t="s">
        <v>1173</v>
      </c>
      <c r="U68" t="s">
        <v>1174</v>
      </c>
      <c r="V68" t="s">
        <v>47</v>
      </c>
      <c r="W68" t="s">
        <v>4426</v>
      </c>
      <c r="X68" t="s">
        <v>2441</v>
      </c>
      <c r="Y68" t="s">
        <v>4628</v>
      </c>
      <c r="Z68" t="s">
        <v>47</v>
      </c>
    </row>
    <row r="69" spans="1:26">
      <c r="A69" t="s">
        <v>4629</v>
      </c>
      <c r="B69" t="s">
        <v>170</v>
      </c>
      <c r="C69">
        <v>2007</v>
      </c>
      <c r="D69" t="s">
        <v>2467</v>
      </c>
      <c r="E69" t="s">
        <v>2468</v>
      </c>
      <c r="F69" t="s">
        <v>2469</v>
      </c>
      <c r="G69" t="s">
        <v>2470</v>
      </c>
      <c r="H69" t="s">
        <v>47</v>
      </c>
      <c r="I69" t="s">
        <v>47</v>
      </c>
      <c r="J69" t="s">
        <v>2471</v>
      </c>
      <c r="K69" t="s">
        <v>614</v>
      </c>
      <c r="L69" s="12">
        <v>44887.363807870373</v>
      </c>
      <c r="M69" s="12">
        <v>44887.363807870373</v>
      </c>
      <c r="N69" s="12">
        <v>44886.598124999997</v>
      </c>
      <c r="O69" t="s">
        <v>2472</v>
      </c>
      <c r="P69" t="s">
        <v>47</v>
      </c>
      <c r="Q69" t="s">
        <v>47</v>
      </c>
      <c r="R69" t="s">
        <v>47</v>
      </c>
      <c r="S69" t="s">
        <v>4630</v>
      </c>
      <c r="T69" t="s">
        <v>1564</v>
      </c>
      <c r="U69" t="s">
        <v>1565</v>
      </c>
      <c r="V69" t="s">
        <v>4425</v>
      </c>
      <c r="W69" t="s">
        <v>4426</v>
      </c>
      <c r="X69" t="s">
        <v>2473</v>
      </c>
      <c r="Y69" t="s">
        <v>4631</v>
      </c>
      <c r="Z69" t="s">
        <v>47</v>
      </c>
    </row>
    <row r="70" spans="1:26">
      <c r="A70" t="s">
        <v>4632</v>
      </c>
      <c r="B70" t="s">
        <v>170</v>
      </c>
      <c r="C70">
        <v>2019</v>
      </c>
      <c r="D70" t="s">
        <v>1167</v>
      </c>
      <c r="E70" t="s">
        <v>2456</v>
      </c>
      <c r="F70" t="s">
        <v>2457</v>
      </c>
      <c r="G70" t="s">
        <v>2458</v>
      </c>
      <c r="H70" t="s">
        <v>47</v>
      </c>
      <c r="I70" t="s">
        <v>47</v>
      </c>
      <c r="J70" t="s">
        <v>2459</v>
      </c>
      <c r="K70" t="s">
        <v>219</v>
      </c>
      <c r="L70" s="12">
        <v>44887.363807870373</v>
      </c>
      <c r="M70" s="12">
        <v>44887.363807870373</v>
      </c>
      <c r="N70" s="12">
        <v>44886.598113425927</v>
      </c>
      <c r="O70" t="s">
        <v>2460</v>
      </c>
      <c r="P70" t="s">
        <v>47</v>
      </c>
      <c r="Q70" t="s">
        <v>4633</v>
      </c>
      <c r="R70" t="s">
        <v>47</v>
      </c>
      <c r="S70" t="s">
        <v>4634</v>
      </c>
      <c r="T70" t="s">
        <v>1173</v>
      </c>
      <c r="U70" t="s">
        <v>1174</v>
      </c>
      <c r="V70" t="s">
        <v>4425</v>
      </c>
      <c r="W70" t="s">
        <v>4426</v>
      </c>
      <c r="X70" t="s">
        <v>2461</v>
      </c>
      <c r="Y70" t="s">
        <v>4635</v>
      </c>
      <c r="Z70" t="s">
        <v>47</v>
      </c>
    </row>
    <row r="71" spans="1:26">
      <c r="A71" t="s">
        <v>4636</v>
      </c>
      <c r="B71" t="s">
        <v>170</v>
      </c>
      <c r="C71">
        <v>2008</v>
      </c>
      <c r="D71" t="s">
        <v>2449</v>
      </c>
      <c r="E71" t="s">
        <v>2450</v>
      </c>
      <c r="F71" t="s">
        <v>2451</v>
      </c>
      <c r="G71" t="s">
        <v>2452</v>
      </c>
      <c r="H71" t="s">
        <v>47</v>
      </c>
      <c r="I71" t="s">
        <v>47</v>
      </c>
      <c r="J71" t="s">
        <v>2453</v>
      </c>
      <c r="K71" t="s">
        <v>684</v>
      </c>
      <c r="L71" s="12">
        <v>44887.363807870373</v>
      </c>
      <c r="M71" s="12">
        <v>44887.363807870373</v>
      </c>
      <c r="N71" s="12">
        <v>44886.598101851851</v>
      </c>
      <c r="O71" t="s">
        <v>2454</v>
      </c>
      <c r="P71" t="s">
        <v>47</v>
      </c>
      <c r="Q71" t="s">
        <v>4637</v>
      </c>
      <c r="R71" t="s">
        <v>47</v>
      </c>
      <c r="S71" t="s">
        <v>47</v>
      </c>
      <c r="T71" t="s">
        <v>1165</v>
      </c>
      <c r="U71" t="s">
        <v>81</v>
      </c>
      <c r="V71" t="s">
        <v>47</v>
      </c>
      <c r="W71" t="s">
        <v>4426</v>
      </c>
      <c r="X71" t="s">
        <v>2455</v>
      </c>
      <c r="Y71" t="s">
        <v>4638</v>
      </c>
      <c r="Z71" t="s">
        <v>47</v>
      </c>
    </row>
    <row r="72" spans="1:26">
      <c r="A72" t="s">
        <v>4639</v>
      </c>
      <c r="B72" t="s">
        <v>170</v>
      </c>
      <c r="C72">
        <v>2016</v>
      </c>
      <c r="D72" t="s">
        <v>2428</v>
      </c>
      <c r="E72" t="s">
        <v>2429</v>
      </c>
      <c r="F72" t="s">
        <v>2430</v>
      </c>
      <c r="G72" t="s">
        <v>2431</v>
      </c>
      <c r="H72" t="s">
        <v>47</v>
      </c>
      <c r="I72" t="s">
        <v>47</v>
      </c>
      <c r="J72" t="s">
        <v>2432</v>
      </c>
      <c r="K72" t="s">
        <v>279</v>
      </c>
      <c r="L72" s="12">
        <v>44887.363807870373</v>
      </c>
      <c r="M72" s="12">
        <v>44887.363807870373</v>
      </c>
      <c r="N72" s="12">
        <v>44886.598090277781</v>
      </c>
      <c r="O72" t="s">
        <v>2433</v>
      </c>
      <c r="P72" t="s">
        <v>47</v>
      </c>
      <c r="Q72" t="s">
        <v>4640</v>
      </c>
      <c r="R72" t="s">
        <v>47</v>
      </c>
      <c r="S72" t="s">
        <v>47</v>
      </c>
      <c r="T72" t="s">
        <v>1173</v>
      </c>
      <c r="U72" t="s">
        <v>1174</v>
      </c>
      <c r="V72" t="s">
        <v>47</v>
      </c>
      <c r="W72" t="s">
        <v>4426</v>
      </c>
      <c r="X72" t="s">
        <v>2434</v>
      </c>
      <c r="Y72" t="s">
        <v>4641</v>
      </c>
      <c r="Z72" t="s">
        <v>47</v>
      </c>
    </row>
    <row r="73" spans="1:26">
      <c r="A73" t="s">
        <v>4642</v>
      </c>
      <c r="B73" t="s">
        <v>170</v>
      </c>
      <c r="C73">
        <v>2017</v>
      </c>
      <c r="D73" t="s">
        <v>2422</v>
      </c>
      <c r="E73" t="s">
        <v>2423</v>
      </c>
      <c r="F73" t="s">
        <v>1226</v>
      </c>
      <c r="G73" t="s">
        <v>2424</v>
      </c>
      <c r="H73" t="s">
        <v>47</v>
      </c>
      <c r="I73" t="s">
        <v>47</v>
      </c>
      <c r="J73" t="s">
        <v>2425</v>
      </c>
      <c r="K73" t="s">
        <v>104</v>
      </c>
      <c r="L73" s="12">
        <v>44887.363807870373</v>
      </c>
      <c r="M73" s="12">
        <v>44887.363807870373</v>
      </c>
      <c r="N73" s="12">
        <v>44886.598055555558</v>
      </c>
      <c r="O73" t="s">
        <v>2426</v>
      </c>
      <c r="P73" t="s">
        <v>47</v>
      </c>
      <c r="Q73" t="s">
        <v>4585</v>
      </c>
      <c r="R73" t="s">
        <v>47</v>
      </c>
      <c r="S73" t="s">
        <v>47</v>
      </c>
      <c r="T73" t="s">
        <v>1173</v>
      </c>
      <c r="U73" t="s">
        <v>1174</v>
      </c>
      <c r="V73" t="s">
        <v>47</v>
      </c>
      <c r="W73" t="s">
        <v>4426</v>
      </c>
      <c r="X73" t="s">
        <v>2427</v>
      </c>
      <c r="Y73" t="s">
        <v>4586</v>
      </c>
      <c r="Z73" t="s">
        <v>47</v>
      </c>
    </row>
    <row r="74" spans="1:26">
      <c r="A74" t="s">
        <v>4643</v>
      </c>
      <c r="B74" t="s">
        <v>170</v>
      </c>
      <c r="C74">
        <v>2015</v>
      </c>
      <c r="D74" t="s">
        <v>2415</v>
      </c>
      <c r="E74" t="s">
        <v>2416</v>
      </c>
      <c r="F74" t="s">
        <v>2417</v>
      </c>
      <c r="G74" t="s">
        <v>2418</v>
      </c>
      <c r="H74" t="s">
        <v>47</v>
      </c>
      <c r="I74" t="s">
        <v>47</v>
      </c>
      <c r="J74" t="s">
        <v>2419</v>
      </c>
      <c r="K74" t="s">
        <v>512</v>
      </c>
      <c r="L74" s="12">
        <v>44887.363807870373</v>
      </c>
      <c r="M74" s="12">
        <v>44887.363807870373</v>
      </c>
      <c r="N74" s="12">
        <v>44886.598055555558</v>
      </c>
      <c r="O74" t="s">
        <v>2420</v>
      </c>
      <c r="P74" t="s">
        <v>47</v>
      </c>
      <c r="Q74" t="s">
        <v>4644</v>
      </c>
      <c r="R74" t="s">
        <v>47</v>
      </c>
      <c r="S74" t="s">
        <v>47</v>
      </c>
      <c r="T74" t="s">
        <v>1173</v>
      </c>
      <c r="U74" t="s">
        <v>1174</v>
      </c>
      <c r="V74" t="s">
        <v>47</v>
      </c>
      <c r="W74" t="s">
        <v>4426</v>
      </c>
      <c r="X74" t="s">
        <v>2421</v>
      </c>
      <c r="Y74" t="s">
        <v>4645</v>
      </c>
      <c r="Z74" t="s">
        <v>47</v>
      </c>
    </row>
    <row r="75" spans="1:26">
      <c r="A75" t="s">
        <v>4646</v>
      </c>
      <c r="B75" t="s">
        <v>170</v>
      </c>
      <c r="C75">
        <v>2013</v>
      </c>
      <c r="D75" t="s">
        <v>2402</v>
      </c>
      <c r="E75" t="s">
        <v>2403</v>
      </c>
      <c r="F75" t="s">
        <v>2404</v>
      </c>
      <c r="G75" t="s">
        <v>2405</v>
      </c>
      <c r="H75" t="s">
        <v>47</v>
      </c>
      <c r="I75" t="s">
        <v>47</v>
      </c>
      <c r="J75" t="s">
        <v>2406</v>
      </c>
      <c r="K75" t="s">
        <v>87</v>
      </c>
      <c r="L75" s="12">
        <v>44887.363807870373</v>
      </c>
      <c r="M75" s="12">
        <v>44887.363807870373</v>
      </c>
      <c r="N75" s="12">
        <v>44886.597951388889</v>
      </c>
      <c r="O75" t="s">
        <v>2407</v>
      </c>
      <c r="P75" t="s">
        <v>47</v>
      </c>
      <c r="Q75" t="s">
        <v>4647</v>
      </c>
      <c r="R75" t="s">
        <v>47</v>
      </c>
      <c r="S75" t="s">
        <v>47</v>
      </c>
      <c r="T75" t="s">
        <v>1165</v>
      </c>
      <c r="U75" t="s">
        <v>81</v>
      </c>
      <c r="V75" t="s">
        <v>4425</v>
      </c>
      <c r="W75" t="s">
        <v>4426</v>
      </c>
      <c r="X75" t="s">
        <v>2408</v>
      </c>
      <c r="Y75" t="s">
        <v>4648</v>
      </c>
      <c r="Z75" t="s">
        <v>4498</v>
      </c>
    </row>
    <row r="76" spans="1:26">
      <c r="A76" t="s">
        <v>4649</v>
      </c>
      <c r="B76" t="s">
        <v>170</v>
      </c>
      <c r="C76">
        <v>2020</v>
      </c>
      <c r="D76" t="s">
        <v>2395</v>
      </c>
      <c r="E76" t="s">
        <v>2396</v>
      </c>
      <c r="F76" t="s">
        <v>2397</v>
      </c>
      <c r="G76" t="s">
        <v>2398</v>
      </c>
      <c r="H76" t="s">
        <v>47</v>
      </c>
      <c r="I76" t="s">
        <v>47</v>
      </c>
      <c r="J76" t="s">
        <v>2399</v>
      </c>
      <c r="K76" t="s">
        <v>124</v>
      </c>
      <c r="L76" s="12">
        <v>44887.363807870373</v>
      </c>
      <c r="M76" s="12">
        <v>44887.363807870373</v>
      </c>
      <c r="N76" s="12">
        <v>44886.597962962966</v>
      </c>
      <c r="O76" t="s">
        <v>2400</v>
      </c>
      <c r="P76" t="s">
        <v>47</v>
      </c>
      <c r="Q76" t="s">
        <v>4650</v>
      </c>
      <c r="R76" t="s">
        <v>47</v>
      </c>
      <c r="S76" t="s">
        <v>47</v>
      </c>
      <c r="T76" t="s">
        <v>1173</v>
      </c>
      <c r="U76" t="s">
        <v>1174</v>
      </c>
      <c r="V76" t="s">
        <v>4425</v>
      </c>
      <c r="W76" t="s">
        <v>4426</v>
      </c>
      <c r="X76" t="s">
        <v>2401</v>
      </c>
      <c r="Y76" t="s">
        <v>4651</v>
      </c>
      <c r="Z76" t="s">
        <v>47</v>
      </c>
    </row>
    <row r="77" spans="1:26">
      <c r="A77" t="s">
        <v>4652</v>
      </c>
      <c r="B77" t="s">
        <v>170</v>
      </c>
      <c r="C77">
        <v>2013</v>
      </c>
      <c r="D77" t="s">
        <v>2384</v>
      </c>
      <c r="E77" t="s">
        <v>2385</v>
      </c>
      <c r="F77" t="s">
        <v>1328</v>
      </c>
      <c r="G77" t="s">
        <v>1329</v>
      </c>
      <c r="H77" t="s">
        <v>47</v>
      </c>
      <c r="I77" t="s">
        <v>47</v>
      </c>
      <c r="J77" t="s">
        <v>2386</v>
      </c>
      <c r="K77" t="s">
        <v>87</v>
      </c>
      <c r="L77" s="12">
        <v>44887.363807870373</v>
      </c>
      <c r="M77" s="12">
        <v>44887.363807870373</v>
      </c>
      <c r="N77" s="12">
        <v>44886.597974537035</v>
      </c>
      <c r="O77" t="s">
        <v>2387</v>
      </c>
      <c r="P77" t="s">
        <v>47</v>
      </c>
      <c r="Q77" t="s">
        <v>47</v>
      </c>
      <c r="R77" t="s">
        <v>47</v>
      </c>
      <c r="S77" t="s">
        <v>47</v>
      </c>
      <c r="T77" t="s">
        <v>1332</v>
      </c>
      <c r="U77" t="s">
        <v>1333</v>
      </c>
      <c r="V77" t="s">
        <v>4653</v>
      </c>
      <c r="W77" t="s">
        <v>4426</v>
      </c>
      <c r="X77" t="s">
        <v>2388</v>
      </c>
      <c r="Y77" t="s">
        <v>47</v>
      </c>
      <c r="Z77" t="s">
        <v>47</v>
      </c>
    </row>
    <row r="78" spans="1:26">
      <c r="A78" t="s">
        <v>4654</v>
      </c>
      <c r="B78" t="s">
        <v>170</v>
      </c>
      <c r="C78">
        <v>2018</v>
      </c>
      <c r="D78" t="s">
        <v>2409</v>
      </c>
      <c r="E78" t="s">
        <v>2410</v>
      </c>
      <c r="F78" t="s">
        <v>1794</v>
      </c>
      <c r="G78" t="s">
        <v>2411</v>
      </c>
      <c r="H78" t="s">
        <v>47</v>
      </c>
      <c r="I78" t="s">
        <v>47</v>
      </c>
      <c r="J78" t="s">
        <v>2412</v>
      </c>
      <c r="K78" t="s">
        <v>332</v>
      </c>
      <c r="L78" s="12">
        <v>44887.363807870373</v>
      </c>
      <c r="M78" s="12">
        <v>44887.363807870373</v>
      </c>
      <c r="N78" s="12">
        <v>44886.598032407404</v>
      </c>
      <c r="O78" t="s">
        <v>2413</v>
      </c>
      <c r="P78" t="s">
        <v>47</v>
      </c>
      <c r="Q78" t="s">
        <v>4655</v>
      </c>
      <c r="R78" t="s">
        <v>47</v>
      </c>
      <c r="S78" t="s">
        <v>4656</v>
      </c>
      <c r="T78" t="s">
        <v>1173</v>
      </c>
      <c r="U78" t="s">
        <v>1174</v>
      </c>
      <c r="V78" t="s">
        <v>47</v>
      </c>
      <c r="W78" t="s">
        <v>4426</v>
      </c>
      <c r="X78" t="s">
        <v>2414</v>
      </c>
      <c r="Y78" t="s">
        <v>4657</v>
      </c>
      <c r="Z78" t="s">
        <v>47</v>
      </c>
    </row>
    <row r="79" spans="1:26">
      <c r="A79" t="s">
        <v>4658</v>
      </c>
      <c r="B79" t="s">
        <v>83</v>
      </c>
      <c r="C79">
        <v>2017</v>
      </c>
      <c r="D79" t="s">
        <v>2389</v>
      </c>
      <c r="E79" t="s">
        <v>2390</v>
      </c>
      <c r="F79" t="s">
        <v>1283</v>
      </c>
      <c r="G79" t="s">
        <v>47</v>
      </c>
      <c r="H79" t="s">
        <v>1284</v>
      </c>
      <c r="I79" t="s">
        <v>2391</v>
      </c>
      <c r="J79" t="s">
        <v>2392</v>
      </c>
      <c r="K79" t="s">
        <v>2393</v>
      </c>
      <c r="L79" s="12">
        <v>44887.363807870373</v>
      </c>
      <c r="M79" s="12">
        <v>44887.363807870373</v>
      </c>
      <c r="N79" s="12">
        <v>44886.597974537035</v>
      </c>
      <c r="O79" t="s">
        <v>2394</v>
      </c>
      <c r="P79" t="s">
        <v>311</v>
      </c>
      <c r="Q79" t="s">
        <v>4515</v>
      </c>
      <c r="R79" t="s">
        <v>4566</v>
      </c>
      <c r="S79" t="s">
        <v>4659</v>
      </c>
      <c r="T79" t="s">
        <v>47</v>
      </c>
      <c r="U79" t="s">
        <v>47</v>
      </c>
      <c r="V79" t="s">
        <v>4425</v>
      </c>
      <c r="W79" t="s">
        <v>4426</v>
      </c>
      <c r="X79" t="s">
        <v>47</v>
      </c>
      <c r="Y79" t="s">
        <v>47</v>
      </c>
      <c r="Z79" t="s">
        <v>47</v>
      </c>
    </row>
    <row r="80" spans="1:26">
      <c r="A80" t="s">
        <v>4660</v>
      </c>
      <c r="B80" t="s">
        <v>170</v>
      </c>
      <c r="C80">
        <v>2005</v>
      </c>
      <c r="D80" t="s">
        <v>47</v>
      </c>
      <c r="E80" t="s">
        <v>2377</v>
      </c>
      <c r="F80" t="s">
        <v>2378</v>
      </c>
      <c r="G80" t="s">
        <v>2379</v>
      </c>
      <c r="H80" t="s">
        <v>47</v>
      </c>
      <c r="I80" t="s">
        <v>47</v>
      </c>
      <c r="J80" t="s">
        <v>2380</v>
      </c>
      <c r="K80" t="s">
        <v>794</v>
      </c>
      <c r="L80" s="12">
        <v>44887.363807870373</v>
      </c>
      <c r="M80" s="12">
        <v>44887.363807870373</v>
      </c>
      <c r="N80" s="12">
        <v>44886.597974537035</v>
      </c>
      <c r="O80" t="s">
        <v>2381</v>
      </c>
      <c r="P80" t="s">
        <v>47</v>
      </c>
      <c r="Q80" t="s">
        <v>47</v>
      </c>
      <c r="R80" t="s">
        <v>47</v>
      </c>
      <c r="S80" t="s">
        <v>47</v>
      </c>
      <c r="T80" t="s">
        <v>80</v>
      </c>
      <c r="U80" t="s">
        <v>2382</v>
      </c>
      <c r="V80" t="s">
        <v>4653</v>
      </c>
      <c r="W80" t="s">
        <v>4426</v>
      </c>
      <c r="X80" t="s">
        <v>2383</v>
      </c>
      <c r="Y80" t="s">
        <v>47</v>
      </c>
      <c r="Z80" t="s">
        <v>47</v>
      </c>
    </row>
    <row r="81" spans="1:26">
      <c r="A81" t="s">
        <v>4661</v>
      </c>
      <c r="B81" t="s">
        <v>170</v>
      </c>
      <c r="C81">
        <v>2022</v>
      </c>
      <c r="D81" t="s">
        <v>2365</v>
      </c>
      <c r="E81" t="s">
        <v>2366</v>
      </c>
      <c r="F81" t="s">
        <v>2215</v>
      </c>
      <c r="G81" t="s">
        <v>2367</v>
      </c>
      <c r="H81" t="s">
        <v>47</v>
      </c>
      <c r="I81" t="s">
        <v>47</v>
      </c>
      <c r="J81" t="s">
        <v>2368</v>
      </c>
      <c r="K81" t="s">
        <v>71</v>
      </c>
      <c r="L81" s="12">
        <v>44887.363807870373</v>
      </c>
      <c r="M81" s="12">
        <v>44887.363807870373</v>
      </c>
      <c r="N81" s="12">
        <v>44886.597951388889</v>
      </c>
      <c r="O81" t="s">
        <v>2369</v>
      </c>
      <c r="P81" t="s">
        <v>47</v>
      </c>
      <c r="Q81" t="s">
        <v>4662</v>
      </c>
      <c r="R81" t="s">
        <v>47</v>
      </c>
      <c r="S81" t="s">
        <v>4663</v>
      </c>
      <c r="T81" t="s">
        <v>1173</v>
      </c>
      <c r="U81" t="s">
        <v>1174</v>
      </c>
      <c r="V81" t="s">
        <v>4425</v>
      </c>
      <c r="W81" t="s">
        <v>4426</v>
      </c>
      <c r="X81" t="s">
        <v>2370</v>
      </c>
      <c r="Y81" t="s">
        <v>4664</v>
      </c>
      <c r="Z81" t="s">
        <v>47</v>
      </c>
    </row>
    <row r="82" spans="1:26">
      <c r="A82" t="s">
        <v>4665</v>
      </c>
      <c r="B82" t="s">
        <v>83</v>
      </c>
      <c r="C82">
        <v>2009</v>
      </c>
      <c r="D82" t="s">
        <v>2353</v>
      </c>
      <c r="E82" t="s">
        <v>2354</v>
      </c>
      <c r="F82" t="s">
        <v>1633</v>
      </c>
      <c r="G82" t="s">
        <v>47</v>
      </c>
      <c r="H82" t="s">
        <v>1634</v>
      </c>
      <c r="I82" t="s">
        <v>2355</v>
      </c>
      <c r="J82" t="s">
        <v>2356</v>
      </c>
      <c r="K82" t="s">
        <v>1637</v>
      </c>
      <c r="L82" s="12">
        <v>44887.363807870373</v>
      </c>
      <c r="M82" s="12">
        <v>44887.363807870373</v>
      </c>
      <c r="N82" s="12">
        <v>44886.597974537035</v>
      </c>
      <c r="O82" t="s">
        <v>2357</v>
      </c>
      <c r="P82" t="s">
        <v>130</v>
      </c>
      <c r="Q82" t="s">
        <v>889</v>
      </c>
      <c r="R82" t="s">
        <v>4666</v>
      </c>
      <c r="S82" t="s">
        <v>47</v>
      </c>
      <c r="T82" t="s">
        <v>47</v>
      </c>
      <c r="U82" t="s">
        <v>47</v>
      </c>
      <c r="V82" t="s">
        <v>4425</v>
      </c>
      <c r="W82" t="s">
        <v>4426</v>
      </c>
      <c r="X82" t="s">
        <v>47</v>
      </c>
      <c r="Y82" t="s">
        <v>47</v>
      </c>
      <c r="Z82" t="s">
        <v>47</v>
      </c>
    </row>
    <row r="83" spans="1:26">
      <c r="A83" t="s">
        <v>4667</v>
      </c>
      <c r="B83" t="s">
        <v>170</v>
      </c>
      <c r="C83">
        <v>2011</v>
      </c>
      <c r="D83" t="s">
        <v>2371</v>
      </c>
      <c r="E83" t="s">
        <v>2372</v>
      </c>
      <c r="F83" t="s">
        <v>1664</v>
      </c>
      <c r="G83" t="s">
        <v>2373</v>
      </c>
      <c r="H83" t="s">
        <v>47</v>
      </c>
      <c r="I83" t="s">
        <v>47</v>
      </c>
      <c r="J83" t="s">
        <v>2374</v>
      </c>
      <c r="K83" t="s">
        <v>50</v>
      </c>
      <c r="L83" s="12">
        <v>44887.363807870373</v>
      </c>
      <c r="M83" s="12">
        <v>44887.363807870373</v>
      </c>
      <c r="N83" s="12">
        <v>44886.597951388889</v>
      </c>
      <c r="O83" t="s">
        <v>2375</v>
      </c>
      <c r="P83" t="s">
        <v>47</v>
      </c>
      <c r="Q83" t="s">
        <v>4668</v>
      </c>
      <c r="R83" t="s">
        <v>47</v>
      </c>
      <c r="S83" t="s">
        <v>47</v>
      </c>
      <c r="T83" t="s">
        <v>1165</v>
      </c>
      <c r="U83" t="s">
        <v>81</v>
      </c>
      <c r="V83" t="s">
        <v>4425</v>
      </c>
      <c r="W83" t="s">
        <v>4426</v>
      </c>
      <c r="X83" t="s">
        <v>2376</v>
      </c>
      <c r="Y83" t="s">
        <v>4669</v>
      </c>
      <c r="Z83" t="s">
        <v>47</v>
      </c>
    </row>
    <row r="84" spans="1:26">
      <c r="A84" t="s">
        <v>4670</v>
      </c>
      <c r="B84" t="s">
        <v>170</v>
      </c>
      <c r="C84">
        <v>2021</v>
      </c>
      <c r="D84" t="s">
        <v>2358</v>
      </c>
      <c r="E84" t="s">
        <v>2359</v>
      </c>
      <c r="F84" t="s">
        <v>2360</v>
      </c>
      <c r="G84" t="s">
        <v>2361</v>
      </c>
      <c r="H84" t="s">
        <v>47</v>
      </c>
      <c r="I84" t="s">
        <v>47</v>
      </c>
      <c r="J84" t="s">
        <v>2362</v>
      </c>
      <c r="K84" t="s">
        <v>61</v>
      </c>
      <c r="L84" s="12">
        <v>44887.363807870373</v>
      </c>
      <c r="M84" s="12">
        <v>44887.363807870373</v>
      </c>
      <c r="N84" s="12">
        <v>44886.597951388889</v>
      </c>
      <c r="O84" t="s">
        <v>2363</v>
      </c>
      <c r="P84" t="s">
        <v>47</v>
      </c>
      <c r="Q84" t="s">
        <v>4671</v>
      </c>
      <c r="R84" t="s">
        <v>47</v>
      </c>
      <c r="S84" t="s">
        <v>47</v>
      </c>
      <c r="T84" t="s">
        <v>1309</v>
      </c>
      <c r="U84" t="s">
        <v>1310</v>
      </c>
      <c r="V84" t="s">
        <v>4425</v>
      </c>
      <c r="W84" t="s">
        <v>4426</v>
      </c>
      <c r="X84" t="s">
        <v>2364</v>
      </c>
      <c r="Y84" t="s">
        <v>4672</v>
      </c>
      <c r="Z84" t="s">
        <v>47</v>
      </c>
    </row>
    <row r="85" spans="1:26">
      <c r="A85" t="s">
        <v>4673</v>
      </c>
      <c r="B85" t="s">
        <v>170</v>
      </c>
      <c r="C85">
        <v>2012</v>
      </c>
      <c r="D85" t="s">
        <v>2346</v>
      </c>
      <c r="E85" t="s">
        <v>2347</v>
      </c>
      <c r="F85" t="s">
        <v>2348</v>
      </c>
      <c r="G85" t="s">
        <v>2349</v>
      </c>
      <c r="H85" t="s">
        <v>47</v>
      </c>
      <c r="I85" t="s">
        <v>47</v>
      </c>
      <c r="J85" t="s">
        <v>2350</v>
      </c>
      <c r="K85" t="s">
        <v>299</v>
      </c>
      <c r="L85" s="12">
        <v>44887.363807870373</v>
      </c>
      <c r="M85" s="12">
        <v>44887.363807870373</v>
      </c>
      <c r="N85" s="12">
        <v>44886.597986111112</v>
      </c>
      <c r="O85" t="s">
        <v>2351</v>
      </c>
      <c r="P85" t="s">
        <v>47</v>
      </c>
      <c r="Q85" t="s">
        <v>4674</v>
      </c>
      <c r="R85" t="s">
        <v>47</v>
      </c>
      <c r="S85" t="s">
        <v>4675</v>
      </c>
      <c r="T85" t="s">
        <v>1165</v>
      </c>
      <c r="U85" t="s">
        <v>81</v>
      </c>
      <c r="V85" t="s">
        <v>47</v>
      </c>
      <c r="W85" t="s">
        <v>4426</v>
      </c>
      <c r="X85" t="s">
        <v>2352</v>
      </c>
      <c r="Y85" t="s">
        <v>4676</v>
      </c>
      <c r="Z85" t="s">
        <v>47</v>
      </c>
    </row>
    <row r="86" spans="1:26">
      <c r="A86" t="s">
        <v>4677</v>
      </c>
      <c r="B86" t="s">
        <v>83</v>
      </c>
      <c r="C86">
        <v>2014</v>
      </c>
      <c r="D86" t="s">
        <v>2339</v>
      </c>
      <c r="E86" t="s">
        <v>2340</v>
      </c>
      <c r="F86" t="s">
        <v>2341</v>
      </c>
      <c r="G86" t="s">
        <v>47</v>
      </c>
      <c r="H86" t="s">
        <v>2342</v>
      </c>
      <c r="I86" t="s">
        <v>2343</v>
      </c>
      <c r="J86" t="s">
        <v>2344</v>
      </c>
      <c r="K86" t="s">
        <v>2345</v>
      </c>
      <c r="L86" s="12">
        <v>44887.363807870373</v>
      </c>
      <c r="M86" s="12">
        <v>44887.363807870373</v>
      </c>
      <c r="N86" s="12">
        <v>44886.597986111112</v>
      </c>
      <c r="O86" t="s">
        <v>47</v>
      </c>
      <c r="P86" t="s">
        <v>311</v>
      </c>
      <c r="Q86" t="s">
        <v>311</v>
      </c>
      <c r="R86" t="s">
        <v>47</v>
      </c>
      <c r="S86" t="s">
        <v>47</v>
      </c>
      <c r="T86" t="s">
        <v>47</v>
      </c>
      <c r="U86" t="s">
        <v>47</v>
      </c>
      <c r="V86" t="s">
        <v>47</v>
      </c>
      <c r="W86" t="s">
        <v>4426</v>
      </c>
      <c r="X86" t="s">
        <v>47</v>
      </c>
      <c r="Y86" t="s">
        <v>47</v>
      </c>
      <c r="Z86" t="s">
        <v>47</v>
      </c>
    </row>
    <row r="87" spans="1:26">
      <c r="A87" t="s">
        <v>4678</v>
      </c>
      <c r="B87" t="s">
        <v>83</v>
      </c>
      <c r="C87">
        <v>2020</v>
      </c>
      <c r="D87" t="s">
        <v>2331</v>
      </c>
      <c r="E87" t="s">
        <v>2332</v>
      </c>
      <c r="F87" t="s">
        <v>2333</v>
      </c>
      <c r="G87" t="s">
        <v>47</v>
      </c>
      <c r="H87" t="s">
        <v>2334</v>
      </c>
      <c r="I87" t="s">
        <v>2335</v>
      </c>
      <c r="J87" t="s">
        <v>2336</v>
      </c>
      <c r="K87" t="s">
        <v>2337</v>
      </c>
      <c r="L87" s="12">
        <v>44887.363807870373</v>
      </c>
      <c r="M87" s="12">
        <v>44887.363807870373</v>
      </c>
      <c r="N87" s="12">
        <v>44886.597997685189</v>
      </c>
      <c r="O87" t="s">
        <v>2338</v>
      </c>
      <c r="P87" t="s">
        <v>2162</v>
      </c>
      <c r="Q87" t="s">
        <v>4679</v>
      </c>
      <c r="R87" t="s">
        <v>4680</v>
      </c>
      <c r="S87" t="s">
        <v>47</v>
      </c>
      <c r="T87" t="s">
        <v>47</v>
      </c>
      <c r="U87" t="s">
        <v>47</v>
      </c>
      <c r="V87" t="s">
        <v>4425</v>
      </c>
      <c r="W87" t="s">
        <v>4426</v>
      </c>
      <c r="X87" t="s">
        <v>47</v>
      </c>
      <c r="Y87" t="s">
        <v>47</v>
      </c>
      <c r="Z87" t="s">
        <v>47</v>
      </c>
    </row>
    <row r="88" spans="1:26">
      <c r="A88" t="s">
        <v>4681</v>
      </c>
      <c r="B88" t="s">
        <v>170</v>
      </c>
      <c r="C88">
        <v>2013</v>
      </c>
      <c r="D88" t="s">
        <v>1326</v>
      </c>
      <c r="E88" t="s">
        <v>2320</v>
      </c>
      <c r="F88" t="s">
        <v>1328</v>
      </c>
      <c r="G88" t="s">
        <v>1329</v>
      </c>
      <c r="H88" t="s">
        <v>47</v>
      </c>
      <c r="I88" t="s">
        <v>47</v>
      </c>
      <c r="J88" t="s">
        <v>2321</v>
      </c>
      <c r="K88" t="s">
        <v>87</v>
      </c>
      <c r="L88" s="12">
        <v>44887.363807870373</v>
      </c>
      <c r="M88" s="12">
        <v>44887.363807870373</v>
      </c>
      <c r="N88" s="12">
        <v>44886.598020833335</v>
      </c>
      <c r="O88" t="s">
        <v>2322</v>
      </c>
      <c r="P88" t="s">
        <v>47</v>
      </c>
      <c r="Q88" t="s">
        <v>47</v>
      </c>
      <c r="R88" t="s">
        <v>47</v>
      </c>
      <c r="S88" t="s">
        <v>47</v>
      </c>
      <c r="T88" t="s">
        <v>1332</v>
      </c>
      <c r="U88" t="s">
        <v>1333</v>
      </c>
      <c r="V88" t="s">
        <v>4653</v>
      </c>
      <c r="W88" t="s">
        <v>4426</v>
      </c>
      <c r="X88" t="s">
        <v>2323</v>
      </c>
      <c r="Y88" t="s">
        <v>47</v>
      </c>
      <c r="Z88" t="s">
        <v>47</v>
      </c>
    </row>
    <row r="89" spans="1:26">
      <c r="A89" t="s">
        <v>4682</v>
      </c>
      <c r="B89" t="s">
        <v>170</v>
      </c>
      <c r="C89">
        <v>2010</v>
      </c>
      <c r="D89" t="s">
        <v>2313</v>
      </c>
      <c r="E89" t="s">
        <v>2314</v>
      </c>
      <c r="F89" t="s">
        <v>2315</v>
      </c>
      <c r="G89" t="s">
        <v>2316</v>
      </c>
      <c r="H89" t="s">
        <v>47</v>
      </c>
      <c r="I89" t="s">
        <v>47</v>
      </c>
      <c r="J89" t="s">
        <v>2317</v>
      </c>
      <c r="K89" t="s">
        <v>78</v>
      </c>
      <c r="L89" s="12">
        <v>44887.363807870373</v>
      </c>
      <c r="M89" s="12">
        <v>44887.363807870373</v>
      </c>
      <c r="N89" s="12">
        <v>44886.598032407404</v>
      </c>
      <c r="O89" t="s">
        <v>2318</v>
      </c>
      <c r="P89" t="s">
        <v>47</v>
      </c>
      <c r="Q89" t="s">
        <v>4683</v>
      </c>
      <c r="R89" t="s">
        <v>47</v>
      </c>
      <c r="S89" t="s">
        <v>47</v>
      </c>
      <c r="T89" t="s">
        <v>1165</v>
      </c>
      <c r="U89" t="s">
        <v>81</v>
      </c>
      <c r="V89" t="s">
        <v>47</v>
      </c>
      <c r="W89" t="s">
        <v>4426</v>
      </c>
      <c r="X89" t="s">
        <v>2319</v>
      </c>
      <c r="Y89" t="s">
        <v>4684</v>
      </c>
      <c r="Z89" t="s">
        <v>47</v>
      </c>
    </row>
    <row r="90" spans="1:26">
      <c r="A90" t="s">
        <v>4685</v>
      </c>
      <c r="B90" t="s">
        <v>170</v>
      </c>
      <c r="C90">
        <v>2017</v>
      </c>
      <c r="D90" t="s">
        <v>2324</v>
      </c>
      <c r="E90" t="s">
        <v>2325</v>
      </c>
      <c r="F90" t="s">
        <v>2326</v>
      </c>
      <c r="G90" t="s">
        <v>2327</v>
      </c>
      <c r="H90" t="s">
        <v>47</v>
      </c>
      <c r="I90" t="s">
        <v>47</v>
      </c>
      <c r="J90" t="s">
        <v>2328</v>
      </c>
      <c r="K90" t="s">
        <v>104</v>
      </c>
      <c r="L90" s="12">
        <v>44887.363807870373</v>
      </c>
      <c r="M90" s="12">
        <v>44887.363807870373</v>
      </c>
      <c r="N90" s="12">
        <v>44886.598020833335</v>
      </c>
      <c r="O90" t="s">
        <v>2329</v>
      </c>
      <c r="P90" t="s">
        <v>47</v>
      </c>
      <c r="Q90" t="s">
        <v>4686</v>
      </c>
      <c r="R90" t="s">
        <v>47</v>
      </c>
      <c r="S90" t="s">
        <v>47</v>
      </c>
      <c r="T90" t="s">
        <v>1173</v>
      </c>
      <c r="U90" t="s">
        <v>1174</v>
      </c>
      <c r="V90" t="s">
        <v>4425</v>
      </c>
      <c r="W90" t="s">
        <v>4426</v>
      </c>
      <c r="X90" t="s">
        <v>2330</v>
      </c>
      <c r="Y90" t="s">
        <v>4687</v>
      </c>
      <c r="Z90" t="s">
        <v>47</v>
      </c>
    </row>
    <row r="91" spans="1:26">
      <c r="A91" t="s">
        <v>4688</v>
      </c>
      <c r="B91" t="s">
        <v>654</v>
      </c>
      <c r="C91">
        <v>2009</v>
      </c>
      <c r="D91" t="s">
        <v>2308</v>
      </c>
      <c r="E91" t="s">
        <v>2309</v>
      </c>
      <c r="F91" t="s">
        <v>47</v>
      </c>
      <c r="G91" t="s">
        <v>2310</v>
      </c>
      <c r="H91" t="s">
        <v>47</v>
      </c>
      <c r="I91" t="s">
        <v>47</v>
      </c>
      <c r="J91" t="s">
        <v>2311</v>
      </c>
      <c r="K91" t="s">
        <v>563</v>
      </c>
      <c r="L91" s="12">
        <v>44887.363807870373</v>
      </c>
      <c r="M91" s="12">
        <v>44887.363807870373</v>
      </c>
      <c r="N91" s="12">
        <v>44886.598032407404</v>
      </c>
      <c r="O91" t="s">
        <v>47</v>
      </c>
      <c r="P91" t="s">
        <v>47</v>
      </c>
      <c r="Q91" t="s">
        <v>47</v>
      </c>
      <c r="R91" t="s">
        <v>47</v>
      </c>
      <c r="S91" t="s">
        <v>47</v>
      </c>
      <c r="T91" t="s">
        <v>1165</v>
      </c>
      <c r="U91" t="s">
        <v>81</v>
      </c>
      <c r="V91" t="s">
        <v>4425</v>
      </c>
      <c r="W91" t="s">
        <v>4426</v>
      </c>
      <c r="X91" t="s">
        <v>2312</v>
      </c>
      <c r="Y91" t="s">
        <v>47</v>
      </c>
      <c r="Z91" t="s">
        <v>47</v>
      </c>
    </row>
    <row r="92" spans="1:26">
      <c r="A92" t="s">
        <v>4689</v>
      </c>
      <c r="B92" t="s">
        <v>83</v>
      </c>
      <c r="C92">
        <v>2007</v>
      </c>
      <c r="D92" t="s">
        <v>2300</v>
      </c>
      <c r="E92" t="s">
        <v>2301</v>
      </c>
      <c r="F92" t="s">
        <v>2302</v>
      </c>
      <c r="G92" t="s">
        <v>47</v>
      </c>
      <c r="H92" t="s">
        <v>2303</v>
      </c>
      <c r="I92" t="s">
        <v>2304</v>
      </c>
      <c r="J92" t="s">
        <v>2305</v>
      </c>
      <c r="K92" t="s">
        <v>2306</v>
      </c>
      <c r="L92" s="12">
        <v>44887.363807870373</v>
      </c>
      <c r="M92" s="12">
        <v>44887.363807870373</v>
      </c>
      <c r="N92" s="12">
        <v>44886.598032407404</v>
      </c>
      <c r="O92" t="s">
        <v>2307</v>
      </c>
      <c r="P92" t="s">
        <v>130</v>
      </c>
      <c r="Q92" t="s">
        <v>614</v>
      </c>
      <c r="R92" t="s">
        <v>4690</v>
      </c>
      <c r="S92" t="s">
        <v>47</v>
      </c>
      <c r="T92" t="s">
        <v>47</v>
      </c>
      <c r="U92" t="s">
        <v>47</v>
      </c>
      <c r="V92" t="s">
        <v>4425</v>
      </c>
      <c r="W92" t="s">
        <v>4426</v>
      </c>
      <c r="X92" t="s">
        <v>47</v>
      </c>
      <c r="Y92" t="s">
        <v>47</v>
      </c>
      <c r="Z92" t="s">
        <v>47</v>
      </c>
    </row>
    <row r="93" spans="1:26">
      <c r="A93" t="s">
        <v>4691</v>
      </c>
      <c r="B93" t="s">
        <v>83</v>
      </c>
      <c r="C93">
        <v>2021</v>
      </c>
      <c r="D93" t="s">
        <v>2293</v>
      </c>
      <c r="E93" t="s">
        <v>2294</v>
      </c>
      <c r="F93" t="s">
        <v>2295</v>
      </c>
      <c r="G93" t="s">
        <v>47</v>
      </c>
      <c r="H93" t="s">
        <v>2296</v>
      </c>
      <c r="I93" t="s">
        <v>2297</v>
      </c>
      <c r="J93" t="s">
        <v>2298</v>
      </c>
      <c r="K93" t="s">
        <v>1652</v>
      </c>
      <c r="L93" s="12">
        <v>44887.363807870373</v>
      </c>
      <c r="M93" s="12">
        <v>44887.363807870373</v>
      </c>
      <c r="N93" s="12">
        <v>44886.598043981481</v>
      </c>
      <c r="O93" t="s">
        <v>2299</v>
      </c>
      <c r="P93" t="s">
        <v>236</v>
      </c>
      <c r="Q93" t="s">
        <v>4692</v>
      </c>
      <c r="R93" t="s">
        <v>4693</v>
      </c>
      <c r="S93" t="s">
        <v>4694</v>
      </c>
      <c r="T93" t="s">
        <v>47</v>
      </c>
      <c r="U93" t="s">
        <v>47</v>
      </c>
      <c r="V93" t="s">
        <v>4425</v>
      </c>
      <c r="W93" t="s">
        <v>4426</v>
      </c>
      <c r="X93" t="s">
        <v>47</v>
      </c>
      <c r="Y93" t="s">
        <v>47</v>
      </c>
      <c r="Z93" t="s">
        <v>47</v>
      </c>
    </row>
    <row r="94" spans="1:26">
      <c r="A94" t="s">
        <v>4695</v>
      </c>
      <c r="B94" t="s">
        <v>170</v>
      </c>
      <c r="C94">
        <v>1995</v>
      </c>
      <c r="D94" t="s">
        <v>2286</v>
      </c>
      <c r="E94" t="s">
        <v>2287</v>
      </c>
      <c r="F94" t="s">
        <v>2288</v>
      </c>
      <c r="G94" t="s">
        <v>2289</v>
      </c>
      <c r="H94" t="s">
        <v>47</v>
      </c>
      <c r="I94" t="s">
        <v>47</v>
      </c>
      <c r="J94" t="s">
        <v>2290</v>
      </c>
      <c r="K94" t="s">
        <v>113</v>
      </c>
      <c r="L94" s="12">
        <v>44887.363807870373</v>
      </c>
      <c r="M94" s="12">
        <v>44887.363807870373</v>
      </c>
      <c r="N94" s="12">
        <v>44886.598043981481</v>
      </c>
      <c r="O94" t="s">
        <v>2291</v>
      </c>
      <c r="P94" t="s">
        <v>47</v>
      </c>
      <c r="Q94" t="s">
        <v>47</v>
      </c>
      <c r="R94" t="s">
        <v>47</v>
      </c>
      <c r="S94" t="s">
        <v>47</v>
      </c>
      <c r="T94" t="s">
        <v>1278</v>
      </c>
      <c r="U94" t="s">
        <v>1883</v>
      </c>
      <c r="V94" t="s">
        <v>4425</v>
      </c>
      <c r="W94" t="s">
        <v>4426</v>
      </c>
      <c r="X94" t="s">
        <v>2292</v>
      </c>
      <c r="Y94" t="s">
        <v>47</v>
      </c>
      <c r="Z94" t="s">
        <v>47</v>
      </c>
    </row>
    <row r="95" spans="1:26">
      <c r="A95" t="s">
        <v>4696</v>
      </c>
      <c r="B95" t="s">
        <v>170</v>
      </c>
      <c r="C95">
        <v>2011</v>
      </c>
      <c r="D95" t="s">
        <v>2279</v>
      </c>
      <c r="E95" t="s">
        <v>2280</v>
      </c>
      <c r="F95" t="s">
        <v>2281</v>
      </c>
      <c r="G95" t="s">
        <v>2282</v>
      </c>
      <c r="H95" t="s">
        <v>47</v>
      </c>
      <c r="I95" t="s">
        <v>47</v>
      </c>
      <c r="J95" t="s">
        <v>2283</v>
      </c>
      <c r="K95" t="s">
        <v>50</v>
      </c>
      <c r="L95" s="12">
        <v>44887.363807870373</v>
      </c>
      <c r="M95" s="12">
        <v>44887.363807870373</v>
      </c>
      <c r="N95" s="12">
        <v>44886.598055555558</v>
      </c>
      <c r="O95" t="s">
        <v>2284</v>
      </c>
      <c r="P95" t="s">
        <v>47</v>
      </c>
      <c r="Q95" t="s">
        <v>4697</v>
      </c>
      <c r="R95" t="s">
        <v>47</v>
      </c>
      <c r="S95" t="s">
        <v>4698</v>
      </c>
      <c r="T95" t="s">
        <v>1173</v>
      </c>
      <c r="U95" t="s">
        <v>1174</v>
      </c>
      <c r="V95" t="s">
        <v>47</v>
      </c>
      <c r="W95" t="s">
        <v>4426</v>
      </c>
      <c r="X95" t="s">
        <v>2285</v>
      </c>
      <c r="Y95" t="s">
        <v>4699</v>
      </c>
      <c r="Z95" t="s">
        <v>47</v>
      </c>
    </row>
    <row r="96" spans="1:26">
      <c r="A96" t="s">
        <v>4700</v>
      </c>
      <c r="B96" t="s">
        <v>170</v>
      </c>
      <c r="C96">
        <v>2008</v>
      </c>
      <c r="D96" t="s">
        <v>47</v>
      </c>
      <c r="E96" t="s">
        <v>2273</v>
      </c>
      <c r="F96" t="s">
        <v>2274</v>
      </c>
      <c r="G96" t="s">
        <v>2275</v>
      </c>
      <c r="H96" t="s">
        <v>47</v>
      </c>
      <c r="I96" t="s">
        <v>47</v>
      </c>
      <c r="J96" t="s">
        <v>2276</v>
      </c>
      <c r="K96" t="s">
        <v>684</v>
      </c>
      <c r="L96" s="12">
        <v>44887.363807870373</v>
      </c>
      <c r="M96" s="12">
        <v>44887.363807870373</v>
      </c>
      <c r="N96" s="12">
        <v>44886.598055555558</v>
      </c>
      <c r="O96" t="s">
        <v>2277</v>
      </c>
      <c r="P96" t="s">
        <v>47</v>
      </c>
      <c r="Q96" t="s">
        <v>47</v>
      </c>
      <c r="R96" t="s">
        <v>47</v>
      </c>
      <c r="S96" t="s">
        <v>47</v>
      </c>
      <c r="T96" t="s">
        <v>1165</v>
      </c>
      <c r="U96" t="s">
        <v>81</v>
      </c>
      <c r="V96" t="s">
        <v>4425</v>
      </c>
      <c r="W96" t="s">
        <v>4426</v>
      </c>
      <c r="X96" t="s">
        <v>2278</v>
      </c>
      <c r="Y96" t="s">
        <v>47</v>
      </c>
      <c r="Z96" t="s">
        <v>47</v>
      </c>
    </row>
    <row r="97" spans="1:26">
      <c r="A97" t="s">
        <v>4701</v>
      </c>
      <c r="B97" t="s">
        <v>83</v>
      </c>
      <c r="C97">
        <v>2008</v>
      </c>
      <c r="D97" t="s">
        <v>2267</v>
      </c>
      <c r="E97" t="s">
        <v>2268</v>
      </c>
      <c r="F97" t="s">
        <v>1633</v>
      </c>
      <c r="G97" t="s">
        <v>47</v>
      </c>
      <c r="H97" t="s">
        <v>1634</v>
      </c>
      <c r="I97" t="s">
        <v>2269</v>
      </c>
      <c r="J97" t="s">
        <v>2270</v>
      </c>
      <c r="K97" t="s">
        <v>2271</v>
      </c>
      <c r="L97" s="12">
        <v>44887.363807870373</v>
      </c>
      <c r="M97" s="12">
        <v>44887.363807870373</v>
      </c>
      <c r="N97" s="12">
        <v>44886.598067129627</v>
      </c>
      <c r="O97" t="s">
        <v>2272</v>
      </c>
      <c r="P97" t="s">
        <v>236</v>
      </c>
      <c r="Q97" t="s">
        <v>311</v>
      </c>
      <c r="R97" t="s">
        <v>4666</v>
      </c>
      <c r="S97" t="s">
        <v>47</v>
      </c>
      <c r="T97" t="s">
        <v>47</v>
      </c>
      <c r="U97" t="s">
        <v>47</v>
      </c>
      <c r="V97" t="s">
        <v>4425</v>
      </c>
      <c r="W97" t="s">
        <v>4426</v>
      </c>
      <c r="X97" t="s">
        <v>47</v>
      </c>
      <c r="Y97" t="s">
        <v>47</v>
      </c>
      <c r="Z97" t="s">
        <v>47</v>
      </c>
    </row>
    <row r="98" spans="1:26">
      <c r="A98" t="s">
        <v>4702</v>
      </c>
      <c r="B98" t="s">
        <v>170</v>
      </c>
      <c r="C98">
        <v>2018</v>
      </c>
      <c r="D98" t="s">
        <v>2260</v>
      </c>
      <c r="E98" t="s">
        <v>2261</v>
      </c>
      <c r="F98" t="s">
        <v>2262</v>
      </c>
      <c r="G98" t="s">
        <v>2263</v>
      </c>
      <c r="H98" t="s">
        <v>47</v>
      </c>
      <c r="I98" t="s">
        <v>47</v>
      </c>
      <c r="J98" t="s">
        <v>2264</v>
      </c>
      <c r="K98" t="s">
        <v>332</v>
      </c>
      <c r="L98" s="12">
        <v>44887.363807870373</v>
      </c>
      <c r="M98" s="12">
        <v>44887.363807870373</v>
      </c>
      <c r="N98" s="12">
        <v>44886.598067129627</v>
      </c>
      <c r="O98" t="s">
        <v>2265</v>
      </c>
      <c r="P98" t="s">
        <v>47</v>
      </c>
      <c r="Q98" t="s">
        <v>4703</v>
      </c>
      <c r="R98" t="s">
        <v>47</v>
      </c>
      <c r="S98" t="s">
        <v>47</v>
      </c>
      <c r="T98" t="s">
        <v>1173</v>
      </c>
      <c r="U98" t="s">
        <v>1174</v>
      </c>
      <c r="V98" t="s">
        <v>47</v>
      </c>
      <c r="W98" t="s">
        <v>4426</v>
      </c>
      <c r="X98" t="s">
        <v>2266</v>
      </c>
      <c r="Y98" t="s">
        <v>4704</v>
      </c>
      <c r="Z98" t="s">
        <v>47</v>
      </c>
    </row>
    <row r="99" spans="1:26">
      <c r="A99" t="s">
        <v>4705</v>
      </c>
      <c r="B99" t="s">
        <v>170</v>
      </c>
      <c r="C99">
        <v>2018</v>
      </c>
      <c r="D99" t="s">
        <v>2232</v>
      </c>
      <c r="E99" t="s">
        <v>2233</v>
      </c>
      <c r="F99" t="s">
        <v>2234</v>
      </c>
      <c r="G99" t="s">
        <v>2235</v>
      </c>
      <c r="H99" t="s">
        <v>47</v>
      </c>
      <c r="I99" t="s">
        <v>47</v>
      </c>
      <c r="J99" t="s">
        <v>2236</v>
      </c>
      <c r="K99" t="s">
        <v>332</v>
      </c>
      <c r="L99" s="12">
        <v>44887.363807870373</v>
      </c>
      <c r="M99" s="12">
        <v>44887.363807870373</v>
      </c>
      <c r="N99" s="12">
        <v>44886.598101851851</v>
      </c>
      <c r="O99" t="s">
        <v>2237</v>
      </c>
      <c r="P99" t="s">
        <v>47</v>
      </c>
      <c r="Q99" t="s">
        <v>4706</v>
      </c>
      <c r="R99" t="s">
        <v>47</v>
      </c>
      <c r="S99" t="s">
        <v>47</v>
      </c>
      <c r="T99" t="s">
        <v>1173</v>
      </c>
      <c r="U99" t="s">
        <v>1174</v>
      </c>
      <c r="V99" t="s">
        <v>47</v>
      </c>
      <c r="W99" t="s">
        <v>4426</v>
      </c>
      <c r="X99" t="s">
        <v>2238</v>
      </c>
      <c r="Y99" t="s">
        <v>4707</v>
      </c>
      <c r="Z99" t="s">
        <v>47</v>
      </c>
    </row>
    <row r="100" spans="1:26">
      <c r="A100" t="s">
        <v>4708</v>
      </c>
      <c r="B100" t="s">
        <v>83</v>
      </c>
      <c r="C100">
        <v>2007</v>
      </c>
      <c r="D100" t="s">
        <v>2226</v>
      </c>
      <c r="E100" t="s">
        <v>2227</v>
      </c>
      <c r="F100" t="s">
        <v>1553</v>
      </c>
      <c r="G100" t="s">
        <v>47</v>
      </c>
      <c r="H100" t="s">
        <v>1213</v>
      </c>
      <c r="I100" t="s">
        <v>2228</v>
      </c>
      <c r="J100" t="s">
        <v>2229</v>
      </c>
      <c r="K100" t="s">
        <v>2230</v>
      </c>
      <c r="L100" s="12">
        <v>44887.363807870373</v>
      </c>
      <c r="M100" s="12">
        <v>44887.363807870373</v>
      </c>
      <c r="N100" s="12">
        <v>44886.598101851851</v>
      </c>
      <c r="O100" t="s">
        <v>2231</v>
      </c>
      <c r="P100" t="s">
        <v>130</v>
      </c>
      <c r="Q100" t="s">
        <v>2162</v>
      </c>
      <c r="R100" t="s">
        <v>4443</v>
      </c>
      <c r="S100" t="s">
        <v>47</v>
      </c>
      <c r="T100" t="s">
        <v>47</v>
      </c>
      <c r="U100" t="s">
        <v>47</v>
      </c>
      <c r="V100" t="s">
        <v>4425</v>
      </c>
      <c r="W100" t="s">
        <v>4426</v>
      </c>
      <c r="X100" t="s">
        <v>47</v>
      </c>
      <c r="Y100" t="s">
        <v>47</v>
      </c>
      <c r="Z100" t="s">
        <v>47</v>
      </c>
    </row>
    <row r="101" spans="1:26">
      <c r="A101" t="s">
        <v>4709</v>
      </c>
      <c r="B101" t="s">
        <v>170</v>
      </c>
      <c r="C101">
        <v>1989</v>
      </c>
      <c r="D101" t="s">
        <v>2239</v>
      </c>
      <c r="E101" t="s">
        <v>2240</v>
      </c>
      <c r="F101" t="s">
        <v>2241</v>
      </c>
      <c r="G101" t="s">
        <v>2242</v>
      </c>
      <c r="H101" t="s">
        <v>47</v>
      </c>
      <c r="I101" t="s">
        <v>47</v>
      </c>
      <c r="J101" t="s">
        <v>2243</v>
      </c>
      <c r="K101" t="s">
        <v>2244</v>
      </c>
      <c r="L101" s="12">
        <v>44887.363807870373</v>
      </c>
      <c r="M101" s="12">
        <v>44887.363807870373</v>
      </c>
      <c r="N101" s="12">
        <v>44886.598090277781</v>
      </c>
      <c r="O101" t="s">
        <v>2245</v>
      </c>
      <c r="P101" t="s">
        <v>47</v>
      </c>
      <c r="Q101" t="s">
        <v>47</v>
      </c>
      <c r="R101" t="s">
        <v>47</v>
      </c>
      <c r="S101" t="s">
        <v>4710</v>
      </c>
      <c r="T101" t="s">
        <v>1564</v>
      </c>
      <c r="U101" t="s">
        <v>1565</v>
      </c>
      <c r="V101" t="s">
        <v>47</v>
      </c>
      <c r="W101" t="s">
        <v>4426</v>
      </c>
      <c r="X101" t="s">
        <v>2246</v>
      </c>
      <c r="Y101" t="s">
        <v>4711</v>
      </c>
      <c r="Z101" t="s">
        <v>47</v>
      </c>
    </row>
    <row r="102" spans="1:26">
      <c r="A102" t="s">
        <v>4712</v>
      </c>
      <c r="B102" t="s">
        <v>42</v>
      </c>
      <c r="C102">
        <v>2021</v>
      </c>
      <c r="D102" t="s">
        <v>819</v>
      </c>
      <c r="E102" t="s">
        <v>820</v>
      </c>
      <c r="F102" t="s">
        <v>821</v>
      </c>
      <c r="G102" t="s">
        <v>47</v>
      </c>
      <c r="H102" t="s">
        <v>47</v>
      </c>
      <c r="I102" t="s">
        <v>822</v>
      </c>
      <c r="J102" t="s">
        <v>47</v>
      </c>
      <c r="K102" t="s">
        <v>61</v>
      </c>
      <c r="L102" s="12">
        <v>44887.363807870373</v>
      </c>
      <c r="M102" s="12">
        <v>44887.363807870373</v>
      </c>
      <c r="N102" s="12"/>
      <c r="O102" t="s">
        <v>823</v>
      </c>
      <c r="P102" t="s">
        <v>47</v>
      </c>
      <c r="Q102" t="s">
        <v>47</v>
      </c>
      <c r="R102" t="s">
        <v>47</v>
      </c>
      <c r="S102" t="s">
        <v>47</v>
      </c>
      <c r="T102" t="s">
        <v>47</v>
      </c>
      <c r="U102" t="s">
        <v>47</v>
      </c>
      <c r="V102" t="s">
        <v>47</v>
      </c>
      <c r="W102" t="s">
        <v>47</v>
      </c>
      <c r="X102" t="s">
        <v>47</v>
      </c>
      <c r="Y102" t="s">
        <v>47</v>
      </c>
      <c r="Z102" t="s">
        <v>47</v>
      </c>
    </row>
    <row r="103" spans="1:26">
      <c r="A103" t="s">
        <v>4713</v>
      </c>
      <c r="B103" t="s">
        <v>83</v>
      </c>
      <c r="C103">
        <v>2017</v>
      </c>
      <c r="D103" t="s">
        <v>813</v>
      </c>
      <c r="E103" t="s">
        <v>814</v>
      </c>
      <c r="F103" t="s">
        <v>815</v>
      </c>
      <c r="G103" t="s">
        <v>47</v>
      </c>
      <c r="H103" t="s">
        <v>47</v>
      </c>
      <c r="I103" t="s">
        <v>816</v>
      </c>
      <c r="J103" t="s">
        <v>47</v>
      </c>
      <c r="K103" t="s">
        <v>104</v>
      </c>
      <c r="L103" s="12">
        <v>44887.363807870373</v>
      </c>
      <c r="M103" s="12">
        <v>44887.363807870373</v>
      </c>
      <c r="N103" s="12"/>
      <c r="O103" t="s">
        <v>817</v>
      </c>
      <c r="P103" t="s">
        <v>818</v>
      </c>
      <c r="Q103" t="s">
        <v>4714</v>
      </c>
      <c r="R103" t="s">
        <v>47</v>
      </c>
      <c r="S103" t="s">
        <v>47</v>
      </c>
      <c r="T103" t="s">
        <v>47</v>
      </c>
      <c r="U103" t="s">
        <v>47</v>
      </c>
      <c r="V103" t="s">
        <v>47</v>
      </c>
      <c r="W103" t="s">
        <v>47</v>
      </c>
      <c r="X103" t="s">
        <v>47</v>
      </c>
      <c r="Y103" t="s">
        <v>47</v>
      </c>
      <c r="Z103" t="s">
        <v>47</v>
      </c>
    </row>
    <row r="104" spans="1:26">
      <c r="A104" t="s">
        <v>4715</v>
      </c>
      <c r="B104" t="s">
        <v>654</v>
      </c>
      <c r="C104">
        <v>2021</v>
      </c>
      <c r="D104" t="s">
        <v>655</v>
      </c>
      <c r="E104" t="s">
        <v>47</v>
      </c>
      <c r="F104" t="s">
        <v>47</v>
      </c>
      <c r="G104" t="s">
        <v>47</v>
      </c>
      <c r="H104" t="s">
        <v>47</v>
      </c>
      <c r="I104" t="s">
        <v>47</v>
      </c>
      <c r="J104" t="s">
        <v>47</v>
      </c>
      <c r="K104" t="s">
        <v>61</v>
      </c>
      <c r="L104" s="12">
        <v>44887.363807870373</v>
      </c>
      <c r="M104" s="12">
        <v>44887.363807870373</v>
      </c>
      <c r="N104" s="12"/>
      <c r="O104" t="s">
        <v>47</v>
      </c>
      <c r="P104" t="s">
        <v>47</v>
      </c>
      <c r="Q104" t="s">
        <v>47</v>
      </c>
      <c r="R104" t="s">
        <v>47</v>
      </c>
      <c r="S104" t="s">
        <v>47</v>
      </c>
      <c r="T104" t="s">
        <v>47</v>
      </c>
      <c r="U104" t="s">
        <v>47</v>
      </c>
      <c r="V104" t="s">
        <v>47</v>
      </c>
      <c r="W104" t="s">
        <v>47</v>
      </c>
      <c r="X104" t="s">
        <v>656</v>
      </c>
      <c r="Y104" t="s">
        <v>47</v>
      </c>
      <c r="Z104" t="s">
        <v>47</v>
      </c>
    </row>
    <row r="105" spans="1:26">
      <c r="A105" t="s">
        <v>4716</v>
      </c>
      <c r="B105" t="s">
        <v>83</v>
      </c>
      <c r="C105">
        <v>2022</v>
      </c>
      <c r="D105" t="s">
        <v>796</v>
      </c>
      <c r="E105" t="s">
        <v>797</v>
      </c>
      <c r="F105" t="s">
        <v>692</v>
      </c>
      <c r="G105" t="s">
        <v>47</v>
      </c>
      <c r="H105" t="s">
        <v>47</v>
      </c>
      <c r="I105" t="s">
        <v>798</v>
      </c>
      <c r="J105" t="s">
        <v>47</v>
      </c>
      <c r="K105" t="s">
        <v>71</v>
      </c>
      <c r="L105" s="12">
        <v>44887.363807870373</v>
      </c>
      <c r="M105" s="12">
        <v>44887.363807870373</v>
      </c>
      <c r="N105" s="12"/>
      <c r="O105" t="s">
        <v>799</v>
      </c>
      <c r="P105" t="s">
        <v>47</v>
      </c>
      <c r="Q105" t="s">
        <v>47</v>
      </c>
      <c r="R105" t="s">
        <v>47</v>
      </c>
      <c r="S105" t="s">
        <v>47</v>
      </c>
      <c r="T105" t="s">
        <v>47</v>
      </c>
      <c r="U105" t="s">
        <v>47</v>
      </c>
      <c r="V105" t="s">
        <v>47</v>
      </c>
      <c r="W105" t="s">
        <v>47</v>
      </c>
      <c r="X105" t="s">
        <v>47</v>
      </c>
      <c r="Y105" t="s">
        <v>47</v>
      </c>
      <c r="Z105" t="s">
        <v>47</v>
      </c>
    </row>
    <row r="106" spans="1:26">
      <c r="A106" t="s">
        <v>4717</v>
      </c>
      <c r="B106" t="s">
        <v>42</v>
      </c>
      <c r="C106">
        <v>2021</v>
      </c>
      <c r="D106" t="s">
        <v>803</v>
      </c>
      <c r="E106" t="s">
        <v>804</v>
      </c>
      <c r="F106" t="s">
        <v>805</v>
      </c>
      <c r="G106" t="s">
        <v>47</v>
      </c>
      <c r="H106" t="s">
        <v>47</v>
      </c>
      <c r="I106" t="s">
        <v>806</v>
      </c>
      <c r="J106" t="s">
        <v>47</v>
      </c>
      <c r="K106" t="s">
        <v>61</v>
      </c>
      <c r="L106" s="12">
        <v>44887.363807870373</v>
      </c>
      <c r="M106" s="12">
        <v>44887.363807870373</v>
      </c>
      <c r="N106" s="12"/>
      <c r="O106" t="s">
        <v>807</v>
      </c>
      <c r="P106" t="s">
        <v>47</v>
      </c>
      <c r="Q106" t="s">
        <v>47</v>
      </c>
      <c r="R106" t="s">
        <v>47</v>
      </c>
      <c r="S106" t="s">
        <v>47</v>
      </c>
      <c r="T106" t="s">
        <v>47</v>
      </c>
      <c r="U106" t="s">
        <v>47</v>
      </c>
      <c r="V106" t="s">
        <v>47</v>
      </c>
      <c r="W106" t="s">
        <v>47</v>
      </c>
      <c r="X106" t="s">
        <v>47</v>
      </c>
      <c r="Y106" t="s">
        <v>47</v>
      </c>
      <c r="Z106" t="s">
        <v>47</v>
      </c>
    </row>
    <row r="107" spans="1:26">
      <c r="A107" t="s">
        <v>4718</v>
      </c>
      <c r="B107" t="s">
        <v>42</v>
      </c>
      <c r="C107">
        <v>2021</v>
      </c>
      <c r="D107" t="s">
        <v>636</v>
      </c>
      <c r="E107" t="s">
        <v>800</v>
      </c>
      <c r="F107" t="s">
        <v>638</v>
      </c>
      <c r="G107" t="s">
        <v>47</v>
      </c>
      <c r="H107" t="s">
        <v>47</v>
      </c>
      <c r="I107" t="s">
        <v>801</v>
      </c>
      <c r="J107" t="s">
        <v>47</v>
      </c>
      <c r="K107" t="s">
        <v>61</v>
      </c>
      <c r="L107" s="12">
        <v>44887.363807870373</v>
      </c>
      <c r="M107" s="12">
        <v>44887.363807870373</v>
      </c>
      <c r="N107" s="12"/>
      <c r="O107" t="s">
        <v>802</v>
      </c>
      <c r="P107" t="s">
        <v>47</v>
      </c>
      <c r="Q107" t="s">
        <v>47</v>
      </c>
      <c r="R107" t="s">
        <v>47</v>
      </c>
      <c r="S107" t="s">
        <v>47</v>
      </c>
      <c r="T107" t="s">
        <v>47</v>
      </c>
      <c r="U107" t="s">
        <v>47</v>
      </c>
      <c r="V107" t="s">
        <v>47</v>
      </c>
      <c r="W107" t="s">
        <v>47</v>
      </c>
      <c r="X107" t="s">
        <v>47</v>
      </c>
      <c r="Y107" t="s">
        <v>47</v>
      </c>
      <c r="Z107" t="s">
        <v>47</v>
      </c>
    </row>
    <row r="108" spans="1:26">
      <c r="A108" t="s">
        <v>4719</v>
      </c>
      <c r="B108" t="s">
        <v>42</v>
      </c>
      <c r="C108">
        <v>2005</v>
      </c>
      <c r="D108" t="s">
        <v>786</v>
      </c>
      <c r="E108" t="s">
        <v>791</v>
      </c>
      <c r="F108" t="s">
        <v>792</v>
      </c>
      <c r="G108" t="s">
        <v>47</v>
      </c>
      <c r="H108" t="s">
        <v>47</v>
      </c>
      <c r="I108" t="s">
        <v>793</v>
      </c>
      <c r="J108" t="s">
        <v>47</v>
      </c>
      <c r="K108" t="s">
        <v>794</v>
      </c>
      <c r="L108" s="12">
        <v>44887.363807870373</v>
      </c>
      <c r="M108" s="12">
        <v>44887.363807870373</v>
      </c>
      <c r="N108" s="12"/>
      <c r="O108" t="s">
        <v>795</v>
      </c>
      <c r="P108" t="s">
        <v>47</v>
      </c>
      <c r="Q108" t="s">
        <v>47</v>
      </c>
      <c r="R108" t="s">
        <v>47</v>
      </c>
      <c r="S108" t="s">
        <v>47</v>
      </c>
      <c r="T108" t="s">
        <v>47</v>
      </c>
      <c r="U108" t="s">
        <v>47</v>
      </c>
      <c r="V108" t="s">
        <v>47</v>
      </c>
      <c r="W108" t="s">
        <v>47</v>
      </c>
      <c r="X108" t="s">
        <v>47</v>
      </c>
      <c r="Y108" t="s">
        <v>47</v>
      </c>
      <c r="Z108" t="s">
        <v>47</v>
      </c>
    </row>
    <row r="109" spans="1:26">
      <c r="A109" t="s">
        <v>4720</v>
      </c>
      <c r="B109" t="s">
        <v>83</v>
      </c>
      <c r="C109">
        <v>2006</v>
      </c>
      <c r="D109" t="s">
        <v>786</v>
      </c>
      <c r="E109" t="s">
        <v>787</v>
      </c>
      <c r="F109" t="s">
        <v>788</v>
      </c>
      <c r="G109" t="s">
        <v>47</v>
      </c>
      <c r="H109" t="s">
        <v>47</v>
      </c>
      <c r="I109" t="s">
        <v>789</v>
      </c>
      <c r="J109" t="s">
        <v>47</v>
      </c>
      <c r="K109" t="s">
        <v>227</v>
      </c>
      <c r="L109" s="12">
        <v>44887.363807870373</v>
      </c>
      <c r="M109" s="12">
        <v>44887.363807870373</v>
      </c>
      <c r="N109" s="12"/>
      <c r="O109" t="s">
        <v>790</v>
      </c>
      <c r="P109" t="s">
        <v>448</v>
      </c>
      <c r="Q109" t="s">
        <v>4721</v>
      </c>
      <c r="R109" t="s">
        <v>47</v>
      </c>
      <c r="S109" t="s">
        <v>47</v>
      </c>
      <c r="T109" t="s">
        <v>47</v>
      </c>
      <c r="U109" t="s">
        <v>47</v>
      </c>
      <c r="V109" t="s">
        <v>47</v>
      </c>
      <c r="W109" t="s">
        <v>47</v>
      </c>
      <c r="X109" t="s">
        <v>47</v>
      </c>
      <c r="Y109" t="s">
        <v>47</v>
      </c>
      <c r="Z109" t="s">
        <v>47</v>
      </c>
    </row>
    <row r="110" spans="1:26">
      <c r="A110" t="s">
        <v>4722</v>
      </c>
      <c r="B110" t="s">
        <v>42</v>
      </c>
      <c r="C110">
        <v>1998</v>
      </c>
      <c r="D110" t="s">
        <v>780</v>
      </c>
      <c r="E110" t="s">
        <v>781</v>
      </c>
      <c r="F110" t="s">
        <v>782</v>
      </c>
      <c r="G110" t="s">
        <v>47</v>
      </c>
      <c r="H110" t="s">
        <v>47</v>
      </c>
      <c r="I110" t="s">
        <v>783</v>
      </c>
      <c r="J110" t="s">
        <v>47</v>
      </c>
      <c r="K110" t="s">
        <v>784</v>
      </c>
      <c r="L110" s="12">
        <v>44887.363807870373</v>
      </c>
      <c r="M110" s="12">
        <v>44887.363807870373</v>
      </c>
      <c r="N110" s="12"/>
      <c r="O110" t="s">
        <v>785</v>
      </c>
      <c r="P110" t="s">
        <v>47</v>
      </c>
      <c r="Q110" t="s">
        <v>47</v>
      </c>
      <c r="R110" t="s">
        <v>47</v>
      </c>
      <c r="S110" t="s">
        <v>47</v>
      </c>
      <c r="T110" t="s">
        <v>47</v>
      </c>
      <c r="U110" t="s">
        <v>47</v>
      </c>
      <c r="V110" t="s">
        <v>47</v>
      </c>
      <c r="W110" t="s">
        <v>47</v>
      </c>
      <c r="X110" t="s">
        <v>47</v>
      </c>
      <c r="Y110" t="s">
        <v>47</v>
      </c>
      <c r="Z110" t="s">
        <v>47</v>
      </c>
    </row>
    <row r="111" spans="1:26">
      <c r="A111" t="s">
        <v>4723</v>
      </c>
      <c r="B111" t="s">
        <v>42</v>
      </c>
      <c r="C111">
        <v>2014</v>
      </c>
      <c r="D111" t="s">
        <v>765</v>
      </c>
      <c r="E111" t="s">
        <v>766</v>
      </c>
      <c r="F111" t="s">
        <v>767</v>
      </c>
      <c r="G111" t="s">
        <v>47</v>
      </c>
      <c r="H111" t="s">
        <v>47</v>
      </c>
      <c r="I111" t="s">
        <v>768</v>
      </c>
      <c r="J111" t="s">
        <v>47</v>
      </c>
      <c r="K111" t="s">
        <v>348</v>
      </c>
      <c r="L111" s="12">
        <v>44887.363807870373</v>
      </c>
      <c r="M111" s="12">
        <v>44887.363807870373</v>
      </c>
      <c r="N111" s="12"/>
      <c r="O111" t="s">
        <v>769</v>
      </c>
      <c r="P111" t="s">
        <v>47</v>
      </c>
      <c r="Q111" t="s">
        <v>47</v>
      </c>
      <c r="R111" t="s">
        <v>47</v>
      </c>
      <c r="S111" t="s">
        <v>47</v>
      </c>
      <c r="T111" t="s">
        <v>47</v>
      </c>
      <c r="U111" t="s">
        <v>47</v>
      </c>
      <c r="V111" t="s">
        <v>47</v>
      </c>
      <c r="W111" t="s">
        <v>47</v>
      </c>
      <c r="X111" t="s">
        <v>47</v>
      </c>
      <c r="Y111" t="s">
        <v>47</v>
      </c>
      <c r="Z111" t="s">
        <v>47</v>
      </c>
    </row>
    <row r="112" spans="1:26">
      <c r="A112" t="s">
        <v>4724</v>
      </c>
      <c r="B112" t="s">
        <v>42</v>
      </c>
      <c r="C112">
        <v>2015</v>
      </c>
      <c r="D112" t="s">
        <v>760</v>
      </c>
      <c r="E112" t="s">
        <v>761</v>
      </c>
      <c r="F112" t="s">
        <v>762</v>
      </c>
      <c r="G112" t="s">
        <v>47</v>
      </c>
      <c r="H112" t="s">
        <v>47</v>
      </c>
      <c r="I112" t="s">
        <v>763</v>
      </c>
      <c r="J112" t="s">
        <v>47</v>
      </c>
      <c r="K112" t="s">
        <v>512</v>
      </c>
      <c r="L112" s="12">
        <v>44887.363807870373</v>
      </c>
      <c r="M112" s="12">
        <v>44887.363807870373</v>
      </c>
      <c r="N112" s="12"/>
      <c r="O112" t="s">
        <v>764</v>
      </c>
      <c r="P112" t="s">
        <v>47</v>
      </c>
      <c r="Q112" t="s">
        <v>47</v>
      </c>
      <c r="R112" t="s">
        <v>47</v>
      </c>
      <c r="S112" t="s">
        <v>47</v>
      </c>
      <c r="T112" t="s">
        <v>47</v>
      </c>
      <c r="U112" t="s">
        <v>47</v>
      </c>
      <c r="V112" t="s">
        <v>47</v>
      </c>
      <c r="W112" t="s">
        <v>47</v>
      </c>
      <c r="X112" t="s">
        <v>47</v>
      </c>
      <c r="Y112" t="s">
        <v>47</v>
      </c>
      <c r="Z112" t="s">
        <v>47</v>
      </c>
    </row>
    <row r="113" spans="1:26">
      <c r="A113" t="s">
        <v>4725</v>
      </c>
      <c r="B113" t="s">
        <v>42</v>
      </c>
      <c r="C113">
        <v>2021</v>
      </c>
      <c r="D113" t="s">
        <v>751</v>
      </c>
      <c r="E113" t="s">
        <v>752</v>
      </c>
      <c r="F113" t="s">
        <v>607</v>
      </c>
      <c r="G113" t="s">
        <v>47</v>
      </c>
      <c r="H113" t="s">
        <v>47</v>
      </c>
      <c r="I113" t="s">
        <v>753</v>
      </c>
      <c r="J113" t="s">
        <v>47</v>
      </c>
      <c r="K113" t="s">
        <v>61</v>
      </c>
      <c r="L113" s="12">
        <v>44887.363807870373</v>
      </c>
      <c r="M113" s="12">
        <v>44887.363807870373</v>
      </c>
      <c r="N113" s="12"/>
      <c r="O113" t="s">
        <v>754</v>
      </c>
      <c r="P113" t="s">
        <v>47</v>
      </c>
      <c r="Q113" t="s">
        <v>47</v>
      </c>
      <c r="R113" t="s">
        <v>47</v>
      </c>
      <c r="S113" t="s">
        <v>47</v>
      </c>
      <c r="T113" t="s">
        <v>47</v>
      </c>
      <c r="U113" t="s">
        <v>47</v>
      </c>
      <c r="V113" t="s">
        <v>47</v>
      </c>
      <c r="W113" t="s">
        <v>47</v>
      </c>
      <c r="X113" t="s">
        <v>47</v>
      </c>
      <c r="Y113" t="s">
        <v>47</v>
      </c>
      <c r="Z113" t="s">
        <v>47</v>
      </c>
    </row>
    <row r="114" spans="1:26">
      <c r="A114" t="s">
        <v>4726</v>
      </c>
      <c r="B114" t="s">
        <v>83</v>
      </c>
      <c r="C114">
        <v>2019</v>
      </c>
      <c r="D114" t="s">
        <v>742</v>
      </c>
      <c r="E114" t="s">
        <v>743</v>
      </c>
      <c r="F114" t="s">
        <v>623</v>
      </c>
      <c r="G114" t="s">
        <v>47</v>
      </c>
      <c r="H114" t="s">
        <v>47</v>
      </c>
      <c r="I114" t="s">
        <v>744</v>
      </c>
      <c r="J114" t="s">
        <v>47</v>
      </c>
      <c r="K114" t="s">
        <v>219</v>
      </c>
      <c r="L114" s="12">
        <v>44887.363807870373</v>
      </c>
      <c r="M114" s="12">
        <v>44887.363807870373</v>
      </c>
      <c r="N114" s="12"/>
      <c r="O114" t="s">
        <v>745</v>
      </c>
      <c r="P114" t="s">
        <v>47</v>
      </c>
      <c r="Q114" t="s">
        <v>2162</v>
      </c>
      <c r="R114" t="s">
        <v>47</v>
      </c>
      <c r="S114" t="s">
        <v>47</v>
      </c>
      <c r="T114" t="s">
        <v>47</v>
      </c>
      <c r="U114" t="s">
        <v>47</v>
      </c>
      <c r="V114" t="s">
        <v>47</v>
      </c>
      <c r="W114" t="s">
        <v>47</v>
      </c>
      <c r="X114" t="s">
        <v>47</v>
      </c>
      <c r="Y114" t="s">
        <v>47</v>
      </c>
      <c r="Z114" t="s">
        <v>47</v>
      </c>
    </row>
    <row r="115" spans="1:26">
      <c r="A115" t="s">
        <v>4727</v>
      </c>
      <c r="B115" t="s">
        <v>42</v>
      </c>
      <c r="C115">
        <v>2016</v>
      </c>
      <c r="D115" t="s">
        <v>737</v>
      </c>
      <c r="E115" t="s">
        <v>738</v>
      </c>
      <c r="F115" t="s">
        <v>739</v>
      </c>
      <c r="G115" t="s">
        <v>47</v>
      </c>
      <c r="H115" t="s">
        <v>47</v>
      </c>
      <c r="I115" t="s">
        <v>740</v>
      </c>
      <c r="J115" t="s">
        <v>47</v>
      </c>
      <c r="K115" t="s">
        <v>279</v>
      </c>
      <c r="L115" s="12">
        <v>44887.363807870373</v>
      </c>
      <c r="M115" s="12">
        <v>44887.363807870373</v>
      </c>
      <c r="N115" s="12"/>
      <c r="O115" t="s">
        <v>741</v>
      </c>
      <c r="P115" t="s">
        <v>47</v>
      </c>
      <c r="Q115" t="s">
        <v>47</v>
      </c>
      <c r="R115" t="s">
        <v>47</v>
      </c>
      <c r="S115" t="s">
        <v>47</v>
      </c>
      <c r="T115" t="s">
        <v>47</v>
      </c>
      <c r="U115" t="s">
        <v>47</v>
      </c>
      <c r="V115" t="s">
        <v>47</v>
      </c>
      <c r="W115" t="s">
        <v>47</v>
      </c>
      <c r="X115" t="s">
        <v>47</v>
      </c>
      <c r="Y115" t="s">
        <v>47</v>
      </c>
      <c r="Z115" t="s">
        <v>47</v>
      </c>
    </row>
    <row r="116" spans="1:26">
      <c r="A116" t="s">
        <v>4728</v>
      </c>
      <c r="B116" t="s">
        <v>42</v>
      </c>
      <c r="C116">
        <v>2012</v>
      </c>
      <c r="D116" t="s">
        <v>732</v>
      </c>
      <c r="E116" t="s">
        <v>733</v>
      </c>
      <c r="F116" t="s">
        <v>734</v>
      </c>
      <c r="G116" t="s">
        <v>47</v>
      </c>
      <c r="H116" t="s">
        <v>47</v>
      </c>
      <c r="I116" t="s">
        <v>735</v>
      </c>
      <c r="J116" t="s">
        <v>47</v>
      </c>
      <c r="K116" t="s">
        <v>299</v>
      </c>
      <c r="L116" s="12">
        <v>44887.363807870373</v>
      </c>
      <c r="M116" s="12">
        <v>44887.363807870373</v>
      </c>
      <c r="N116" s="12"/>
      <c r="O116" t="s">
        <v>736</v>
      </c>
      <c r="P116" t="s">
        <v>47</v>
      </c>
      <c r="Q116" t="s">
        <v>47</v>
      </c>
      <c r="R116" t="s">
        <v>47</v>
      </c>
      <c r="S116" t="s">
        <v>47</v>
      </c>
      <c r="T116" t="s">
        <v>47</v>
      </c>
      <c r="U116" t="s">
        <v>47</v>
      </c>
      <c r="V116" t="s">
        <v>47</v>
      </c>
      <c r="W116" t="s">
        <v>47</v>
      </c>
      <c r="X116" t="s">
        <v>47</v>
      </c>
      <c r="Y116" t="s">
        <v>47</v>
      </c>
      <c r="Z116" t="s">
        <v>47</v>
      </c>
    </row>
    <row r="117" spans="1:26">
      <c r="A117" t="s">
        <v>4729</v>
      </c>
      <c r="B117" t="s">
        <v>42</v>
      </c>
      <c r="C117">
        <v>2022</v>
      </c>
      <c r="D117" t="s">
        <v>727</v>
      </c>
      <c r="E117" t="s">
        <v>728</v>
      </c>
      <c r="F117" t="s">
        <v>729</v>
      </c>
      <c r="G117" t="s">
        <v>47</v>
      </c>
      <c r="H117" t="s">
        <v>47</v>
      </c>
      <c r="I117" t="s">
        <v>730</v>
      </c>
      <c r="J117" t="s">
        <v>47</v>
      </c>
      <c r="K117" t="s">
        <v>71</v>
      </c>
      <c r="L117" s="12">
        <v>44887.363807870373</v>
      </c>
      <c r="M117" s="12">
        <v>44887.363807870373</v>
      </c>
      <c r="N117" s="12"/>
      <c r="O117" t="s">
        <v>731</v>
      </c>
      <c r="P117" t="s">
        <v>47</v>
      </c>
      <c r="Q117" t="s">
        <v>47</v>
      </c>
      <c r="R117" t="s">
        <v>47</v>
      </c>
      <c r="S117" t="s">
        <v>47</v>
      </c>
      <c r="T117" t="s">
        <v>47</v>
      </c>
      <c r="U117" t="s">
        <v>47</v>
      </c>
      <c r="V117" t="s">
        <v>47</v>
      </c>
      <c r="W117" t="s">
        <v>47</v>
      </c>
      <c r="X117" t="s">
        <v>47</v>
      </c>
      <c r="Y117" t="s">
        <v>47</v>
      </c>
      <c r="Z117" t="s">
        <v>47</v>
      </c>
    </row>
    <row r="118" spans="1:26">
      <c r="A118" t="s">
        <v>4730</v>
      </c>
      <c r="B118" t="s">
        <v>83</v>
      </c>
      <c r="C118">
        <v>2016</v>
      </c>
      <c r="D118" t="s">
        <v>775</v>
      </c>
      <c r="E118" t="s">
        <v>776</v>
      </c>
      <c r="F118" t="s">
        <v>777</v>
      </c>
      <c r="G118" t="s">
        <v>47</v>
      </c>
      <c r="H118" t="s">
        <v>47</v>
      </c>
      <c r="I118" t="s">
        <v>778</v>
      </c>
      <c r="J118" t="s">
        <v>47</v>
      </c>
      <c r="K118" t="s">
        <v>279</v>
      </c>
      <c r="L118" s="12">
        <v>44887.363807870373</v>
      </c>
      <c r="M118" s="12">
        <v>44887.363807870373</v>
      </c>
      <c r="N118" s="12"/>
      <c r="O118" t="s">
        <v>779</v>
      </c>
      <c r="P118" t="s">
        <v>184</v>
      </c>
      <c r="Q118" t="s">
        <v>4599</v>
      </c>
      <c r="R118" t="s">
        <v>47</v>
      </c>
      <c r="S118" t="s">
        <v>47</v>
      </c>
      <c r="T118" t="s">
        <v>47</v>
      </c>
      <c r="U118" t="s">
        <v>47</v>
      </c>
      <c r="V118" t="s">
        <v>47</v>
      </c>
      <c r="W118" t="s">
        <v>47</v>
      </c>
      <c r="X118" t="s">
        <v>47</v>
      </c>
      <c r="Y118" t="s">
        <v>47</v>
      </c>
      <c r="Z118" t="s">
        <v>47</v>
      </c>
    </row>
    <row r="119" spans="1:26">
      <c r="A119" t="s">
        <v>4731</v>
      </c>
      <c r="B119" t="s">
        <v>42</v>
      </c>
      <c r="C119">
        <v>2017</v>
      </c>
      <c r="D119" t="s">
        <v>770</v>
      </c>
      <c r="E119" t="s">
        <v>771</v>
      </c>
      <c r="F119" t="s">
        <v>772</v>
      </c>
      <c r="G119" t="s">
        <v>47</v>
      </c>
      <c r="H119" t="s">
        <v>47</v>
      </c>
      <c r="I119" t="s">
        <v>773</v>
      </c>
      <c r="J119" t="s">
        <v>47</v>
      </c>
      <c r="K119" t="s">
        <v>104</v>
      </c>
      <c r="L119" s="12">
        <v>44887.363807870373</v>
      </c>
      <c r="M119" s="12">
        <v>44887.363807870373</v>
      </c>
      <c r="N119" s="12"/>
      <c r="O119" t="s">
        <v>774</v>
      </c>
      <c r="P119" t="s">
        <v>47</v>
      </c>
      <c r="Q119" t="s">
        <v>47</v>
      </c>
      <c r="R119" t="s">
        <v>47</v>
      </c>
      <c r="S119" t="s">
        <v>47</v>
      </c>
      <c r="T119" t="s">
        <v>47</v>
      </c>
      <c r="U119" t="s">
        <v>47</v>
      </c>
      <c r="V119" t="s">
        <v>47</v>
      </c>
      <c r="W119" t="s">
        <v>47</v>
      </c>
      <c r="X119" t="s">
        <v>47</v>
      </c>
      <c r="Y119" t="s">
        <v>47</v>
      </c>
      <c r="Z119" t="s">
        <v>47</v>
      </c>
    </row>
    <row r="120" spans="1:26">
      <c r="A120" t="s">
        <v>4732</v>
      </c>
      <c r="B120" t="s">
        <v>42</v>
      </c>
      <c r="C120">
        <v>2015</v>
      </c>
      <c r="D120" t="s">
        <v>746</v>
      </c>
      <c r="E120" t="s">
        <v>747</v>
      </c>
      <c r="F120" t="s">
        <v>748</v>
      </c>
      <c r="G120" t="s">
        <v>47</v>
      </c>
      <c r="H120" t="s">
        <v>47</v>
      </c>
      <c r="I120" t="s">
        <v>749</v>
      </c>
      <c r="J120" t="s">
        <v>47</v>
      </c>
      <c r="K120" t="s">
        <v>512</v>
      </c>
      <c r="L120" s="12">
        <v>44887.363807870373</v>
      </c>
      <c r="M120" s="12">
        <v>44887.363807870373</v>
      </c>
      <c r="N120" s="12"/>
      <c r="O120" t="s">
        <v>750</v>
      </c>
      <c r="P120" t="s">
        <v>47</v>
      </c>
      <c r="Q120" t="s">
        <v>47</v>
      </c>
      <c r="R120" t="s">
        <v>47</v>
      </c>
      <c r="S120" t="s">
        <v>47</v>
      </c>
      <c r="T120" t="s">
        <v>47</v>
      </c>
      <c r="U120" t="s">
        <v>47</v>
      </c>
      <c r="V120" t="s">
        <v>47</v>
      </c>
      <c r="W120" t="s">
        <v>47</v>
      </c>
      <c r="X120" t="s">
        <v>47</v>
      </c>
      <c r="Y120" t="s">
        <v>47</v>
      </c>
      <c r="Z120" t="s">
        <v>47</v>
      </c>
    </row>
    <row r="121" spans="1:26">
      <c r="A121" t="s">
        <v>4733</v>
      </c>
      <c r="B121" t="s">
        <v>42</v>
      </c>
      <c r="C121">
        <v>2020</v>
      </c>
      <c r="D121" t="s">
        <v>719</v>
      </c>
      <c r="E121" t="s">
        <v>720</v>
      </c>
      <c r="F121" t="s">
        <v>721</v>
      </c>
      <c r="G121" t="s">
        <v>47</v>
      </c>
      <c r="H121" t="s">
        <v>47</v>
      </c>
      <c r="I121" t="s">
        <v>722</v>
      </c>
      <c r="J121" t="s">
        <v>47</v>
      </c>
      <c r="K121" t="s">
        <v>124</v>
      </c>
      <c r="L121" s="12">
        <v>44887.363807870373</v>
      </c>
      <c r="M121" s="12">
        <v>44887.363807870373</v>
      </c>
      <c r="N121" s="12"/>
      <c r="O121" t="s">
        <v>620</v>
      </c>
      <c r="P121" t="s">
        <v>47</v>
      </c>
      <c r="Q121" t="s">
        <v>47</v>
      </c>
      <c r="R121" t="s">
        <v>47</v>
      </c>
      <c r="S121" t="s">
        <v>47</v>
      </c>
      <c r="T121" t="s">
        <v>47</v>
      </c>
      <c r="U121" t="s">
        <v>47</v>
      </c>
      <c r="V121" t="s">
        <v>47</v>
      </c>
      <c r="W121" t="s">
        <v>47</v>
      </c>
      <c r="X121" t="s">
        <v>47</v>
      </c>
      <c r="Y121" t="s">
        <v>47</v>
      </c>
      <c r="Z121" t="s">
        <v>47</v>
      </c>
    </row>
    <row r="122" spans="1:26">
      <c r="A122" t="s">
        <v>4734</v>
      </c>
      <c r="B122" t="s">
        <v>42</v>
      </c>
      <c r="C122">
        <v>2012</v>
      </c>
      <c r="D122" t="s">
        <v>710</v>
      </c>
      <c r="E122" t="s">
        <v>711</v>
      </c>
      <c r="F122" t="s">
        <v>712</v>
      </c>
      <c r="G122" t="s">
        <v>47</v>
      </c>
      <c r="H122" t="s">
        <v>47</v>
      </c>
      <c r="I122" t="s">
        <v>713</v>
      </c>
      <c r="J122" t="s">
        <v>47</v>
      </c>
      <c r="K122" t="s">
        <v>299</v>
      </c>
      <c r="L122" s="12">
        <v>44887.363807870373</v>
      </c>
      <c r="M122" s="12">
        <v>44887.363807870373</v>
      </c>
      <c r="N122" s="12"/>
      <c r="O122" t="s">
        <v>714</v>
      </c>
      <c r="P122" t="s">
        <v>47</v>
      </c>
      <c r="Q122" t="s">
        <v>130</v>
      </c>
      <c r="R122" t="s">
        <v>47</v>
      </c>
      <c r="S122" t="s">
        <v>47</v>
      </c>
      <c r="T122" t="s">
        <v>47</v>
      </c>
      <c r="U122" t="s">
        <v>47</v>
      </c>
      <c r="V122" t="s">
        <v>47</v>
      </c>
      <c r="W122" t="s">
        <v>47</v>
      </c>
      <c r="X122" t="s">
        <v>47</v>
      </c>
      <c r="Y122" t="s">
        <v>47</v>
      </c>
      <c r="Z122" t="s">
        <v>47</v>
      </c>
    </row>
    <row r="123" spans="1:26">
      <c r="A123" t="s">
        <v>4735</v>
      </c>
      <c r="B123" t="s">
        <v>42</v>
      </c>
      <c r="C123">
        <v>2019</v>
      </c>
      <c r="D123" t="s">
        <v>686</v>
      </c>
      <c r="E123" t="s">
        <v>687</v>
      </c>
      <c r="F123" t="s">
        <v>688</v>
      </c>
      <c r="G123" t="s">
        <v>47</v>
      </c>
      <c r="H123" t="s">
        <v>47</v>
      </c>
      <c r="I123" t="s">
        <v>689</v>
      </c>
      <c r="J123" t="s">
        <v>47</v>
      </c>
      <c r="K123" t="s">
        <v>219</v>
      </c>
      <c r="L123" s="12">
        <v>44887.363807870373</v>
      </c>
      <c r="M123" s="12">
        <v>44887.363807870373</v>
      </c>
      <c r="N123" s="12"/>
      <c r="O123" t="s">
        <v>620</v>
      </c>
      <c r="P123" t="s">
        <v>47</v>
      </c>
      <c r="Q123" t="s">
        <v>47</v>
      </c>
      <c r="R123" t="s">
        <v>47</v>
      </c>
      <c r="S123" t="s">
        <v>47</v>
      </c>
      <c r="T123" t="s">
        <v>47</v>
      </c>
      <c r="U123" t="s">
        <v>47</v>
      </c>
      <c r="V123" t="s">
        <v>47</v>
      </c>
      <c r="W123" t="s">
        <v>47</v>
      </c>
      <c r="X123" t="s">
        <v>47</v>
      </c>
      <c r="Y123" t="s">
        <v>47</v>
      </c>
      <c r="Z123" t="s">
        <v>47</v>
      </c>
    </row>
    <row r="124" spans="1:26">
      <c r="A124" t="s">
        <v>4736</v>
      </c>
      <c r="B124" t="s">
        <v>42</v>
      </c>
      <c r="C124">
        <v>2006</v>
      </c>
      <c r="D124" t="s">
        <v>675</v>
      </c>
      <c r="E124" t="s">
        <v>676</v>
      </c>
      <c r="F124" t="s">
        <v>677</v>
      </c>
      <c r="G124" t="s">
        <v>47</v>
      </c>
      <c r="H124" t="s">
        <v>47</v>
      </c>
      <c r="I124" t="s">
        <v>678</v>
      </c>
      <c r="J124" t="s">
        <v>47</v>
      </c>
      <c r="K124" t="s">
        <v>227</v>
      </c>
      <c r="L124" s="12">
        <v>44887.363807870373</v>
      </c>
      <c r="M124" s="12">
        <v>44887.363807870373</v>
      </c>
      <c r="N124" s="12"/>
      <c r="O124" t="s">
        <v>679</v>
      </c>
      <c r="P124" t="s">
        <v>47</v>
      </c>
      <c r="Q124" t="s">
        <v>47</v>
      </c>
      <c r="R124" t="s">
        <v>47</v>
      </c>
      <c r="S124" t="s">
        <v>47</v>
      </c>
      <c r="T124" t="s">
        <v>47</v>
      </c>
      <c r="U124" t="s">
        <v>47</v>
      </c>
      <c r="V124" t="s">
        <v>47</v>
      </c>
      <c r="W124" t="s">
        <v>47</v>
      </c>
      <c r="X124" t="s">
        <v>47</v>
      </c>
      <c r="Y124" t="s">
        <v>47</v>
      </c>
      <c r="Z124" t="s">
        <v>47</v>
      </c>
    </row>
    <row r="125" spans="1:26">
      <c r="A125" t="s">
        <v>4737</v>
      </c>
      <c r="B125" t="s">
        <v>42</v>
      </c>
      <c r="C125">
        <v>2019</v>
      </c>
      <c r="D125" t="s">
        <v>666</v>
      </c>
      <c r="E125" t="s">
        <v>667</v>
      </c>
      <c r="F125" t="s">
        <v>668</v>
      </c>
      <c r="G125" t="s">
        <v>47</v>
      </c>
      <c r="H125" t="s">
        <v>47</v>
      </c>
      <c r="I125" t="s">
        <v>669</v>
      </c>
      <c r="J125" t="s">
        <v>47</v>
      </c>
      <c r="K125" t="s">
        <v>219</v>
      </c>
      <c r="L125" s="12">
        <v>44887.363807870373</v>
      </c>
      <c r="M125" s="12">
        <v>44887.363807870373</v>
      </c>
      <c r="N125" s="12"/>
      <c r="O125" t="s">
        <v>670</v>
      </c>
      <c r="P125" t="s">
        <v>47</v>
      </c>
      <c r="Q125" t="s">
        <v>47</v>
      </c>
      <c r="R125" t="s">
        <v>47</v>
      </c>
      <c r="S125" t="s">
        <v>47</v>
      </c>
      <c r="T125" t="s">
        <v>47</v>
      </c>
      <c r="U125" t="s">
        <v>47</v>
      </c>
      <c r="V125" t="s">
        <v>47</v>
      </c>
      <c r="W125" t="s">
        <v>47</v>
      </c>
      <c r="X125" t="s">
        <v>47</v>
      </c>
      <c r="Y125" t="s">
        <v>47</v>
      </c>
      <c r="Z125" t="s">
        <v>47</v>
      </c>
    </row>
    <row r="126" spans="1:26">
      <c r="A126" t="s">
        <v>4738</v>
      </c>
      <c r="B126" t="s">
        <v>42</v>
      </c>
      <c r="C126">
        <v>2021</v>
      </c>
      <c r="D126" t="s">
        <v>715</v>
      </c>
      <c r="E126" t="s">
        <v>716</v>
      </c>
      <c r="F126" t="s">
        <v>607</v>
      </c>
      <c r="G126" t="s">
        <v>47</v>
      </c>
      <c r="H126" t="s">
        <v>47</v>
      </c>
      <c r="I126" t="s">
        <v>717</v>
      </c>
      <c r="J126" t="s">
        <v>47</v>
      </c>
      <c r="K126" t="s">
        <v>61</v>
      </c>
      <c r="L126" s="12">
        <v>44887.363807870373</v>
      </c>
      <c r="M126" s="12">
        <v>44887.363807870373</v>
      </c>
      <c r="N126" s="12"/>
      <c r="O126" t="s">
        <v>718</v>
      </c>
      <c r="P126" t="s">
        <v>47</v>
      </c>
      <c r="Q126" t="s">
        <v>47</v>
      </c>
      <c r="R126" t="s">
        <v>47</v>
      </c>
      <c r="S126" t="s">
        <v>47</v>
      </c>
      <c r="T126" t="s">
        <v>47</v>
      </c>
      <c r="U126" t="s">
        <v>47</v>
      </c>
      <c r="V126" t="s">
        <v>47</v>
      </c>
      <c r="W126" t="s">
        <v>47</v>
      </c>
      <c r="X126" t="s">
        <v>47</v>
      </c>
      <c r="Y126" t="s">
        <v>47</v>
      </c>
      <c r="Z126" t="s">
        <v>47</v>
      </c>
    </row>
    <row r="127" spans="1:26">
      <c r="A127" t="s">
        <v>4739</v>
      </c>
      <c r="B127" t="s">
        <v>42</v>
      </c>
      <c r="C127">
        <v>2018</v>
      </c>
      <c r="D127" t="s">
        <v>705</v>
      </c>
      <c r="E127" t="s">
        <v>706</v>
      </c>
      <c r="F127" t="s">
        <v>707</v>
      </c>
      <c r="G127" t="s">
        <v>47</v>
      </c>
      <c r="H127" t="s">
        <v>47</v>
      </c>
      <c r="I127" t="s">
        <v>708</v>
      </c>
      <c r="J127" t="s">
        <v>47</v>
      </c>
      <c r="K127" t="s">
        <v>332</v>
      </c>
      <c r="L127" s="12">
        <v>44887.363807870373</v>
      </c>
      <c r="M127" s="12">
        <v>44887.363807870373</v>
      </c>
      <c r="N127" s="12"/>
      <c r="O127" t="s">
        <v>709</v>
      </c>
      <c r="P127" t="s">
        <v>47</v>
      </c>
      <c r="Q127" t="s">
        <v>130</v>
      </c>
      <c r="R127" t="s">
        <v>47</v>
      </c>
      <c r="S127" t="s">
        <v>47</v>
      </c>
      <c r="T127" t="s">
        <v>47</v>
      </c>
      <c r="U127" t="s">
        <v>47</v>
      </c>
      <c r="V127" t="s">
        <v>47</v>
      </c>
      <c r="W127" t="s">
        <v>47</v>
      </c>
      <c r="X127" t="s">
        <v>47</v>
      </c>
      <c r="Y127" t="s">
        <v>47</v>
      </c>
      <c r="Z127" t="s">
        <v>47</v>
      </c>
    </row>
    <row r="128" spans="1:26">
      <c r="A128" t="s">
        <v>4740</v>
      </c>
      <c r="B128" t="s">
        <v>83</v>
      </c>
      <c r="C128">
        <v>2001</v>
      </c>
      <c r="D128" t="s">
        <v>699</v>
      </c>
      <c r="E128" t="s">
        <v>700</v>
      </c>
      <c r="F128" t="s">
        <v>701</v>
      </c>
      <c r="G128" t="s">
        <v>47</v>
      </c>
      <c r="H128" t="s">
        <v>47</v>
      </c>
      <c r="I128" t="s">
        <v>702</v>
      </c>
      <c r="J128" t="s">
        <v>47</v>
      </c>
      <c r="K128" t="s">
        <v>703</v>
      </c>
      <c r="L128" s="12">
        <v>44887.363807870373</v>
      </c>
      <c r="M128" s="12">
        <v>44887.363807870373</v>
      </c>
      <c r="N128" s="12"/>
      <c r="O128" t="s">
        <v>704</v>
      </c>
      <c r="P128" t="s">
        <v>350</v>
      </c>
      <c r="Q128" t="s">
        <v>4482</v>
      </c>
      <c r="R128" t="s">
        <v>47</v>
      </c>
      <c r="S128" t="s">
        <v>47</v>
      </c>
      <c r="T128" t="s">
        <v>47</v>
      </c>
      <c r="U128" t="s">
        <v>47</v>
      </c>
      <c r="V128" t="s">
        <v>47</v>
      </c>
      <c r="W128" t="s">
        <v>47</v>
      </c>
      <c r="X128" t="s">
        <v>47</v>
      </c>
      <c r="Y128" t="s">
        <v>47</v>
      </c>
      <c r="Z128" t="s">
        <v>47</v>
      </c>
    </row>
    <row r="129" spans="1:26">
      <c r="A129" t="s">
        <v>4741</v>
      </c>
      <c r="B129" t="s">
        <v>83</v>
      </c>
      <c r="C129">
        <v>2022</v>
      </c>
      <c r="D129" t="s">
        <v>690</v>
      </c>
      <c r="E129" t="s">
        <v>691</v>
      </c>
      <c r="F129" t="s">
        <v>692</v>
      </c>
      <c r="G129" t="s">
        <v>47</v>
      </c>
      <c r="H129" t="s">
        <v>47</v>
      </c>
      <c r="I129" t="s">
        <v>693</v>
      </c>
      <c r="J129" t="s">
        <v>47</v>
      </c>
      <c r="K129" t="s">
        <v>71</v>
      </c>
      <c r="L129" s="12">
        <v>44887.363807870373</v>
      </c>
      <c r="M129" s="12">
        <v>44887.363807870373</v>
      </c>
      <c r="N129" s="12"/>
      <c r="O129" t="s">
        <v>635</v>
      </c>
      <c r="P129" t="s">
        <v>47</v>
      </c>
      <c r="Q129" t="s">
        <v>47</v>
      </c>
      <c r="R129" t="s">
        <v>47</v>
      </c>
      <c r="S129" t="s">
        <v>47</v>
      </c>
      <c r="T129" t="s">
        <v>47</v>
      </c>
      <c r="U129" t="s">
        <v>47</v>
      </c>
      <c r="V129" t="s">
        <v>47</v>
      </c>
      <c r="W129" t="s">
        <v>47</v>
      </c>
      <c r="X129" t="s">
        <v>47</v>
      </c>
      <c r="Y129" t="s">
        <v>47</v>
      </c>
      <c r="Z129" t="s">
        <v>47</v>
      </c>
    </row>
    <row r="130" spans="1:26">
      <c r="A130" t="s">
        <v>4742</v>
      </c>
      <c r="B130" t="s">
        <v>42</v>
      </c>
      <c r="C130">
        <v>2008</v>
      </c>
      <c r="D130" t="s">
        <v>680</v>
      </c>
      <c r="E130" t="s">
        <v>681</v>
      </c>
      <c r="F130" t="s">
        <v>682</v>
      </c>
      <c r="G130" t="s">
        <v>47</v>
      </c>
      <c r="H130" t="s">
        <v>47</v>
      </c>
      <c r="I130" t="s">
        <v>683</v>
      </c>
      <c r="J130" t="s">
        <v>47</v>
      </c>
      <c r="K130" t="s">
        <v>684</v>
      </c>
      <c r="L130" s="12">
        <v>44887.363807870373</v>
      </c>
      <c r="M130" s="12">
        <v>44887.363807870373</v>
      </c>
      <c r="N130" s="12"/>
      <c r="O130" t="s">
        <v>685</v>
      </c>
      <c r="P130" t="s">
        <v>47</v>
      </c>
      <c r="Q130" t="s">
        <v>47</v>
      </c>
      <c r="R130" t="s">
        <v>47</v>
      </c>
      <c r="S130" t="s">
        <v>47</v>
      </c>
      <c r="T130" t="s">
        <v>47</v>
      </c>
      <c r="U130" t="s">
        <v>47</v>
      </c>
      <c r="V130" t="s">
        <v>47</v>
      </c>
      <c r="W130" t="s">
        <v>47</v>
      </c>
      <c r="X130" t="s">
        <v>47</v>
      </c>
      <c r="Y130" t="s">
        <v>47</v>
      </c>
      <c r="Z130" t="s">
        <v>47</v>
      </c>
    </row>
    <row r="131" spans="1:26">
      <c r="A131" t="s">
        <v>4743</v>
      </c>
      <c r="B131" t="s">
        <v>654</v>
      </c>
      <c r="C131">
        <v>2021</v>
      </c>
      <c r="D131" t="s">
        <v>655</v>
      </c>
      <c r="E131" t="s">
        <v>47</v>
      </c>
      <c r="F131" t="s">
        <v>47</v>
      </c>
      <c r="G131" t="s">
        <v>47</v>
      </c>
      <c r="H131" t="s">
        <v>47</v>
      </c>
      <c r="I131" t="s">
        <v>47</v>
      </c>
      <c r="J131" t="s">
        <v>47</v>
      </c>
      <c r="K131" t="s">
        <v>61</v>
      </c>
      <c r="L131" s="12">
        <v>44887.363807870373</v>
      </c>
      <c r="M131" s="12">
        <v>44887.363807870373</v>
      </c>
      <c r="N131" s="12"/>
      <c r="O131" t="s">
        <v>47</v>
      </c>
      <c r="P131" t="s">
        <v>47</v>
      </c>
      <c r="Q131" t="s">
        <v>47</v>
      </c>
      <c r="R131" t="s">
        <v>47</v>
      </c>
      <c r="S131" t="s">
        <v>47</v>
      </c>
      <c r="T131" t="s">
        <v>47</v>
      </c>
      <c r="U131" t="s">
        <v>47</v>
      </c>
      <c r="V131" t="s">
        <v>47</v>
      </c>
      <c r="W131" t="s">
        <v>47</v>
      </c>
      <c r="X131" t="s">
        <v>656</v>
      </c>
      <c r="Y131" t="s">
        <v>47</v>
      </c>
      <c r="Z131" t="s">
        <v>47</v>
      </c>
    </row>
    <row r="132" spans="1:26">
      <c r="A132" t="s">
        <v>4744</v>
      </c>
      <c r="B132" t="s">
        <v>83</v>
      </c>
      <c r="C132">
        <v>2021</v>
      </c>
      <c r="D132" t="s">
        <v>661</v>
      </c>
      <c r="E132" t="s">
        <v>662</v>
      </c>
      <c r="F132" t="s">
        <v>663</v>
      </c>
      <c r="G132" t="s">
        <v>47</v>
      </c>
      <c r="H132" t="s">
        <v>47</v>
      </c>
      <c r="I132" t="s">
        <v>664</v>
      </c>
      <c r="J132" t="s">
        <v>47</v>
      </c>
      <c r="K132" t="s">
        <v>61</v>
      </c>
      <c r="L132" s="12">
        <v>44887.363807870373</v>
      </c>
      <c r="M132" s="12">
        <v>44887.363807870373</v>
      </c>
      <c r="N132" s="12"/>
      <c r="O132" t="s">
        <v>665</v>
      </c>
      <c r="P132" t="s">
        <v>130</v>
      </c>
      <c r="Q132" t="s">
        <v>4692</v>
      </c>
      <c r="R132" t="s">
        <v>47</v>
      </c>
      <c r="S132" t="s">
        <v>47</v>
      </c>
      <c r="T132" t="s">
        <v>47</v>
      </c>
      <c r="U132" t="s">
        <v>47</v>
      </c>
      <c r="V132" t="s">
        <v>47</v>
      </c>
      <c r="W132" t="s">
        <v>47</v>
      </c>
      <c r="X132" t="s">
        <v>47</v>
      </c>
      <c r="Y132" t="s">
        <v>47</v>
      </c>
      <c r="Z132" t="s">
        <v>47</v>
      </c>
    </row>
    <row r="133" spans="1:26">
      <c r="A133" t="s">
        <v>4745</v>
      </c>
      <c r="B133" t="s">
        <v>83</v>
      </c>
      <c r="C133">
        <v>2010</v>
      </c>
      <c r="D133" t="s">
        <v>657</v>
      </c>
      <c r="E133" t="s">
        <v>658</v>
      </c>
      <c r="F133" t="s">
        <v>612</v>
      </c>
      <c r="G133" t="s">
        <v>47</v>
      </c>
      <c r="H133" t="s">
        <v>47</v>
      </c>
      <c r="I133" t="s">
        <v>659</v>
      </c>
      <c r="J133" t="s">
        <v>47</v>
      </c>
      <c r="K133" t="s">
        <v>78</v>
      </c>
      <c r="L133" s="12">
        <v>44887.363807870373</v>
      </c>
      <c r="M133" s="12">
        <v>44887.363807870373</v>
      </c>
      <c r="N133" s="12"/>
      <c r="O133" t="s">
        <v>660</v>
      </c>
      <c r="P133" t="s">
        <v>311</v>
      </c>
      <c r="Q133" t="s">
        <v>4479</v>
      </c>
      <c r="R133" t="s">
        <v>47</v>
      </c>
      <c r="S133" t="s">
        <v>47</v>
      </c>
      <c r="T133" t="s">
        <v>47</v>
      </c>
      <c r="U133" t="s">
        <v>47</v>
      </c>
      <c r="V133" t="s">
        <v>47</v>
      </c>
      <c r="W133" t="s">
        <v>47</v>
      </c>
      <c r="X133" t="s">
        <v>47</v>
      </c>
      <c r="Y133" t="s">
        <v>47</v>
      </c>
      <c r="Z133" t="s">
        <v>47</v>
      </c>
    </row>
    <row r="134" spans="1:26">
      <c r="A134" t="s">
        <v>4746</v>
      </c>
      <c r="B134" t="s">
        <v>42</v>
      </c>
      <c r="C134">
        <v>2016</v>
      </c>
      <c r="D134" t="s">
        <v>582</v>
      </c>
      <c r="E134" t="s">
        <v>650</v>
      </c>
      <c r="F134" t="s">
        <v>651</v>
      </c>
      <c r="G134" t="s">
        <v>47</v>
      </c>
      <c r="H134" t="s">
        <v>47</v>
      </c>
      <c r="I134" t="s">
        <v>652</v>
      </c>
      <c r="J134" t="s">
        <v>47</v>
      </c>
      <c r="K134" t="s">
        <v>279</v>
      </c>
      <c r="L134" s="12">
        <v>44887.363807870373</v>
      </c>
      <c r="M134" s="12">
        <v>44887.363807870373</v>
      </c>
      <c r="N134" s="12"/>
      <c r="O134" t="s">
        <v>653</v>
      </c>
      <c r="P134" t="s">
        <v>47</v>
      </c>
      <c r="Q134" t="s">
        <v>47</v>
      </c>
      <c r="R134" t="s">
        <v>47</v>
      </c>
      <c r="S134" t="s">
        <v>47</v>
      </c>
      <c r="T134" t="s">
        <v>47</v>
      </c>
      <c r="U134" t="s">
        <v>47</v>
      </c>
      <c r="V134" t="s">
        <v>47</v>
      </c>
      <c r="W134" t="s">
        <v>47</v>
      </c>
      <c r="X134" t="s">
        <v>47</v>
      </c>
      <c r="Y134" t="s">
        <v>47</v>
      </c>
      <c r="Z134" t="s">
        <v>47</v>
      </c>
    </row>
    <row r="135" spans="1:26">
      <c r="A135" t="s">
        <v>4747</v>
      </c>
      <c r="B135" t="s">
        <v>42</v>
      </c>
      <c r="C135">
        <v>1995</v>
      </c>
      <c r="D135" t="s">
        <v>4748</v>
      </c>
      <c r="E135" t="s">
        <v>4749</v>
      </c>
      <c r="F135" t="s">
        <v>4750</v>
      </c>
      <c r="G135" t="s">
        <v>47</v>
      </c>
      <c r="H135" t="s">
        <v>47</v>
      </c>
      <c r="I135" t="s">
        <v>4751</v>
      </c>
      <c r="J135" t="s">
        <v>47</v>
      </c>
      <c r="K135" t="s">
        <v>113</v>
      </c>
      <c r="L135" s="12">
        <v>44887.363807870373</v>
      </c>
      <c r="M135" s="12">
        <v>44887.363807870373</v>
      </c>
      <c r="N135" s="12"/>
      <c r="O135" t="s">
        <v>4752</v>
      </c>
      <c r="P135" t="s">
        <v>47</v>
      </c>
      <c r="Q135" t="s">
        <v>47</v>
      </c>
      <c r="R135" t="s">
        <v>47</v>
      </c>
      <c r="S135" t="s">
        <v>47</v>
      </c>
      <c r="T135" t="s">
        <v>47</v>
      </c>
      <c r="U135" t="s">
        <v>47</v>
      </c>
      <c r="V135" t="s">
        <v>47</v>
      </c>
      <c r="W135" t="s">
        <v>47</v>
      </c>
      <c r="X135" t="s">
        <v>47</v>
      </c>
      <c r="Y135" t="s">
        <v>47</v>
      </c>
      <c r="Z135" t="s">
        <v>47</v>
      </c>
    </row>
    <row r="136" spans="1:26">
      <c r="A136" t="s">
        <v>4753</v>
      </c>
      <c r="B136" t="s">
        <v>42</v>
      </c>
      <c r="C136">
        <v>2022</v>
      </c>
      <c r="D136" t="s">
        <v>645</v>
      </c>
      <c r="E136" t="s">
        <v>646</v>
      </c>
      <c r="F136" t="s">
        <v>647</v>
      </c>
      <c r="G136" t="s">
        <v>47</v>
      </c>
      <c r="H136" t="s">
        <v>47</v>
      </c>
      <c r="I136" t="s">
        <v>648</v>
      </c>
      <c r="J136" t="s">
        <v>47</v>
      </c>
      <c r="K136" t="s">
        <v>71</v>
      </c>
      <c r="L136" s="12">
        <v>44887.363807870373</v>
      </c>
      <c r="M136" s="12">
        <v>44887.363807870373</v>
      </c>
      <c r="N136" s="12"/>
      <c r="O136" t="s">
        <v>649</v>
      </c>
      <c r="P136" t="s">
        <v>47</v>
      </c>
      <c r="Q136" t="s">
        <v>47</v>
      </c>
      <c r="R136" t="s">
        <v>47</v>
      </c>
      <c r="S136" t="s">
        <v>47</v>
      </c>
      <c r="T136" t="s">
        <v>47</v>
      </c>
      <c r="U136" t="s">
        <v>47</v>
      </c>
      <c r="V136" t="s">
        <v>47</v>
      </c>
      <c r="W136" t="s">
        <v>47</v>
      </c>
      <c r="X136" t="s">
        <v>47</v>
      </c>
      <c r="Y136" t="s">
        <v>47</v>
      </c>
      <c r="Z136" t="s">
        <v>47</v>
      </c>
    </row>
    <row r="137" spans="1:26">
      <c r="A137" t="s">
        <v>4754</v>
      </c>
      <c r="B137" t="s">
        <v>83</v>
      </c>
      <c r="C137">
        <v>2022</v>
      </c>
      <c r="D137" t="s">
        <v>641</v>
      </c>
      <c r="E137" t="s">
        <v>642</v>
      </c>
      <c r="F137" t="s">
        <v>623</v>
      </c>
      <c r="G137" t="s">
        <v>47</v>
      </c>
      <c r="H137" t="s">
        <v>47</v>
      </c>
      <c r="I137" t="s">
        <v>643</v>
      </c>
      <c r="J137" t="s">
        <v>47</v>
      </c>
      <c r="K137" t="s">
        <v>71</v>
      </c>
      <c r="L137" s="12">
        <v>44887.363807870373</v>
      </c>
      <c r="M137" s="12">
        <v>44887.363807870373</v>
      </c>
      <c r="N137" s="12"/>
      <c r="O137" t="s">
        <v>644</v>
      </c>
      <c r="P137" t="s">
        <v>47</v>
      </c>
      <c r="Q137" t="s">
        <v>2614</v>
      </c>
      <c r="R137" t="s">
        <v>47</v>
      </c>
      <c r="S137" t="s">
        <v>47</v>
      </c>
      <c r="T137" t="s">
        <v>47</v>
      </c>
      <c r="U137" t="s">
        <v>47</v>
      </c>
      <c r="V137" t="s">
        <v>47</v>
      </c>
      <c r="W137" t="s">
        <v>47</v>
      </c>
      <c r="X137" t="s">
        <v>47</v>
      </c>
      <c r="Y137" t="s">
        <v>47</v>
      </c>
      <c r="Z137" t="s">
        <v>47</v>
      </c>
    </row>
    <row r="138" spans="1:26">
      <c r="A138" t="s">
        <v>4755</v>
      </c>
      <c r="B138" t="s">
        <v>42</v>
      </c>
      <c r="C138">
        <v>2021</v>
      </c>
      <c r="D138" t="s">
        <v>636</v>
      </c>
      <c r="E138" t="s">
        <v>637</v>
      </c>
      <c r="F138" t="s">
        <v>638</v>
      </c>
      <c r="G138" t="s">
        <v>47</v>
      </c>
      <c r="H138" t="s">
        <v>47</v>
      </c>
      <c r="I138" t="s">
        <v>639</v>
      </c>
      <c r="J138" t="s">
        <v>47</v>
      </c>
      <c r="K138" t="s">
        <v>61</v>
      </c>
      <c r="L138" s="12">
        <v>44887.363807870373</v>
      </c>
      <c r="M138" s="12">
        <v>44887.363807870373</v>
      </c>
      <c r="N138" s="12"/>
      <c r="O138" t="s">
        <v>640</v>
      </c>
      <c r="P138" t="s">
        <v>47</v>
      </c>
      <c r="Q138" t="s">
        <v>47</v>
      </c>
      <c r="R138" t="s">
        <v>47</v>
      </c>
      <c r="S138" t="s">
        <v>47</v>
      </c>
      <c r="T138" t="s">
        <v>47</v>
      </c>
      <c r="U138" t="s">
        <v>47</v>
      </c>
      <c r="V138" t="s">
        <v>47</v>
      </c>
      <c r="W138" t="s">
        <v>47</v>
      </c>
      <c r="X138" t="s">
        <v>47</v>
      </c>
      <c r="Y138" t="s">
        <v>47</v>
      </c>
      <c r="Z138" t="s">
        <v>47</v>
      </c>
    </row>
    <row r="139" spans="1:26">
      <c r="A139" t="s">
        <v>4756</v>
      </c>
      <c r="B139" t="s">
        <v>42</v>
      </c>
      <c r="C139">
        <v>2020</v>
      </c>
      <c r="D139" t="s">
        <v>631</v>
      </c>
      <c r="E139" t="s">
        <v>632</v>
      </c>
      <c r="F139" t="s">
        <v>633</v>
      </c>
      <c r="G139" t="s">
        <v>47</v>
      </c>
      <c r="H139" t="s">
        <v>47</v>
      </c>
      <c r="I139" t="s">
        <v>634</v>
      </c>
      <c r="J139" t="s">
        <v>47</v>
      </c>
      <c r="K139" t="s">
        <v>124</v>
      </c>
      <c r="L139" s="12">
        <v>44887.363807870373</v>
      </c>
      <c r="M139" s="12">
        <v>44887.363807870373</v>
      </c>
      <c r="N139" s="12"/>
      <c r="O139" t="s">
        <v>635</v>
      </c>
      <c r="P139" t="s">
        <v>47</v>
      </c>
      <c r="Q139" t="s">
        <v>47</v>
      </c>
      <c r="R139" t="s">
        <v>47</v>
      </c>
      <c r="S139" t="s">
        <v>47</v>
      </c>
      <c r="T139" t="s">
        <v>47</v>
      </c>
      <c r="U139" t="s">
        <v>47</v>
      </c>
      <c r="V139" t="s">
        <v>47</v>
      </c>
      <c r="W139" t="s">
        <v>47</v>
      </c>
      <c r="X139" t="s">
        <v>47</v>
      </c>
      <c r="Y139" t="s">
        <v>47</v>
      </c>
      <c r="Z139" t="s">
        <v>47</v>
      </c>
    </row>
    <row r="140" spans="1:26">
      <c r="A140" t="s">
        <v>4757</v>
      </c>
      <c r="B140" t="s">
        <v>42</v>
      </c>
      <c r="C140">
        <v>2020</v>
      </c>
      <c r="D140" t="s">
        <v>626</v>
      </c>
      <c r="E140" t="s">
        <v>627</v>
      </c>
      <c r="F140" t="s">
        <v>628</v>
      </c>
      <c r="G140" t="s">
        <v>47</v>
      </c>
      <c r="H140" t="s">
        <v>47</v>
      </c>
      <c r="I140" t="s">
        <v>629</v>
      </c>
      <c r="J140" t="s">
        <v>47</v>
      </c>
      <c r="K140" t="s">
        <v>124</v>
      </c>
      <c r="L140" s="12">
        <v>44887.363807870373</v>
      </c>
      <c r="M140" s="12">
        <v>44887.363807870373</v>
      </c>
      <c r="N140" s="12"/>
      <c r="O140" t="s">
        <v>630</v>
      </c>
      <c r="P140" t="s">
        <v>47</v>
      </c>
      <c r="Q140" t="s">
        <v>47</v>
      </c>
      <c r="R140" t="s">
        <v>47</v>
      </c>
      <c r="S140" t="s">
        <v>47</v>
      </c>
      <c r="T140" t="s">
        <v>47</v>
      </c>
      <c r="U140" t="s">
        <v>47</v>
      </c>
      <c r="V140" t="s">
        <v>47</v>
      </c>
      <c r="W140" t="s">
        <v>47</v>
      </c>
      <c r="X140" t="s">
        <v>47</v>
      </c>
      <c r="Y140" t="s">
        <v>47</v>
      </c>
      <c r="Z140" t="s">
        <v>47</v>
      </c>
    </row>
    <row r="141" spans="1:26">
      <c r="A141" t="s">
        <v>4758</v>
      </c>
      <c r="B141" t="s">
        <v>42</v>
      </c>
      <c r="C141">
        <v>2021</v>
      </c>
      <c r="D141" t="s">
        <v>616</v>
      </c>
      <c r="E141" t="s">
        <v>617</v>
      </c>
      <c r="F141" t="s">
        <v>618</v>
      </c>
      <c r="G141" t="s">
        <v>47</v>
      </c>
      <c r="H141" t="s">
        <v>47</v>
      </c>
      <c r="I141" t="s">
        <v>619</v>
      </c>
      <c r="J141" t="s">
        <v>47</v>
      </c>
      <c r="K141" t="s">
        <v>61</v>
      </c>
      <c r="L141" s="12">
        <v>44887.363807870373</v>
      </c>
      <c r="M141" s="12">
        <v>44887.363807870373</v>
      </c>
      <c r="N141" s="12"/>
      <c r="O141" t="s">
        <v>620</v>
      </c>
      <c r="P141" t="s">
        <v>47</v>
      </c>
      <c r="Q141" t="s">
        <v>47</v>
      </c>
      <c r="R141" t="s">
        <v>47</v>
      </c>
      <c r="S141" t="s">
        <v>47</v>
      </c>
      <c r="T141" t="s">
        <v>47</v>
      </c>
      <c r="U141" t="s">
        <v>47</v>
      </c>
      <c r="V141" t="s">
        <v>47</v>
      </c>
      <c r="W141" t="s">
        <v>47</v>
      </c>
      <c r="X141" t="s">
        <v>47</v>
      </c>
      <c r="Y141" t="s">
        <v>47</v>
      </c>
      <c r="Z141" t="s">
        <v>47</v>
      </c>
    </row>
    <row r="142" spans="1:26">
      <c r="A142" t="s">
        <v>4759</v>
      </c>
      <c r="B142" t="s">
        <v>42</v>
      </c>
      <c r="C142">
        <v>2019</v>
      </c>
      <c r="D142" t="s">
        <v>595</v>
      </c>
      <c r="E142" t="s">
        <v>596</v>
      </c>
      <c r="F142" t="s">
        <v>597</v>
      </c>
      <c r="G142" t="s">
        <v>47</v>
      </c>
      <c r="H142" t="s">
        <v>47</v>
      </c>
      <c r="I142" t="s">
        <v>598</v>
      </c>
      <c r="J142" t="s">
        <v>47</v>
      </c>
      <c r="K142" t="s">
        <v>219</v>
      </c>
      <c r="L142" s="12">
        <v>44887.363807870373</v>
      </c>
      <c r="M142" s="12">
        <v>44887.363807870373</v>
      </c>
      <c r="N142" s="12"/>
      <c r="O142" t="s">
        <v>599</v>
      </c>
      <c r="P142" t="s">
        <v>47</v>
      </c>
      <c r="Q142" t="s">
        <v>47</v>
      </c>
      <c r="R142" t="s">
        <v>47</v>
      </c>
      <c r="S142" t="s">
        <v>47</v>
      </c>
      <c r="T142" t="s">
        <v>47</v>
      </c>
      <c r="U142" t="s">
        <v>47</v>
      </c>
      <c r="V142" t="s">
        <v>47</v>
      </c>
      <c r="W142" t="s">
        <v>47</v>
      </c>
      <c r="X142" t="s">
        <v>47</v>
      </c>
      <c r="Y142" t="s">
        <v>47</v>
      </c>
      <c r="Z142" t="s">
        <v>47</v>
      </c>
    </row>
    <row r="143" spans="1:26">
      <c r="A143" t="s">
        <v>4760</v>
      </c>
      <c r="B143" t="s">
        <v>42</v>
      </c>
      <c r="C143">
        <v>2021</v>
      </c>
      <c r="D143" t="s">
        <v>590</v>
      </c>
      <c r="E143" t="s">
        <v>591</v>
      </c>
      <c r="F143" t="s">
        <v>592</v>
      </c>
      <c r="G143" t="s">
        <v>47</v>
      </c>
      <c r="H143" t="s">
        <v>47</v>
      </c>
      <c r="I143" t="s">
        <v>593</v>
      </c>
      <c r="J143" t="s">
        <v>47</v>
      </c>
      <c r="K143" t="s">
        <v>61</v>
      </c>
      <c r="L143" s="12">
        <v>44887.363807870373</v>
      </c>
      <c r="M143" s="12">
        <v>44887.363807870373</v>
      </c>
      <c r="N143" s="12"/>
      <c r="O143" t="s">
        <v>594</v>
      </c>
      <c r="P143" t="s">
        <v>47</v>
      </c>
      <c r="Q143" t="s">
        <v>47</v>
      </c>
      <c r="R143" t="s">
        <v>47</v>
      </c>
      <c r="S143" t="s">
        <v>47</v>
      </c>
      <c r="T143" t="s">
        <v>47</v>
      </c>
      <c r="U143" t="s">
        <v>47</v>
      </c>
      <c r="V143" t="s">
        <v>47</v>
      </c>
      <c r="W143" t="s">
        <v>47</v>
      </c>
      <c r="X143" t="s">
        <v>47</v>
      </c>
      <c r="Y143" t="s">
        <v>47</v>
      </c>
      <c r="Z143" t="s">
        <v>47</v>
      </c>
    </row>
    <row r="144" spans="1:26">
      <c r="A144" t="s">
        <v>4761</v>
      </c>
      <c r="B144" t="s">
        <v>654</v>
      </c>
      <c r="C144">
        <v>2016</v>
      </c>
      <c r="D144" t="s">
        <v>4374</v>
      </c>
      <c r="E144" t="s">
        <v>4375</v>
      </c>
      <c r="F144" t="s">
        <v>47</v>
      </c>
      <c r="G144" t="s">
        <v>47</v>
      </c>
      <c r="H144" t="s">
        <v>47</v>
      </c>
      <c r="I144" t="s">
        <v>47</v>
      </c>
      <c r="J144" t="s">
        <v>4376</v>
      </c>
      <c r="K144" t="s">
        <v>279</v>
      </c>
      <c r="L144" s="12">
        <v>44887.363807870373</v>
      </c>
      <c r="M144" s="12">
        <v>44887.363807870373</v>
      </c>
      <c r="N144" s="12"/>
      <c r="O144" t="s">
        <v>47</v>
      </c>
      <c r="P144" t="s">
        <v>47</v>
      </c>
      <c r="Q144" t="s">
        <v>47</v>
      </c>
      <c r="R144" t="s">
        <v>47</v>
      </c>
      <c r="S144" t="s">
        <v>47</v>
      </c>
      <c r="T144" t="s">
        <v>4377</v>
      </c>
      <c r="U144" t="s">
        <v>47</v>
      </c>
      <c r="V144" t="s">
        <v>47</v>
      </c>
      <c r="W144" t="s">
        <v>47</v>
      </c>
      <c r="X144" t="s">
        <v>4378</v>
      </c>
      <c r="Y144" t="s">
        <v>47</v>
      </c>
      <c r="Z144" t="s">
        <v>47</v>
      </c>
    </row>
    <row r="145" spans="1:26">
      <c r="A145" t="s">
        <v>4762</v>
      </c>
      <c r="B145" t="s">
        <v>83</v>
      </c>
      <c r="C145">
        <v>2016</v>
      </c>
      <c r="D145" t="s">
        <v>4369</v>
      </c>
      <c r="E145" t="s">
        <v>4370</v>
      </c>
      <c r="F145" t="s">
        <v>4371</v>
      </c>
      <c r="G145" t="s">
        <v>47</v>
      </c>
      <c r="H145" t="s">
        <v>47</v>
      </c>
      <c r="I145" t="s">
        <v>47</v>
      </c>
      <c r="J145" t="s">
        <v>4372</v>
      </c>
      <c r="K145" t="s">
        <v>279</v>
      </c>
      <c r="L145" s="12">
        <v>44887.363807870373</v>
      </c>
      <c r="M145" s="12">
        <v>44887.363807870373</v>
      </c>
      <c r="N145" s="12"/>
      <c r="O145" t="s">
        <v>47</v>
      </c>
      <c r="P145" t="s">
        <v>47</v>
      </c>
      <c r="Q145" t="s">
        <v>47</v>
      </c>
      <c r="R145" t="s">
        <v>47</v>
      </c>
      <c r="S145" t="s">
        <v>47</v>
      </c>
      <c r="T145" t="s">
        <v>47</v>
      </c>
      <c r="U145" t="s">
        <v>47</v>
      </c>
      <c r="V145" t="s">
        <v>47</v>
      </c>
      <c r="W145" t="s">
        <v>47</v>
      </c>
      <c r="X145" t="s">
        <v>4373</v>
      </c>
      <c r="Y145" t="s">
        <v>47</v>
      </c>
      <c r="Z145" t="s">
        <v>47</v>
      </c>
    </row>
    <row r="146" spans="1:26">
      <c r="A146" t="s">
        <v>4763</v>
      </c>
      <c r="B146" t="s">
        <v>654</v>
      </c>
      <c r="C146">
        <v>2019</v>
      </c>
      <c r="D146" t="s">
        <v>4358</v>
      </c>
      <c r="E146" t="s">
        <v>4359</v>
      </c>
      <c r="F146" t="s">
        <v>47</v>
      </c>
      <c r="G146" t="s">
        <v>47</v>
      </c>
      <c r="H146" t="s">
        <v>47</v>
      </c>
      <c r="I146" t="s">
        <v>47</v>
      </c>
      <c r="J146" t="s">
        <v>4360</v>
      </c>
      <c r="K146" t="s">
        <v>219</v>
      </c>
      <c r="L146" s="12">
        <v>44887.363807870373</v>
      </c>
      <c r="M146" s="12">
        <v>44887.363807870373</v>
      </c>
      <c r="N146" s="12"/>
      <c r="O146" t="s">
        <v>47</v>
      </c>
      <c r="P146" t="s">
        <v>47</v>
      </c>
      <c r="Q146" t="s">
        <v>47</v>
      </c>
      <c r="R146" t="s">
        <v>47</v>
      </c>
      <c r="S146" t="s">
        <v>47</v>
      </c>
      <c r="T146" t="s">
        <v>4361</v>
      </c>
      <c r="U146" t="s">
        <v>47</v>
      </c>
      <c r="V146" t="s">
        <v>47</v>
      </c>
      <c r="W146" t="s">
        <v>47</v>
      </c>
      <c r="X146" t="s">
        <v>4237</v>
      </c>
      <c r="Y146" t="s">
        <v>47</v>
      </c>
      <c r="Z146" t="s">
        <v>47</v>
      </c>
    </row>
    <row r="147" spans="1:26">
      <c r="A147" t="s">
        <v>4764</v>
      </c>
      <c r="B147" t="s">
        <v>83</v>
      </c>
      <c r="C147">
        <v>2022</v>
      </c>
      <c r="D147" t="s">
        <v>4355</v>
      </c>
      <c r="E147" t="s">
        <v>4356</v>
      </c>
      <c r="F147" t="s">
        <v>4328</v>
      </c>
      <c r="G147" t="s">
        <v>47</v>
      </c>
      <c r="H147" t="s">
        <v>47</v>
      </c>
      <c r="I147" t="s">
        <v>47</v>
      </c>
      <c r="J147" t="s">
        <v>4357</v>
      </c>
      <c r="K147" t="s">
        <v>71</v>
      </c>
      <c r="L147" s="12">
        <v>44887.363807870373</v>
      </c>
      <c r="M147" s="12">
        <v>44887.363807870373</v>
      </c>
      <c r="N147" s="12"/>
      <c r="O147" t="s">
        <v>47</v>
      </c>
      <c r="P147" t="s">
        <v>47</v>
      </c>
      <c r="Q147" t="s">
        <v>47</v>
      </c>
      <c r="R147" t="s">
        <v>47</v>
      </c>
      <c r="S147" t="s">
        <v>47</v>
      </c>
      <c r="T147" t="s">
        <v>47</v>
      </c>
      <c r="U147" t="s">
        <v>47</v>
      </c>
      <c r="V147" t="s">
        <v>47</v>
      </c>
      <c r="W147" t="s">
        <v>47</v>
      </c>
      <c r="X147" t="s">
        <v>4227</v>
      </c>
      <c r="Y147" t="s">
        <v>47</v>
      </c>
      <c r="Z147" t="s">
        <v>47</v>
      </c>
    </row>
    <row r="148" spans="1:26">
      <c r="A148" t="s">
        <v>4765</v>
      </c>
      <c r="B148" t="s">
        <v>83</v>
      </c>
      <c r="C148">
        <v>2022</v>
      </c>
      <c r="D148" t="s">
        <v>4349</v>
      </c>
      <c r="E148" t="s">
        <v>4350</v>
      </c>
      <c r="F148" t="s">
        <v>4351</v>
      </c>
      <c r="G148" t="s">
        <v>47</v>
      </c>
      <c r="H148" t="s">
        <v>47</v>
      </c>
      <c r="I148" t="s">
        <v>4352</v>
      </c>
      <c r="J148" t="s">
        <v>4353</v>
      </c>
      <c r="K148" t="s">
        <v>71</v>
      </c>
      <c r="L148" s="12">
        <v>44887.363807870373</v>
      </c>
      <c r="M148" s="12">
        <v>44887.363807870373</v>
      </c>
      <c r="N148" s="12"/>
      <c r="O148" t="s">
        <v>47</v>
      </c>
      <c r="P148" t="s">
        <v>47</v>
      </c>
      <c r="Q148" t="s">
        <v>47</v>
      </c>
      <c r="R148" t="s">
        <v>47</v>
      </c>
      <c r="S148" t="s">
        <v>47</v>
      </c>
      <c r="T148" t="s">
        <v>47</v>
      </c>
      <c r="U148" t="s">
        <v>47</v>
      </c>
      <c r="V148" t="s">
        <v>47</v>
      </c>
      <c r="W148" t="s">
        <v>47</v>
      </c>
      <c r="X148" t="s">
        <v>4354</v>
      </c>
      <c r="Y148" t="s">
        <v>47</v>
      </c>
      <c r="Z148" t="s">
        <v>47</v>
      </c>
    </row>
    <row r="149" spans="1:26">
      <c r="A149" t="s">
        <v>4766</v>
      </c>
      <c r="B149" t="s">
        <v>654</v>
      </c>
      <c r="C149">
        <v>2018</v>
      </c>
      <c r="D149" t="s">
        <v>4345</v>
      </c>
      <c r="E149" t="s">
        <v>4346</v>
      </c>
      <c r="F149" t="s">
        <v>47</v>
      </c>
      <c r="G149" t="s">
        <v>47</v>
      </c>
      <c r="H149" t="s">
        <v>47</v>
      </c>
      <c r="I149" t="s">
        <v>47</v>
      </c>
      <c r="J149" t="s">
        <v>4347</v>
      </c>
      <c r="K149" t="s">
        <v>332</v>
      </c>
      <c r="L149" s="12">
        <v>44887.363807870373</v>
      </c>
      <c r="M149" s="12">
        <v>44887.363807870373</v>
      </c>
      <c r="N149" s="12"/>
      <c r="O149" t="s">
        <v>47</v>
      </c>
      <c r="P149" t="s">
        <v>47</v>
      </c>
      <c r="Q149" t="s">
        <v>47</v>
      </c>
      <c r="R149" t="s">
        <v>47</v>
      </c>
      <c r="S149" t="s">
        <v>47</v>
      </c>
      <c r="T149" t="s">
        <v>4348</v>
      </c>
      <c r="U149" t="s">
        <v>47</v>
      </c>
      <c r="V149" t="s">
        <v>47</v>
      </c>
      <c r="W149" t="s">
        <v>47</v>
      </c>
      <c r="X149" t="s">
        <v>47</v>
      </c>
      <c r="Y149" t="s">
        <v>47</v>
      </c>
      <c r="Z149" t="s">
        <v>47</v>
      </c>
    </row>
    <row r="150" spans="1:26">
      <c r="A150" t="s">
        <v>4767</v>
      </c>
      <c r="B150" t="s">
        <v>83</v>
      </c>
      <c r="C150">
        <v>2022</v>
      </c>
      <c r="D150" t="s">
        <v>4339</v>
      </c>
      <c r="E150" t="s">
        <v>4340</v>
      </c>
      <c r="F150" t="s">
        <v>4341</v>
      </c>
      <c r="G150" t="s">
        <v>47</v>
      </c>
      <c r="H150" t="s">
        <v>47</v>
      </c>
      <c r="I150" t="s">
        <v>4342</v>
      </c>
      <c r="J150" t="s">
        <v>4343</v>
      </c>
      <c r="K150" t="s">
        <v>71</v>
      </c>
      <c r="L150" s="12">
        <v>44887.363807870373</v>
      </c>
      <c r="M150" s="12">
        <v>44887.363807870373</v>
      </c>
      <c r="N150" s="12"/>
      <c r="O150" t="s">
        <v>47</v>
      </c>
      <c r="P150" t="s">
        <v>47</v>
      </c>
      <c r="Q150" t="s">
        <v>47</v>
      </c>
      <c r="R150" t="s">
        <v>47</v>
      </c>
      <c r="S150" t="s">
        <v>47</v>
      </c>
      <c r="T150" t="s">
        <v>47</v>
      </c>
      <c r="U150" t="s">
        <v>47</v>
      </c>
      <c r="V150" t="s">
        <v>47</v>
      </c>
      <c r="W150" t="s">
        <v>47</v>
      </c>
      <c r="X150" t="s">
        <v>4344</v>
      </c>
      <c r="Y150" t="s">
        <v>47</v>
      </c>
      <c r="Z150" t="s">
        <v>47</v>
      </c>
    </row>
    <row r="151" spans="1:26">
      <c r="A151" t="s">
        <v>4768</v>
      </c>
      <c r="B151" t="s">
        <v>83</v>
      </c>
      <c r="C151">
        <v>2020</v>
      </c>
      <c r="D151" t="s">
        <v>4333</v>
      </c>
      <c r="E151" t="s">
        <v>4334</v>
      </c>
      <c r="F151" t="s">
        <v>4335</v>
      </c>
      <c r="G151" t="s">
        <v>47</v>
      </c>
      <c r="H151" t="s">
        <v>47</v>
      </c>
      <c r="I151" t="s">
        <v>4336</v>
      </c>
      <c r="J151" t="s">
        <v>4337</v>
      </c>
      <c r="K151" t="s">
        <v>124</v>
      </c>
      <c r="L151" s="12">
        <v>44887.363807870373</v>
      </c>
      <c r="M151" s="12">
        <v>44887.363807870373</v>
      </c>
      <c r="N151" s="12"/>
      <c r="O151" t="s">
        <v>47</v>
      </c>
      <c r="P151" t="s">
        <v>47</v>
      </c>
      <c r="Q151" t="s">
        <v>47</v>
      </c>
      <c r="R151" t="s">
        <v>47</v>
      </c>
      <c r="S151" t="s">
        <v>47</v>
      </c>
      <c r="T151" t="s">
        <v>47</v>
      </c>
      <c r="U151" t="s">
        <v>47</v>
      </c>
      <c r="V151" t="s">
        <v>47</v>
      </c>
      <c r="W151" t="s">
        <v>47</v>
      </c>
      <c r="X151" t="s">
        <v>4338</v>
      </c>
      <c r="Y151" t="s">
        <v>47</v>
      </c>
      <c r="Z151" t="s">
        <v>47</v>
      </c>
    </row>
    <row r="152" spans="1:26">
      <c r="A152" t="s">
        <v>4769</v>
      </c>
      <c r="B152" t="s">
        <v>83</v>
      </c>
      <c r="C152">
        <v>2022</v>
      </c>
      <c r="D152" t="s">
        <v>4326</v>
      </c>
      <c r="E152" t="s">
        <v>4327</v>
      </c>
      <c r="F152" t="s">
        <v>4328</v>
      </c>
      <c r="G152" t="s">
        <v>47</v>
      </c>
      <c r="H152" t="s">
        <v>47</v>
      </c>
      <c r="I152" t="s">
        <v>47</v>
      </c>
      <c r="J152" t="s">
        <v>4329</v>
      </c>
      <c r="K152" t="s">
        <v>71</v>
      </c>
      <c r="L152" s="12">
        <v>44887.363807870373</v>
      </c>
      <c r="M152" s="12">
        <v>44887.363807870373</v>
      </c>
      <c r="N152" s="12"/>
      <c r="O152" t="s">
        <v>47</v>
      </c>
      <c r="P152" t="s">
        <v>47</v>
      </c>
      <c r="Q152" t="s">
        <v>47</v>
      </c>
      <c r="R152" t="s">
        <v>47</v>
      </c>
      <c r="S152" t="s">
        <v>47</v>
      </c>
      <c r="T152" t="s">
        <v>47</v>
      </c>
      <c r="U152" t="s">
        <v>47</v>
      </c>
      <c r="V152" t="s">
        <v>47</v>
      </c>
      <c r="W152" t="s">
        <v>47</v>
      </c>
      <c r="X152" t="s">
        <v>4227</v>
      </c>
      <c r="Y152" t="s">
        <v>47</v>
      </c>
      <c r="Z152" t="s">
        <v>47</v>
      </c>
    </row>
    <row r="153" spans="1:26">
      <c r="A153" t="s">
        <v>4770</v>
      </c>
      <c r="B153" t="s">
        <v>83</v>
      </c>
      <c r="D153" t="s">
        <v>4322</v>
      </c>
      <c r="E153" t="s">
        <v>4323</v>
      </c>
      <c r="F153" t="s">
        <v>4324</v>
      </c>
      <c r="G153" t="s">
        <v>47</v>
      </c>
      <c r="H153" t="s">
        <v>47</v>
      </c>
      <c r="I153" t="s">
        <v>47</v>
      </c>
      <c r="J153" t="s">
        <v>4325</v>
      </c>
      <c r="K153" t="s">
        <v>47</v>
      </c>
      <c r="L153" s="12">
        <v>44887.363807870373</v>
      </c>
      <c r="M153" s="12">
        <v>44887.363807870373</v>
      </c>
      <c r="N153" s="12"/>
      <c r="O153" t="s">
        <v>47</v>
      </c>
      <c r="P153" t="s">
        <v>47</v>
      </c>
      <c r="Q153" t="s">
        <v>47</v>
      </c>
      <c r="R153" t="s">
        <v>47</v>
      </c>
      <c r="S153" t="s">
        <v>47</v>
      </c>
      <c r="T153" t="s">
        <v>47</v>
      </c>
      <c r="U153" t="s">
        <v>47</v>
      </c>
      <c r="V153" t="s">
        <v>47</v>
      </c>
      <c r="W153" t="s">
        <v>47</v>
      </c>
      <c r="X153" t="s">
        <v>4237</v>
      </c>
      <c r="Y153" t="s">
        <v>47</v>
      </c>
      <c r="Z153" t="s">
        <v>47</v>
      </c>
    </row>
    <row r="154" spans="1:26">
      <c r="A154" t="s">
        <v>4771</v>
      </c>
      <c r="B154" t="s">
        <v>83</v>
      </c>
      <c r="C154">
        <v>2018</v>
      </c>
      <c r="D154" t="s">
        <v>4313</v>
      </c>
      <c r="E154" t="s">
        <v>4314</v>
      </c>
      <c r="F154" t="s">
        <v>4315</v>
      </c>
      <c r="G154" t="s">
        <v>47</v>
      </c>
      <c r="H154" t="s">
        <v>47</v>
      </c>
      <c r="I154" t="s">
        <v>47</v>
      </c>
      <c r="J154" t="s">
        <v>4316</v>
      </c>
      <c r="K154" t="s">
        <v>332</v>
      </c>
      <c r="L154" s="12">
        <v>44887.363807870373</v>
      </c>
      <c r="M154" s="12">
        <v>44887.363807870373</v>
      </c>
      <c r="N154" s="12"/>
      <c r="O154" t="s">
        <v>47</v>
      </c>
      <c r="P154" t="s">
        <v>47</v>
      </c>
      <c r="Q154" t="s">
        <v>47</v>
      </c>
      <c r="R154" t="s">
        <v>47</v>
      </c>
      <c r="S154" t="s">
        <v>47</v>
      </c>
      <c r="T154" t="s">
        <v>47</v>
      </c>
      <c r="U154" t="s">
        <v>47</v>
      </c>
      <c r="V154" t="s">
        <v>47</v>
      </c>
      <c r="W154" t="s">
        <v>47</v>
      </c>
      <c r="X154" t="s">
        <v>4302</v>
      </c>
      <c r="Y154" t="s">
        <v>47</v>
      </c>
      <c r="Z154" t="s">
        <v>47</v>
      </c>
    </row>
    <row r="155" spans="1:26">
      <c r="A155" t="s">
        <v>4772</v>
      </c>
      <c r="B155" t="s">
        <v>83</v>
      </c>
      <c r="C155">
        <v>2022</v>
      </c>
      <c r="D155" t="s">
        <v>4303</v>
      </c>
      <c r="E155" t="s">
        <v>4304</v>
      </c>
      <c r="F155" t="s">
        <v>4305</v>
      </c>
      <c r="G155" t="s">
        <v>47</v>
      </c>
      <c r="H155" t="s">
        <v>47</v>
      </c>
      <c r="I155" t="s">
        <v>4306</v>
      </c>
      <c r="J155" t="s">
        <v>4307</v>
      </c>
      <c r="K155" t="s">
        <v>71</v>
      </c>
      <c r="L155" s="12">
        <v>44887.363807870373</v>
      </c>
      <c r="M155" s="12">
        <v>44887.363807870373</v>
      </c>
      <c r="N155" s="12"/>
      <c r="O155" t="s">
        <v>47</v>
      </c>
      <c r="P155" t="s">
        <v>47</v>
      </c>
      <c r="Q155" t="s">
        <v>47</v>
      </c>
      <c r="R155" t="s">
        <v>47</v>
      </c>
      <c r="S155" t="s">
        <v>47</v>
      </c>
      <c r="T155" t="s">
        <v>47</v>
      </c>
      <c r="U155" t="s">
        <v>47</v>
      </c>
      <c r="V155" t="s">
        <v>47</v>
      </c>
      <c r="W155" t="s">
        <v>47</v>
      </c>
      <c r="X155" t="s">
        <v>4308</v>
      </c>
      <c r="Y155" t="s">
        <v>47</v>
      </c>
      <c r="Z155" t="s">
        <v>47</v>
      </c>
    </row>
    <row r="156" spans="1:26">
      <c r="A156" t="s">
        <v>4773</v>
      </c>
      <c r="B156" t="s">
        <v>83</v>
      </c>
      <c r="C156">
        <v>2022</v>
      </c>
      <c r="D156" t="s">
        <v>4309</v>
      </c>
      <c r="E156" t="s">
        <v>4310</v>
      </c>
      <c r="F156" t="s">
        <v>4311</v>
      </c>
      <c r="G156" t="s">
        <v>47</v>
      </c>
      <c r="H156" t="s">
        <v>47</v>
      </c>
      <c r="I156" t="s">
        <v>47</v>
      </c>
      <c r="J156" t="s">
        <v>4312</v>
      </c>
      <c r="K156" t="s">
        <v>71</v>
      </c>
      <c r="L156" s="12">
        <v>44887.363807870373</v>
      </c>
      <c r="M156" s="12">
        <v>44887.363807870373</v>
      </c>
      <c r="N156" s="12"/>
      <c r="O156" t="s">
        <v>47</v>
      </c>
      <c r="P156" t="s">
        <v>47</v>
      </c>
      <c r="Q156" t="s">
        <v>47</v>
      </c>
      <c r="R156" t="s">
        <v>47</v>
      </c>
      <c r="S156" t="s">
        <v>47</v>
      </c>
      <c r="T156" t="s">
        <v>47</v>
      </c>
      <c r="U156" t="s">
        <v>47</v>
      </c>
      <c r="V156" t="s">
        <v>47</v>
      </c>
      <c r="W156" t="s">
        <v>47</v>
      </c>
      <c r="X156" t="s">
        <v>4227</v>
      </c>
      <c r="Y156" t="s">
        <v>47</v>
      </c>
      <c r="Z156" t="s">
        <v>47</v>
      </c>
    </row>
    <row r="157" spans="1:26">
      <c r="A157" t="s">
        <v>4774</v>
      </c>
      <c r="B157" t="s">
        <v>83</v>
      </c>
      <c r="C157">
        <v>2021</v>
      </c>
      <c r="D157" t="s">
        <v>4298</v>
      </c>
      <c r="E157" t="s">
        <v>4299</v>
      </c>
      <c r="F157" t="s">
        <v>4300</v>
      </c>
      <c r="G157" t="s">
        <v>47</v>
      </c>
      <c r="H157" t="s">
        <v>47</v>
      </c>
      <c r="I157" t="s">
        <v>47</v>
      </c>
      <c r="J157" t="s">
        <v>4301</v>
      </c>
      <c r="K157" t="s">
        <v>61</v>
      </c>
      <c r="L157" s="12">
        <v>44887.363807870373</v>
      </c>
      <c r="M157" s="12">
        <v>44887.363807870373</v>
      </c>
      <c r="N157" s="12"/>
      <c r="O157" t="s">
        <v>47</v>
      </c>
      <c r="P157" t="s">
        <v>47</v>
      </c>
      <c r="Q157" t="s">
        <v>47</v>
      </c>
      <c r="R157" t="s">
        <v>47</v>
      </c>
      <c r="S157" t="s">
        <v>47</v>
      </c>
      <c r="T157" t="s">
        <v>47</v>
      </c>
      <c r="U157" t="s">
        <v>47</v>
      </c>
      <c r="V157" t="s">
        <v>47</v>
      </c>
      <c r="W157" t="s">
        <v>47</v>
      </c>
      <c r="X157" t="s">
        <v>4302</v>
      </c>
      <c r="Y157" t="s">
        <v>47</v>
      </c>
      <c r="Z157" t="s">
        <v>47</v>
      </c>
    </row>
    <row r="158" spans="1:26">
      <c r="A158" t="s">
        <v>4775</v>
      </c>
      <c r="B158" t="s">
        <v>654</v>
      </c>
      <c r="C158">
        <v>2022</v>
      </c>
      <c r="D158" t="s">
        <v>4277</v>
      </c>
      <c r="E158" t="s">
        <v>4278</v>
      </c>
      <c r="F158" t="s">
        <v>47</v>
      </c>
      <c r="G158" t="s">
        <v>47</v>
      </c>
      <c r="H158" t="s">
        <v>47</v>
      </c>
      <c r="I158" t="s">
        <v>47</v>
      </c>
      <c r="J158" t="s">
        <v>4279</v>
      </c>
      <c r="K158" t="s">
        <v>71</v>
      </c>
      <c r="L158" s="12">
        <v>44887.363807870373</v>
      </c>
      <c r="M158" s="12">
        <v>44887.363807870373</v>
      </c>
      <c r="N158" s="12"/>
      <c r="O158" t="s">
        <v>47</v>
      </c>
      <c r="P158" t="s">
        <v>47</v>
      </c>
      <c r="Q158" t="s">
        <v>47</v>
      </c>
      <c r="R158" t="s">
        <v>47</v>
      </c>
      <c r="S158" t="s">
        <v>47</v>
      </c>
      <c r="T158" t="s">
        <v>4280</v>
      </c>
      <c r="U158" t="s">
        <v>47</v>
      </c>
      <c r="V158" t="s">
        <v>47</v>
      </c>
      <c r="W158" t="s">
        <v>47</v>
      </c>
      <c r="X158" t="s">
        <v>47</v>
      </c>
      <c r="Y158" t="s">
        <v>47</v>
      </c>
      <c r="Z158" t="s">
        <v>47</v>
      </c>
    </row>
    <row r="159" spans="1:26">
      <c r="A159" t="s">
        <v>4776</v>
      </c>
      <c r="B159" t="s">
        <v>654</v>
      </c>
      <c r="C159">
        <v>2018</v>
      </c>
      <c r="D159" t="s">
        <v>4265</v>
      </c>
      <c r="E159" t="s">
        <v>4266</v>
      </c>
      <c r="F159" t="s">
        <v>47</v>
      </c>
      <c r="G159" t="s">
        <v>47</v>
      </c>
      <c r="H159" t="s">
        <v>47</v>
      </c>
      <c r="I159" t="s">
        <v>47</v>
      </c>
      <c r="J159" t="s">
        <v>4267</v>
      </c>
      <c r="K159" t="s">
        <v>332</v>
      </c>
      <c r="L159" s="12">
        <v>44887.363807870373</v>
      </c>
      <c r="M159" s="12">
        <v>44887.363807870373</v>
      </c>
      <c r="N159" s="12"/>
      <c r="O159" t="s">
        <v>47</v>
      </c>
      <c r="P159" t="s">
        <v>47</v>
      </c>
      <c r="Q159" t="s">
        <v>47</v>
      </c>
      <c r="R159" t="s">
        <v>47</v>
      </c>
      <c r="S159" t="s">
        <v>47</v>
      </c>
      <c r="T159" t="s">
        <v>4268</v>
      </c>
      <c r="U159" t="s">
        <v>47</v>
      </c>
      <c r="V159" t="s">
        <v>47</v>
      </c>
      <c r="W159" t="s">
        <v>47</v>
      </c>
      <c r="X159" t="s">
        <v>47</v>
      </c>
      <c r="Y159" t="s">
        <v>47</v>
      </c>
      <c r="Z159" t="s">
        <v>47</v>
      </c>
    </row>
    <row r="160" spans="1:26">
      <c r="A160" t="s">
        <v>4777</v>
      </c>
      <c r="B160" t="s">
        <v>83</v>
      </c>
      <c r="D160" t="s">
        <v>4253</v>
      </c>
      <c r="E160" t="s">
        <v>4254</v>
      </c>
      <c r="F160" t="s">
        <v>4255</v>
      </c>
      <c r="G160" t="s">
        <v>47</v>
      </c>
      <c r="H160" t="s">
        <v>47</v>
      </c>
      <c r="I160" t="s">
        <v>47</v>
      </c>
      <c r="J160" t="s">
        <v>4256</v>
      </c>
      <c r="K160" t="s">
        <v>47</v>
      </c>
      <c r="L160" s="12">
        <v>44887.363807870373</v>
      </c>
      <c r="M160" s="12">
        <v>44887.363807870373</v>
      </c>
      <c r="N160" s="12"/>
      <c r="O160" t="s">
        <v>47</v>
      </c>
      <c r="P160" t="s">
        <v>47</v>
      </c>
      <c r="Q160" t="s">
        <v>47</v>
      </c>
      <c r="R160" t="s">
        <v>47</v>
      </c>
      <c r="S160" t="s">
        <v>47</v>
      </c>
      <c r="T160" t="s">
        <v>47</v>
      </c>
      <c r="U160" t="s">
        <v>47</v>
      </c>
      <c r="V160" t="s">
        <v>47</v>
      </c>
      <c r="W160" t="s">
        <v>47</v>
      </c>
      <c r="X160" t="s">
        <v>4237</v>
      </c>
      <c r="Y160" t="s">
        <v>47</v>
      </c>
      <c r="Z160" t="s">
        <v>47</v>
      </c>
    </row>
    <row r="161" spans="1:26">
      <c r="A161" t="s">
        <v>4778</v>
      </c>
      <c r="B161" t="s">
        <v>654</v>
      </c>
      <c r="C161">
        <v>2020</v>
      </c>
      <c r="D161" t="s">
        <v>4242</v>
      </c>
      <c r="E161" t="s">
        <v>4243</v>
      </c>
      <c r="F161" t="s">
        <v>47</v>
      </c>
      <c r="G161" t="s">
        <v>47</v>
      </c>
      <c r="H161" t="s">
        <v>47</v>
      </c>
      <c r="I161" t="s">
        <v>47</v>
      </c>
      <c r="J161" t="s">
        <v>4244</v>
      </c>
      <c r="K161" t="s">
        <v>124</v>
      </c>
      <c r="L161" s="12">
        <v>44887.363807870373</v>
      </c>
      <c r="M161" s="12">
        <v>44887.363807870373</v>
      </c>
      <c r="N161" s="12"/>
      <c r="O161" t="s">
        <v>47</v>
      </c>
      <c r="P161" t="s">
        <v>47</v>
      </c>
      <c r="Q161" t="s">
        <v>47</v>
      </c>
      <c r="R161" t="s">
        <v>47</v>
      </c>
      <c r="S161" t="s">
        <v>47</v>
      </c>
      <c r="T161" t="s">
        <v>4245</v>
      </c>
      <c r="U161" t="s">
        <v>47</v>
      </c>
      <c r="V161" t="s">
        <v>47</v>
      </c>
      <c r="W161" t="s">
        <v>47</v>
      </c>
      <c r="X161" t="s">
        <v>47</v>
      </c>
      <c r="Y161" t="s">
        <v>47</v>
      </c>
      <c r="Z161" t="s">
        <v>47</v>
      </c>
    </row>
    <row r="162" spans="1:26">
      <c r="A162" t="s">
        <v>4779</v>
      </c>
      <c r="B162" t="s">
        <v>654</v>
      </c>
      <c r="C162">
        <v>2021</v>
      </c>
      <c r="D162" t="s">
        <v>4238</v>
      </c>
      <c r="E162" t="s">
        <v>4239</v>
      </c>
      <c r="F162" t="s">
        <v>47</v>
      </c>
      <c r="G162" t="s">
        <v>47</v>
      </c>
      <c r="H162" t="s">
        <v>47</v>
      </c>
      <c r="I162" t="s">
        <v>47</v>
      </c>
      <c r="J162" t="s">
        <v>4240</v>
      </c>
      <c r="K162" t="s">
        <v>61</v>
      </c>
      <c r="L162" s="12">
        <v>44887.363807870373</v>
      </c>
      <c r="M162" s="12">
        <v>44887.363807870373</v>
      </c>
      <c r="N162" s="12"/>
      <c r="O162" t="s">
        <v>47</v>
      </c>
      <c r="P162" t="s">
        <v>47</v>
      </c>
      <c r="Q162" t="s">
        <v>47</v>
      </c>
      <c r="R162" t="s">
        <v>47</v>
      </c>
      <c r="S162" t="s">
        <v>47</v>
      </c>
      <c r="T162" t="s">
        <v>4241</v>
      </c>
      <c r="U162" t="s">
        <v>47</v>
      </c>
      <c r="V162" t="s">
        <v>47</v>
      </c>
      <c r="W162" t="s">
        <v>47</v>
      </c>
      <c r="X162" t="s">
        <v>4237</v>
      </c>
      <c r="Y162" t="s">
        <v>47</v>
      </c>
      <c r="Z162" t="s">
        <v>47</v>
      </c>
    </row>
    <row r="163" spans="1:26">
      <c r="A163" t="s">
        <v>4780</v>
      </c>
      <c r="B163" t="s">
        <v>83</v>
      </c>
      <c r="C163">
        <v>2022</v>
      </c>
      <c r="D163" t="s">
        <v>4223</v>
      </c>
      <c r="E163" t="s">
        <v>4224</v>
      </c>
      <c r="F163" t="s">
        <v>4225</v>
      </c>
      <c r="G163" t="s">
        <v>47</v>
      </c>
      <c r="H163" t="s">
        <v>47</v>
      </c>
      <c r="I163" t="s">
        <v>47</v>
      </c>
      <c r="J163" t="s">
        <v>4226</v>
      </c>
      <c r="K163" t="s">
        <v>71</v>
      </c>
      <c r="L163" s="12">
        <v>44887.363807870373</v>
      </c>
      <c r="M163" s="12">
        <v>44887.363807870373</v>
      </c>
      <c r="N163" s="12"/>
      <c r="O163" t="s">
        <v>47</v>
      </c>
      <c r="P163" t="s">
        <v>47</v>
      </c>
      <c r="Q163" t="s">
        <v>47</v>
      </c>
      <c r="R163" t="s">
        <v>47</v>
      </c>
      <c r="S163" t="s">
        <v>47</v>
      </c>
      <c r="T163" t="s">
        <v>47</v>
      </c>
      <c r="U163" t="s">
        <v>47</v>
      </c>
      <c r="V163" t="s">
        <v>47</v>
      </c>
      <c r="W163" t="s">
        <v>47</v>
      </c>
      <c r="X163" t="s">
        <v>4227</v>
      </c>
      <c r="Y163" t="s">
        <v>47</v>
      </c>
      <c r="Z163" t="s">
        <v>47</v>
      </c>
    </row>
    <row r="164" spans="1:26">
      <c r="A164" t="s">
        <v>4781</v>
      </c>
      <c r="B164" t="s">
        <v>654</v>
      </c>
      <c r="C164">
        <v>2002</v>
      </c>
      <c r="D164" t="s">
        <v>4233</v>
      </c>
      <c r="E164" t="s">
        <v>4234</v>
      </c>
      <c r="F164" t="s">
        <v>47</v>
      </c>
      <c r="G164" t="s">
        <v>47</v>
      </c>
      <c r="H164" t="s">
        <v>47</v>
      </c>
      <c r="I164" t="s">
        <v>47</v>
      </c>
      <c r="J164" t="s">
        <v>4235</v>
      </c>
      <c r="K164" t="s">
        <v>1614</v>
      </c>
      <c r="L164" s="12">
        <v>44887.363807870373</v>
      </c>
      <c r="M164" s="12">
        <v>44887.363807870373</v>
      </c>
      <c r="N164" s="12"/>
      <c r="O164" t="s">
        <v>47</v>
      </c>
      <c r="P164" t="s">
        <v>47</v>
      </c>
      <c r="Q164" t="s">
        <v>47</v>
      </c>
      <c r="R164" t="s">
        <v>47</v>
      </c>
      <c r="S164" t="s">
        <v>47</v>
      </c>
      <c r="T164" t="s">
        <v>4236</v>
      </c>
      <c r="U164" t="s">
        <v>47</v>
      </c>
      <c r="V164" t="s">
        <v>47</v>
      </c>
      <c r="W164" t="s">
        <v>47</v>
      </c>
      <c r="X164" t="s">
        <v>4237</v>
      </c>
      <c r="Y164" t="s">
        <v>47</v>
      </c>
      <c r="Z164" t="s">
        <v>47</v>
      </c>
    </row>
    <row r="165" spans="1:26">
      <c r="A165" t="s">
        <v>4782</v>
      </c>
      <c r="B165" t="s">
        <v>83</v>
      </c>
      <c r="C165">
        <v>2022</v>
      </c>
      <c r="D165" t="s">
        <v>2109</v>
      </c>
      <c r="E165" t="s">
        <v>2110</v>
      </c>
      <c r="F165" t="s">
        <v>1432</v>
      </c>
      <c r="G165" t="s">
        <v>47</v>
      </c>
      <c r="H165" t="s">
        <v>1433</v>
      </c>
      <c r="I165" t="s">
        <v>2111</v>
      </c>
      <c r="J165" t="s">
        <v>2112</v>
      </c>
      <c r="K165" t="s">
        <v>2113</v>
      </c>
      <c r="L165" s="12">
        <v>44887.363807870373</v>
      </c>
      <c r="M165" s="12">
        <v>44887.363807870373</v>
      </c>
      <c r="N165" s="12">
        <v>44886.598217592589</v>
      </c>
      <c r="O165" t="s">
        <v>47</v>
      </c>
      <c r="P165" t="s">
        <v>47</v>
      </c>
      <c r="Q165" t="s">
        <v>47</v>
      </c>
      <c r="R165" t="s">
        <v>4783</v>
      </c>
      <c r="S165" t="s">
        <v>47</v>
      </c>
      <c r="T165" t="s">
        <v>47</v>
      </c>
      <c r="U165" t="s">
        <v>47</v>
      </c>
      <c r="V165" t="s">
        <v>4425</v>
      </c>
      <c r="W165" t="s">
        <v>4426</v>
      </c>
      <c r="X165" t="s">
        <v>47</v>
      </c>
      <c r="Y165" t="s">
        <v>47</v>
      </c>
      <c r="Z165" t="s">
        <v>47</v>
      </c>
    </row>
    <row r="166" spans="1:26">
      <c r="A166" t="s">
        <v>4784</v>
      </c>
      <c r="B166" t="s">
        <v>42</v>
      </c>
      <c r="C166">
        <v>2013</v>
      </c>
      <c r="D166" t="s">
        <v>1111</v>
      </c>
      <c r="E166" t="s">
        <v>1112</v>
      </c>
      <c r="F166" t="s">
        <v>1113</v>
      </c>
      <c r="G166" t="s">
        <v>47</v>
      </c>
      <c r="H166" t="s">
        <v>47</v>
      </c>
      <c r="I166" t="s">
        <v>1114</v>
      </c>
      <c r="J166" t="s">
        <v>47</v>
      </c>
      <c r="K166" t="s">
        <v>87</v>
      </c>
      <c r="L166" s="12">
        <v>44887.363807870373</v>
      </c>
      <c r="M166" s="12">
        <v>44887.363807870373</v>
      </c>
      <c r="N166" s="12"/>
      <c r="O166" t="s">
        <v>1115</v>
      </c>
      <c r="P166" t="s">
        <v>47</v>
      </c>
      <c r="Q166" t="s">
        <v>47</v>
      </c>
      <c r="R166" t="s">
        <v>47</v>
      </c>
      <c r="S166" t="s">
        <v>47</v>
      </c>
      <c r="T166" t="s">
        <v>47</v>
      </c>
      <c r="U166" t="s">
        <v>47</v>
      </c>
      <c r="V166" t="s">
        <v>47</v>
      </c>
      <c r="W166" t="s">
        <v>47</v>
      </c>
      <c r="X166" t="s">
        <v>47</v>
      </c>
      <c r="Y166" t="s">
        <v>47</v>
      </c>
      <c r="Z166" t="s">
        <v>47</v>
      </c>
    </row>
    <row r="167" spans="1:26">
      <c r="A167" t="s">
        <v>4785</v>
      </c>
      <c r="B167" t="s">
        <v>83</v>
      </c>
      <c r="C167">
        <v>2022</v>
      </c>
      <c r="D167" t="s">
        <v>2984</v>
      </c>
      <c r="E167" t="s">
        <v>2985</v>
      </c>
      <c r="F167" t="s">
        <v>1212</v>
      </c>
      <c r="G167" t="s">
        <v>47</v>
      </c>
      <c r="H167" t="s">
        <v>1213</v>
      </c>
      <c r="I167" t="s">
        <v>2986</v>
      </c>
      <c r="J167" t="s">
        <v>2987</v>
      </c>
      <c r="K167" t="s">
        <v>1255</v>
      </c>
      <c r="L167" s="12">
        <v>44887.363807870373</v>
      </c>
      <c r="M167" s="12">
        <v>44887.363807870373</v>
      </c>
      <c r="N167" s="12">
        <v>44886.597986111112</v>
      </c>
      <c r="O167" t="s">
        <v>2988</v>
      </c>
      <c r="P167" t="s">
        <v>236</v>
      </c>
      <c r="Q167" t="s">
        <v>4442</v>
      </c>
      <c r="R167" t="s">
        <v>4443</v>
      </c>
      <c r="S167" t="s">
        <v>4786</v>
      </c>
      <c r="T167" t="s">
        <v>47</v>
      </c>
      <c r="U167" t="s">
        <v>47</v>
      </c>
      <c r="V167" t="s">
        <v>4425</v>
      </c>
      <c r="W167" t="s">
        <v>4426</v>
      </c>
      <c r="X167" t="s">
        <v>47</v>
      </c>
      <c r="Y167" t="s">
        <v>47</v>
      </c>
      <c r="Z167" t="s">
        <v>47</v>
      </c>
    </row>
    <row r="168" spans="1:26">
      <c r="A168" t="s">
        <v>4787</v>
      </c>
      <c r="B168" t="s">
        <v>42</v>
      </c>
      <c r="C168">
        <v>2011</v>
      </c>
      <c r="D168" t="s">
        <v>4217</v>
      </c>
      <c r="E168" t="s">
        <v>4218</v>
      </c>
      <c r="F168" t="s">
        <v>4219</v>
      </c>
      <c r="G168" t="s">
        <v>47</v>
      </c>
      <c r="H168" t="s">
        <v>47</v>
      </c>
      <c r="I168" t="s">
        <v>4220</v>
      </c>
      <c r="J168" t="s">
        <v>4221</v>
      </c>
      <c r="K168" t="s">
        <v>50</v>
      </c>
      <c r="L168" s="12">
        <v>44887.363807870373</v>
      </c>
      <c r="M168" s="12">
        <v>44887.363807870373</v>
      </c>
      <c r="N168" s="12"/>
      <c r="O168" t="s">
        <v>4222</v>
      </c>
      <c r="P168" t="s">
        <v>47</v>
      </c>
      <c r="Q168" t="s">
        <v>47</v>
      </c>
      <c r="R168" t="s">
        <v>47</v>
      </c>
      <c r="S168" t="s">
        <v>47</v>
      </c>
      <c r="T168" t="s">
        <v>13</v>
      </c>
      <c r="U168" t="s">
        <v>47</v>
      </c>
      <c r="V168" t="s">
        <v>47</v>
      </c>
      <c r="W168" t="s">
        <v>47</v>
      </c>
      <c r="X168" t="s">
        <v>47</v>
      </c>
      <c r="Y168" t="s">
        <v>4788</v>
      </c>
      <c r="Z168" t="s">
        <v>47</v>
      </c>
    </row>
    <row r="169" spans="1:26">
      <c r="A169" t="s">
        <v>4789</v>
      </c>
      <c r="B169" t="s">
        <v>42</v>
      </c>
      <c r="C169">
        <v>2016</v>
      </c>
      <c r="D169" t="s">
        <v>4205</v>
      </c>
      <c r="E169" t="s">
        <v>4206</v>
      </c>
      <c r="F169" t="s">
        <v>4207</v>
      </c>
      <c r="G169" t="s">
        <v>47</v>
      </c>
      <c r="H169" t="s">
        <v>47</v>
      </c>
      <c r="I169" t="s">
        <v>4208</v>
      </c>
      <c r="J169" t="s">
        <v>4209</v>
      </c>
      <c r="K169" t="s">
        <v>279</v>
      </c>
      <c r="L169" s="12">
        <v>44887.363807870373</v>
      </c>
      <c r="M169" s="12">
        <v>44887.363807870373</v>
      </c>
      <c r="N169" s="12"/>
      <c r="O169" t="s">
        <v>4210</v>
      </c>
      <c r="P169" t="s">
        <v>47</v>
      </c>
      <c r="Q169" t="s">
        <v>47</v>
      </c>
      <c r="R169" t="s">
        <v>47</v>
      </c>
      <c r="S169" t="s">
        <v>47</v>
      </c>
      <c r="T169" t="s">
        <v>13</v>
      </c>
      <c r="U169" t="s">
        <v>47</v>
      </c>
      <c r="V169" t="s">
        <v>47</v>
      </c>
      <c r="W169" t="s">
        <v>47</v>
      </c>
      <c r="X169" t="s">
        <v>47</v>
      </c>
      <c r="Y169" t="s">
        <v>4790</v>
      </c>
      <c r="Z169" t="s">
        <v>47</v>
      </c>
    </row>
    <row r="170" spans="1:26">
      <c r="A170" t="s">
        <v>4791</v>
      </c>
      <c r="B170" t="s">
        <v>42</v>
      </c>
      <c r="C170">
        <v>2018</v>
      </c>
      <c r="D170" t="s">
        <v>4199</v>
      </c>
      <c r="E170" t="s">
        <v>4200</v>
      </c>
      <c r="F170" t="s">
        <v>4201</v>
      </c>
      <c r="G170" t="s">
        <v>47</v>
      </c>
      <c r="H170" t="s">
        <v>47</v>
      </c>
      <c r="I170" t="s">
        <v>4202</v>
      </c>
      <c r="J170" t="s">
        <v>4203</v>
      </c>
      <c r="K170" t="s">
        <v>332</v>
      </c>
      <c r="L170" s="12">
        <v>44887.363807870373</v>
      </c>
      <c r="M170" s="12">
        <v>44887.363807870373</v>
      </c>
      <c r="N170" s="12"/>
      <c r="O170" t="s">
        <v>4204</v>
      </c>
      <c r="P170" t="s">
        <v>47</v>
      </c>
      <c r="Q170" t="s">
        <v>4792</v>
      </c>
      <c r="R170" t="s">
        <v>47</v>
      </c>
      <c r="S170" t="s">
        <v>47</v>
      </c>
      <c r="T170" t="s">
        <v>14</v>
      </c>
      <c r="U170" t="s">
        <v>47</v>
      </c>
      <c r="V170" t="s">
        <v>47</v>
      </c>
      <c r="W170" t="s">
        <v>47</v>
      </c>
      <c r="X170" t="s">
        <v>47</v>
      </c>
      <c r="Y170" t="s">
        <v>4793</v>
      </c>
      <c r="Z170" t="s">
        <v>47</v>
      </c>
    </row>
    <row r="171" spans="1:26">
      <c r="A171" t="s">
        <v>4794</v>
      </c>
      <c r="B171" t="s">
        <v>83</v>
      </c>
      <c r="C171">
        <v>2021</v>
      </c>
      <c r="D171" t="s">
        <v>4195</v>
      </c>
      <c r="E171" t="s">
        <v>4196</v>
      </c>
      <c r="F171" t="s">
        <v>3889</v>
      </c>
      <c r="G171" t="s">
        <v>47</v>
      </c>
      <c r="H171" t="s">
        <v>47</v>
      </c>
      <c r="I171" t="s">
        <v>47</v>
      </c>
      <c r="J171" t="s">
        <v>4197</v>
      </c>
      <c r="K171" t="s">
        <v>61</v>
      </c>
      <c r="L171" s="12">
        <v>44887.363807870373</v>
      </c>
      <c r="M171" s="12">
        <v>44887.363807870373</v>
      </c>
      <c r="N171" s="12"/>
      <c r="O171" t="s">
        <v>47</v>
      </c>
      <c r="P171" t="s">
        <v>47</v>
      </c>
      <c r="Q171" t="s">
        <v>4795</v>
      </c>
      <c r="R171" t="s">
        <v>47</v>
      </c>
      <c r="S171" t="s">
        <v>47</v>
      </c>
      <c r="T171" t="s">
        <v>47</v>
      </c>
      <c r="U171" t="s">
        <v>47</v>
      </c>
      <c r="V171" t="s">
        <v>47</v>
      </c>
      <c r="W171" t="s">
        <v>47</v>
      </c>
      <c r="X171" t="s">
        <v>4198</v>
      </c>
      <c r="Y171" t="s">
        <v>47</v>
      </c>
      <c r="Z171" t="s">
        <v>47</v>
      </c>
    </row>
    <row r="172" spans="1:26">
      <c r="A172" t="s">
        <v>4796</v>
      </c>
      <c r="B172" t="s">
        <v>42</v>
      </c>
      <c r="C172">
        <v>2022</v>
      </c>
      <c r="D172" t="s">
        <v>4189</v>
      </c>
      <c r="E172" t="s">
        <v>4190</v>
      </c>
      <c r="F172" t="s">
        <v>4191</v>
      </c>
      <c r="G172" t="s">
        <v>47</v>
      </c>
      <c r="H172" t="s">
        <v>47</v>
      </c>
      <c r="I172" t="s">
        <v>4192</v>
      </c>
      <c r="J172" t="s">
        <v>4193</v>
      </c>
      <c r="K172" t="s">
        <v>71</v>
      </c>
      <c r="L172" s="12">
        <v>44887.363807870373</v>
      </c>
      <c r="M172" s="12">
        <v>44887.363807870373</v>
      </c>
      <c r="N172" s="12"/>
      <c r="O172" t="s">
        <v>4194</v>
      </c>
      <c r="P172" t="s">
        <v>47</v>
      </c>
      <c r="Q172" t="s">
        <v>47</v>
      </c>
      <c r="R172" t="s">
        <v>47</v>
      </c>
      <c r="S172" t="s">
        <v>47</v>
      </c>
      <c r="T172" t="s">
        <v>13</v>
      </c>
      <c r="U172" t="s">
        <v>47</v>
      </c>
      <c r="V172" t="s">
        <v>47</v>
      </c>
      <c r="W172" t="s">
        <v>47</v>
      </c>
      <c r="X172" t="s">
        <v>47</v>
      </c>
      <c r="Y172" t="s">
        <v>4797</v>
      </c>
      <c r="Z172" t="s">
        <v>47</v>
      </c>
    </row>
    <row r="173" spans="1:26">
      <c r="A173" t="s">
        <v>4798</v>
      </c>
      <c r="B173" t="s">
        <v>42</v>
      </c>
      <c r="C173">
        <v>2011</v>
      </c>
      <c r="D173" t="s">
        <v>4183</v>
      </c>
      <c r="E173" t="s">
        <v>4184</v>
      </c>
      <c r="F173" t="s">
        <v>4185</v>
      </c>
      <c r="G173" t="s">
        <v>47</v>
      </c>
      <c r="H173" t="s">
        <v>47</v>
      </c>
      <c r="I173" t="s">
        <v>4186</v>
      </c>
      <c r="J173" t="s">
        <v>4187</v>
      </c>
      <c r="K173" t="s">
        <v>50</v>
      </c>
      <c r="L173" s="12">
        <v>44887.363807870373</v>
      </c>
      <c r="M173" s="12">
        <v>44887.363807870373</v>
      </c>
      <c r="N173" s="12"/>
      <c r="O173" t="s">
        <v>4188</v>
      </c>
      <c r="P173" t="s">
        <v>47</v>
      </c>
      <c r="Q173" t="s">
        <v>47</v>
      </c>
      <c r="R173" t="s">
        <v>47</v>
      </c>
      <c r="S173" t="s">
        <v>47</v>
      </c>
      <c r="T173" t="s">
        <v>4018</v>
      </c>
      <c r="U173" t="s">
        <v>47</v>
      </c>
      <c r="V173" t="s">
        <v>47</v>
      </c>
      <c r="W173" t="s">
        <v>47</v>
      </c>
      <c r="X173" t="s">
        <v>47</v>
      </c>
      <c r="Y173" t="s">
        <v>4799</v>
      </c>
      <c r="Z173" t="s">
        <v>47</v>
      </c>
    </row>
    <row r="174" spans="1:26">
      <c r="A174" t="s">
        <v>4800</v>
      </c>
      <c r="B174" t="s">
        <v>42</v>
      </c>
      <c r="C174">
        <v>2013</v>
      </c>
      <c r="D174" t="s">
        <v>4177</v>
      </c>
      <c r="E174" t="s">
        <v>4178</v>
      </c>
      <c r="F174" t="s">
        <v>4179</v>
      </c>
      <c r="G174" t="s">
        <v>47</v>
      </c>
      <c r="H174" t="s">
        <v>47</v>
      </c>
      <c r="I174" t="s">
        <v>4180</v>
      </c>
      <c r="J174" t="s">
        <v>4181</v>
      </c>
      <c r="K174" t="s">
        <v>87</v>
      </c>
      <c r="L174" s="12">
        <v>44887.363807870373</v>
      </c>
      <c r="M174" s="12">
        <v>44887.363807870373</v>
      </c>
      <c r="N174" s="12"/>
      <c r="O174" t="s">
        <v>4182</v>
      </c>
      <c r="P174" t="s">
        <v>47</v>
      </c>
      <c r="Q174" t="s">
        <v>47</v>
      </c>
      <c r="R174" t="s">
        <v>47</v>
      </c>
      <c r="S174" t="s">
        <v>47</v>
      </c>
      <c r="T174" t="s">
        <v>3974</v>
      </c>
      <c r="U174" t="s">
        <v>47</v>
      </c>
      <c r="V174" t="s">
        <v>47</v>
      </c>
      <c r="W174" t="s">
        <v>47</v>
      </c>
      <c r="X174" t="s">
        <v>47</v>
      </c>
      <c r="Y174" t="s">
        <v>4801</v>
      </c>
      <c r="Z174" t="s">
        <v>47</v>
      </c>
    </row>
    <row r="175" spans="1:26">
      <c r="A175" t="s">
        <v>4802</v>
      </c>
      <c r="B175" t="s">
        <v>42</v>
      </c>
      <c r="C175">
        <v>2019</v>
      </c>
      <c r="D175" t="s">
        <v>4165</v>
      </c>
      <c r="E175" t="s">
        <v>4166</v>
      </c>
      <c r="F175" t="s">
        <v>4167</v>
      </c>
      <c r="G175" t="s">
        <v>47</v>
      </c>
      <c r="H175" t="s">
        <v>47</v>
      </c>
      <c r="I175" t="s">
        <v>4168</v>
      </c>
      <c r="J175" t="s">
        <v>4169</v>
      </c>
      <c r="K175" t="s">
        <v>219</v>
      </c>
      <c r="L175" s="12">
        <v>44887.363807870373</v>
      </c>
      <c r="M175" s="12">
        <v>44887.363807870373</v>
      </c>
      <c r="N175" s="12"/>
      <c r="O175" t="s">
        <v>4170</v>
      </c>
      <c r="P175" t="s">
        <v>47</v>
      </c>
      <c r="Q175" t="s">
        <v>47</v>
      </c>
      <c r="R175" t="s">
        <v>47</v>
      </c>
      <c r="S175" t="s">
        <v>47</v>
      </c>
      <c r="T175" t="s">
        <v>115</v>
      </c>
      <c r="U175" t="s">
        <v>47</v>
      </c>
      <c r="V175" t="s">
        <v>47</v>
      </c>
      <c r="W175" t="s">
        <v>47</v>
      </c>
      <c r="X175" t="s">
        <v>47</v>
      </c>
      <c r="Y175" t="s">
        <v>47</v>
      </c>
      <c r="Z175" t="s">
        <v>47</v>
      </c>
    </row>
    <row r="176" spans="1:26">
      <c r="A176" t="s">
        <v>4803</v>
      </c>
      <c r="B176" t="s">
        <v>42</v>
      </c>
      <c r="C176">
        <v>2021</v>
      </c>
      <c r="D176" t="s">
        <v>4158</v>
      </c>
      <c r="E176" t="s">
        <v>4159</v>
      </c>
      <c r="F176" t="s">
        <v>4160</v>
      </c>
      <c r="G176" t="s">
        <v>47</v>
      </c>
      <c r="H176" t="s">
        <v>47</v>
      </c>
      <c r="I176" t="s">
        <v>4161</v>
      </c>
      <c r="J176" t="s">
        <v>4162</v>
      </c>
      <c r="K176" t="s">
        <v>61</v>
      </c>
      <c r="L176" s="12">
        <v>44887.363807870373</v>
      </c>
      <c r="M176" s="12">
        <v>44887.363807870373</v>
      </c>
      <c r="N176" s="12"/>
      <c r="O176" t="s">
        <v>4163</v>
      </c>
      <c r="P176" t="s">
        <v>47</v>
      </c>
      <c r="Q176" t="s">
        <v>4804</v>
      </c>
      <c r="R176" t="s">
        <v>47</v>
      </c>
      <c r="S176" t="s">
        <v>47</v>
      </c>
      <c r="T176" t="s">
        <v>4164</v>
      </c>
      <c r="U176" t="s">
        <v>47</v>
      </c>
      <c r="V176" t="s">
        <v>47</v>
      </c>
      <c r="W176" t="s">
        <v>47</v>
      </c>
      <c r="X176" t="s">
        <v>47</v>
      </c>
      <c r="Y176" t="s">
        <v>4805</v>
      </c>
      <c r="Z176" t="s">
        <v>47</v>
      </c>
    </row>
    <row r="177" spans="1:26">
      <c r="A177" t="s">
        <v>4806</v>
      </c>
      <c r="B177" t="s">
        <v>42</v>
      </c>
      <c r="C177">
        <v>2009</v>
      </c>
      <c r="D177" t="s">
        <v>4125</v>
      </c>
      <c r="E177" t="s">
        <v>4126</v>
      </c>
      <c r="F177" t="s">
        <v>4127</v>
      </c>
      <c r="G177" t="s">
        <v>47</v>
      </c>
      <c r="H177" t="s">
        <v>47</v>
      </c>
      <c r="I177" t="s">
        <v>4128</v>
      </c>
      <c r="J177" t="s">
        <v>4129</v>
      </c>
      <c r="K177" t="s">
        <v>563</v>
      </c>
      <c r="L177" s="12">
        <v>44887.363807870373</v>
      </c>
      <c r="M177" s="12">
        <v>44887.363807870373</v>
      </c>
      <c r="N177" s="12"/>
      <c r="O177" t="s">
        <v>4130</v>
      </c>
      <c r="P177" t="s">
        <v>47</v>
      </c>
      <c r="Q177" t="s">
        <v>47</v>
      </c>
      <c r="R177" t="s">
        <v>47</v>
      </c>
      <c r="S177" t="s">
        <v>47</v>
      </c>
      <c r="T177" t="s">
        <v>4018</v>
      </c>
      <c r="U177" t="s">
        <v>47</v>
      </c>
      <c r="V177" t="s">
        <v>47</v>
      </c>
      <c r="W177" t="s">
        <v>47</v>
      </c>
      <c r="X177" t="s">
        <v>47</v>
      </c>
      <c r="Y177" t="s">
        <v>4807</v>
      </c>
      <c r="Z177" t="s">
        <v>47</v>
      </c>
    </row>
    <row r="178" spans="1:26">
      <c r="A178" t="s">
        <v>4808</v>
      </c>
      <c r="B178" t="s">
        <v>42</v>
      </c>
      <c r="C178">
        <v>2019</v>
      </c>
      <c r="D178" t="s">
        <v>4061</v>
      </c>
      <c r="E178" t="s">
        <v>4062</v>
      </c>
      <c r="F178" t="s">
        <v>4063</v>
      </c>
      <c r="G178" t="s">
        <v>47</v>
      </c>
      <c r="H178" t="s">
        <v>47</v>
      </c>
      <c r="I178" t="s">
        <v>47</v>
      </c>
      <c r="J178" t="s">
        <v>4064</v>
      </c>
      <c r="K178" t="s">
        <v>219</v>
      </c>
      <c r="L178" s="12">
        <v>44887.363807870373</v>
      </c>
      <c r="M178" s="12">
        <v>44887.363807870373</v>
      </c>
      <c r="N178" s="12"/>
      <c r="O178" t="s">
        <v>526</v>
      </c>
      <c r="P178" t="s">
        <v>47</v>
      </c>
      <c r="Q178" t="s">
        <v>4809</v>
      </c>
      <c r="R178" t="s">
        <v>47</v>
      </c>
      <c r="S178" t="s">
        <v>47</v>
      </c>
      <c r="T178" t="s">
        <v>3904</v>
      </c>
      <c r="U178" t="s">
        <v>47</v>
      </c>
      <c r="V178" t="s">
        <v>47</v>
      </c>
      <c r="W178" t="s">
        <v>47</v>
      </c>
      <c r="X178" t="s">
        <v>47</v>
      </c>
      <c r="Y178" t="s">
        <v>4810</v>
      </c>
      <c r="Z178" t="s">
        <v>47</v>
      </c>
    </row>
    <row r="179" spans="1:26">
      <c r="A179" t="s">
        <v>4811</v>
      </c>
      <c r="B179" t="s">
        <v>42</v>
      </c>
      <c r="C179">
        <v>2021</v>
      </c>
      <c r="D179" t="s">
        <v>4113</v>
      </c>
      <c r="E179" t="s">
        <v>4114</v>
      </c>
      <c r="F179" t="s">
        <v>4115</v>
      </c>
      <c r="G179" t="s">
        <v>47</v>
      </c>
      <c r="H179" t="s">
        <v>47</v>
      </c>
      <c r="I179" t="s">
        <v>4116</v>
      </c>
      <c r="J179" t="s">
        <v>4117</v>
      </c>
      <c r="K179" t="s">
        <v>61</v>
      </c>
      <c r="L179" s="12">
        <v>44887.363807870373</v>
      </c>
      <c r="M179" s="12">
        <v>44887.363807870373</v>
      </c>
      <c r="N179" s="12"/>
      <c r="O179" t="s">
        <v>4118</v>
      </c>
      <c r="P179" t="s">
        <v>47</v>
      </c>
      <c r="Q179" t="s">
        <v>47</v>
      </c>
      <c r="R179" t="s">
        <v>47</v>
      </c>
      <c r="S179" t="s">
        <v>47</v>
      </c>
      <c r="T179" t="s">
        <v>4018</v>
      </c>
      <c r="U179" t="s">
        <v>47</v>
      </c>
      <c r="V179" t="s">
        <v>47</v>
      </c>
      <c r="W179" t="s">
        <v>47</v>
      </c>
      <c r="X179" t="s">
        <v>47</v>
      </c>
      <c r="Y179" t="s">
        <v>47</v>
      </c>
      <c r="Z179" t="s">
        <v>47</v>
      </c>
    </row>
    <row r="180" spans="1:26">
      <c r="A180" t="s">
        <v>4812</v>
      </c>
      <c r="B180" t="s">
        <v>42</v>
      </c>
      <c r="C180">
        <v>2010</v>
      </c>
      <c r="D180" t="s">
        <v>4071</v>
      </c>
      <c r="E180" t="s">
        <v>4072</v>
      </c>
      <c r="F180" t="s">
        <v>4073</v>
      </c>
      <c r="G180" t="s">
        <v>47</v>
      </c>
      <c r="H180" t="s">
        <v>47</v>
      </c>
      <c r="I180" t="s">
        <v>4074</v>
      </c>
      <c r="J180" t="s">
        <v>4075</v>
      </c>
      <c r="K180" t="s">
        <v>78</v>
      </c>
      <c r="L180" s="12">
        <v>44887.363807870373</v>
      </c>
      <c r="M180" s="12">
        <v>44887.363807870373</v>
      </c>
      <c r="N180" s="12"/>
      <c r="O180" t="s">
        <v>4076</v>
      </c>
      <c r="P180" t="s">
        <v>47</v>
      </c>
      <c r="Q180" t="s">
        <v>4813</v>
      </c>
      <c r="R180" t="s">
        <v>47</v>
      </c>
      <c r="S180" t="s">
        <v>47</v>
      </c>
      <c r="T180" t="s">
        <v>14</v>
      </c>
      <c r="U180" t="s">
        <v>47</v>
      </c>
      <c r="V180" t="s">
        <v>47</v>
      </c>
      <c r="W180" t="s">
        <v>47</v>
      </c>
      <c r="X180" t="s">
        <v>47</v>
      </c>
      <c r="Y180" t="s">
        <v>4814</v>
      </c>
      <c r="Z180" t="s">
        <v>47</v>
      </c>
    </row>
    <row r="181" spans="1:26">
      <c r="A181" t="s">
        <v>4815</v>
      </c>
      <c r="B181" t="s">
        <v>42</v>
      </c>
      <c r="C181">
        <v>2009</v>
      </c>
      <c r="D181" t="s">
        <v>4048</v>
      </c>
      <c r="E181" t="s">
        <v>4049</v>
      </c>
      <c r="F181" t="s">
        <v>4050</v>
      </c>
      <c r="G181" t="s">
        <v>47</v>
      </c>
      <c r="H181" t="s">
        <v>47</v>
      </c>
      <c r="I181" t="s">
        <v>4051</v>
      </c>
      <c r="J181" t="s">
        <v>4052</v>
      </c>
      <c r="K181" t="s">
        <v>563</v>
      </c>
      <c r="L181" s="12">
        <v>44887.363807870373</v>
      </c>
      <c r="M181" s="12">
        <v>44887.363807870373</v>
      </c>
      <c r="N181" s="12"/>
      <c r="O181" t="s">
        <v>4053</v>
      </c>
      <c r="P181" t="s">
        <v>47</v>
      </c>
      <c r="Q181" t="s">
        <v>4816</v>
      </c>
      <c r="R181" t="s">
        <v>47</v>
      </c>
      <c r="S181" t="s">
        <v>47</v>
      </c>
      <c r="T181" t="s">
        <v>14</v>
      </c>
      <c r="U181" t="s">
        <v>47</v>
      </c>
      <c r="V181" t="s">
        <v>47</v>
      </c>
      <c r="W181" t="s">
        <v>47</v>
      </c>
      <c r="X181" t="s">
        <v>47</v>
      </c>
      <c r="Y181" t="s">
        <v>4817</v>
      </c>
      <c r="Z181" t="s">
        <v>47</v>
      </c>
    </row>
    <row r="182" spans="1:26">
      <c r="A182" t="s">
        <v>4818</v>
      </c>
      <c r="B182" t="s">
        <v>42</v>
      </c>
      <c r="C182">
        <v>2019</v>
      </c>
      <c r="D182" t="s">
        <v>4043</v>
      </c>
      <c r="E182" t="s">
        <v>4044</v>
      </c>
      <c r="F182" t="s">
        <v>4045</v>
      </c>
      <c r="G182" t="s">
        <v>47</v>
      </c>
      <c r="H182" t="s">
        <v>47</v>
      </c>
      <c r="I182" t="s">
        <v>47</v>
      </c>
      <c r="J182" t="s">
        <v>4046</v>
      </c>
      <c r="K182" t="s">
        <v>219</v>
      </c>
      <c r="L182" s="12">
        <v>44887.363807870373</v>
      </c>
      <c r="M182" s="12">
        <v>44887.363807870373</v>
      </c>
      <c r="N182" s="12"/>
      <c r="O182" t="s">
        <v>47</v>
      </c>
      <c r="P182" t="s">
        <v>47</v>
      </c>
      <c r="Q182" t="s">
        <v>47</v>
      </c>
      <c r="R182" t="s">
        <v>47</v>
      </c>
      <c r="S182" t="s">
        <v>47</v>
      </c>
      <c r="T182" t="s">
        <v>4047</v>
      </c>
      <c r="U182" t="s">
        <v>47</v>
      </c>
      <c r="V182" t="s">
        <v>47</v>
      </c>
      <c r="W182" t="s">
        <v>47</v>
      </c>
      <c r="X182" t="s">
        <v>47</v>
      </c>
      <c r="Y182" t="s">
        <v>4819</v>
      </c>
      <c r="Z182" t="s">
        <v>47</v>
      </c>
    </row>
    <row r="183" spans="1:26">
      <c r="A183" t="s">
        <v>4820</v>
      </c>
      <c r="B183" t="s">
        <v>42</v>
      </c>
      <c r="C183">
        <v>2014</v>
      </c>
      <c r="D183" t="s">
        <v>4025</v>
      </c>
      <c r="E183" t="s">
        <v>4026</v>
      </c>
      <c r="F183" t="s">
        <v>4027</v>
      </c>
      <c r="G183" t="s">
        <v>47</v>
      </c>
      <c r="H183" t="s">
        <v>47</v>
      </c>
      <c r="I183" t="s">
        <v>4028</v>
      </c>
      <c r="J183" t="s">
        <v>4029</v>
      </c>
      <c r="K183" t="s">
        <v>348</v>
      </c>
      <c r="L183" s="12">
        <v>44887.363807870373</v>
      </c>
      <c r="M183" s="12">
        <v>44887.363807870373</v>
      </c>
      <c r="N183" s="12"/>
      <c r="O183" t="s">
        <v>4030</v>
      </c>
      <c r="P183" t="s">
        <v>47</v>
      </c>
      <c r="Q183" t="s">
        <v>47</v>
      </c>
      <c r="R183" t="s">
        <v>47</v>
      </c>
      <c r="S183" t="s">
        <v>47</v>
      </c>
      <c r="T183" t="s">
        <v>13</v>
      </c>
      <c r="U183" t="s">
        <v>47</v>
      </c>
      <c r="V183" t="s">
        <v>47</v>
      </c>
      <c r="W183" t="s">
        <v>47</v>
      </c>
      <c r="X183" t="s">
        <v>47</v>
      </c>
      <c r="Y183" t="s">
        <v>4821</v>
      </c>
      <c r="Z183" t="s">
        <v>47</v>
      </c>
    </row>
    <row r="184" spans="1:26">
      <c r="A184" t="s">
        <v>4822</v>
      </c>
      <c r="B184" t="s">
        <v>42</v>
      </c>
      <c r="C184">
        <v>2014</v>
      </c>
      <c r="D184" t="s">
        <v>4019</v>
      </c>
      <c r="E184" t="s">
        <v>4020</v>
      </c>
      <c r="F184" t="s">
        <v>4021</v>
      </c>
      <c r="G184" t="s">
        <v>47</v>
      </c>
      <c r="H184" t="s">
        <v>47</v>
      </c>
      <c r="I184" t="s">
        <v>4022</v>
      </c>
      <c r="J184" t="s">
        <v>4023</v>
      </c>
      <c r="K184" t="s">
        <v>348</v>
      </c>
      <c r="L184" s="12">
        <v>44887.363807870373</v>
      </c>
      <c r="M184" s="12">
        <v>44887.363807870373</v>
      </c>
      <c r="N184" s="12"/>
      <c r="O184" t="s">
        <v>4024</v>
      </c>
      <c r="P184" t="s">
        <v>47</v>
      </c>
      <c r="Q184" t="s">
        <v>47</v>
      </c>
      <c r="R184" t="s">
        <v>47</v>
      </c>
      <c r="S184" t="s">
        <v>47</v>
      </c>
      <c r="T184" t="s">
        <v>115</v>
      </c>
      <c r="U184" t="s">
        <v>47</v>
      </c>
      <c r="V184" t="s">
        <v>47</v>
      </c>
      <c r="W184" t="s">
        <v>47</v>
      </c>
      <c r="X184" t="s">
        <v>47</v>
      </c>
      <c r="Y184" t="s">
        <v>47</v>
      </c>
      <c r="Z184" t="s">
        <v>47</v>
      </c>
    </row>
    <row r="185" spans="1:26">
      <c r="A185" t="s">
        <v>4823</v>
      </c>
      <c r="B185" t="s">
        <v>42</v>
      </c>
      <c r="C185">
        <v>2010</v>
      </c>
      <c r="D185" t="s">
        <v>3981</v>
      </c>
      <c r="E185" t="s">
        <v>3982</v>
      </c>
      <c r="F185" t="s">
        <v>3983</v>
      </c>
      <c r="G185" t="s">
        <v>47</v>
      </c>
      <c r="H185" t="s">
        <v>47</v>
      </c>
      <c r="I185" t="s">
        <v>47</v>
      </c>
      <c r="J185" t="s">
        <v>3984</v>
      </c>
      <c r="K185" t="s">
        <v>78</v>
      </c>
      <c r="L185" s="12">
        <v>44887.363807870373</v>
      </c>
      <c r="M185" s="12">
        <v>44887.363807870373</v>
      </c>
      <c r="N185" s="12"/>
      <c r="O185" t="s">
        <v>3985</v>
      </c>
      <c r="P185" t="s">
        <v>47</v>
      </c>
      <c r="Q185" t="s">
        <v>47</v>
      </c>
      <c r="R185" t="s">
        <v>47</v>
      </c>
      <c r="S185" t="s">
        <v>47</v>
      </c>
      <c r="T185" t="s">
        <v>3986</v>
      </c>
      <c r="U185" t="s">
        <v>47</v>
      </c>
      <c r="V185" t="s">
        <v>47</v>
      </c>
      <c r="W185" t="s">
        <v>47</v>
      </c>
      <c r="X185" t="s">
        <v>47</v>
      </c>
      <c r="Y185" t="s">
        <v>4824</v>
      </c>
      <c r="Z185" t="s">
        <v>47</v>
      </c>
    </row>
    <row r="186" spans="1:26">
      <c r="A186" t="s">
        <v>4825</v>
      </c>
      <c r="B186" t="s">
        <v>42</v>
      </c>
      <c r="C186">
        <v>2006</v>
      </c>
      <c r="D186" t="s">
        <v>3997</v>
      </c>
      <c r="E186" t="s">
        <v>3998</v>
      </c>
      <c r="F186" t="s">
        <v>3999</v>
      </c>
      <c r="G186" t="s">
        <v>47</v>
      </c>
      <c r="H186" t="s">
        <v>47</v>
      </c>
      <c r="I186" t="s">
        <v>47</v>
      </c>
      <c r="J186" t="s">
        <v>47</v>
      </c>
      <c r="K186" t="s">
        <v>227</v>
      </c>
      <c r="L186" s="12">
        <v>44887.363807870373</v>
      </c>
      <c r="M186" s="12">
        <v>44887.363807870373</v>
      </c>
      <c r="N186" s="12"/>
      <c r="O186" t="s">
        <v>4000</v>
      </c>
      <c r="P186" t="s">
        <v>47</v>
      </c>
      <c r="Q186" t="s">
        <v>47</v>
      </c>
      <c r="R186" t="s">
        <v>47</v>
      </c>
      <c r="S186" t="s">
        <v>47</v>
      </c>
      <c r="T186" t="s">
        <v>4001</v>
      </c>
      <c r="U186" t="s">
        <v>47</v>
      </c>
      <c r="V186" t="s">
        <v>47</v>
      </c>
      <c r="W186" t="s">
        <v>47</v>
      </c>
      <c r="X186" t="s">
        <v>47</v>
      </c>
      <c r="Y186" t="s">
        <v>4826</v>
      </c>
      <c r="Z186" t="s">
        <v>47</v>
      </c>
    </row>
    <row r="187" spans="1:26">
      <c r="A187" t="s">
        <v>4827</v>
      </c>
      <c r="B187" t="s">
        <v>42</v>
      </c>
      <c r="C187">
        <v>2020</v>
      </c>
      <c r="D187" t="s">
        <v>3975</v>
      </c>
      <c r="E187" t="s">
        <v>3976</v>
      </c>
      <c r="F187" t="s">
        <v>3977</v>
      </c>
      <c r="G187" t="s">
        <v>47</v>
      </c>
      <c r="H187" t="s">
        <v>47</v>
      </c>
      <c r="I187" t="s">
        <v>3978</v>
      </c>
      <c r="J187" t="s">
        <v>3979</v>
      </c>
      <c r="K187" t="s">
        <v>124</v>
      </c>
      <c r="L187" s="12">
        <v>44887.363807870373</v>
      </c>
      <c r="M187" s="12">
        <v>44887.363807870373</v>
      </c>
      <c r="N187" s="12"/>
      <c r="O187" t="s">
        <v>3980</v>
      </c>
      <c r="P187" t="s">
        <v>47</v>
      </c>
      <c r="Q187" t="s">
        <v>4828</v>
      </c>
      <c r="R187" t="s">
        <v>47</v>
      </c>
      <c r="S187" t="s">
        <v>47</v>
      </c>
      <c r="T187" t="s">
        <v>14</v>
      </c>
      <c r="U187" t="s">
        <v>47</v>
      </c>
      <c r="V187" t="s">
        <v>47</v>
      </c>
      <c r="W187" t="s">
        <v>47</v>
      </c>
      <c r="X187" t="s">
        <v>47</v>
      </c>
      <c r="Y187" t="s">
        <v>4829</v>
      </c>
      <c r="Z187" t="s">
        <v>47</v>
      </c>
    </row>
    <row r="188" spans="1:26">
      <c r="A188" t="s">
        <v>4830</v>
      </c>
      <c r="B188" t="s">
        <v>83</v>
      </c>
      <c r="C188">
        <v>2019</v>
      </c>
      <c r="D188" t="s">
        <v>3962</v>
      </c>
      <c r="E188" t="s">
        <v>3963</v>
      </c>
      <c r="F188" t="s">
        <v>3964</v>
      </c>
      <c r="G188" t="s">
        <v>47</v>
      </c>
      <c r="H188" t="s">
        <v>47</v>
      </c>
      <c r="I188" t="s">
        <v>3965</v>
      </c>
      <c r="J188" t="s">
        <v>3966</v>
      </c>
      <c r="K188" t="s">
        <v>219</v>
      </c>
      <c r="L188" s="12">
        <v>44887.363807870373</v>
      </c>
      <c r="M188" s="12">
        <v>44887.363807870373</v>
      </c>
      <c r="N188" s="12"/>
      <c r="O188" t="s">
        <v>3967</v>
      </c>
      <c r="P188" t="s">
        <v>889</v>
      </c>
      <c r="Q188" t="s">
        <v>3530</v>
      </c>
      <c r="R188" t="s">
        <v>47</v>
      </c>
      <c r="S188" t="s">
        <v>47</v>
      </c>
      <c r="T188" t="s">
        <v>47</v>
      </c>
      <c r="U188" t="s">
        <v>47</v>
      </c>
      <c r="V188" t="s">
        <v>47</v>
      </c>
      <c r="W188" t="s">
        <v>47</v>
      </c>
      <c r="X188" t="s">
        <v>47</v>
      </c>
      <c r="Y188" t="s">
        <v>47</v>
      </c>
      <c r="Z188" t="s">
        <v>47</v>
      </c>
    </row>
    <row r="189" spans="1:26">
      <c r="A189" t="s">
        <v>4831</v>
      </c>
      <c r="B189" t="s">
        <v>42</v>
      </c>
      <c r="C189">
        <v>2005</v>
      </c>
      <c r="D189" t="s">
        <v>3956</v>
      </c>
      <c r="E189" t="s">
        <v>3957</v>
      </c>
      <c r="F189" t="s">
        <v>3958</v>
      </c>
      <c r="G189" t="s">
        <v>47</v>
      </c>
      <c r="H189" t="s">
        <v>47</v>
      </c>
      <c r="I189" t="s">
        <v>3959</v>
      </c>
      <c r="J189" t="s">
        <v>3960</v>
      </c>
      <c r="K189" t="s">
        <v>794</v>
      </c>
      <c r="L189" s="12">
        <v>44887.363807870373</v>
      </c>
      <c r="M189" s="12">
        <v>44887.363807870373</v>
      </c>
      <c r="N189" s="12"/>
      <c r="O189" t="s">
        <v>3961</v>
      </c>
      <c r="P189" t="s">
        <v>47</v>
      </c>
      <c r="Q189" t="s">
        <v>47</v>
      </c>
      <c r="R189" t="s">
        <v>47</v>
      </c>
      <c r="S189" t="s">
        <v>47</v>
      </c>
      <c r="T189" t="s">
        <v>115</v>
      </c>
      <c r="U189" t="s">
        <v>47</v>
      </c>
      <c r="V189" t="s">
        <v>47</v>
      </c>
      <c r="W189" t="s">
        <v>47</v>
      </c>
      <c r="X189" t="s">
        <v>47</v>
      </c>
      <c r="Y189" t="s">
        <v>4832</v>
      </c>
      <c r="Z189" t="s">
        <v>47</v>
      </c>
    </row>
    <row r="190" spans="1:26">
      <c r="A190" t="s">
        <v>4833</v>
      </c>
      <c r="B190" t="s">
        <v>83</v>
      </c>
      <c r="C190">
        <v>2020</v>
      </c>
      <c r="D190" t="s">
        <v>3925</v>
      </c>
      <c r="E190" t="s">
        <v>3926</v>
      </c>
      <c r="F190" t="s">
        <v>3927</v>
      </c>
      <c r="G190" t="s">
        <v>47</v>
      </c>
      <c r="H190" t="s">
        <v>47</v>
      </c>
      <c r="I190" t="s">
        <v>3928</v>
      </c>
      <c r="J190" t="s">
        <v>3929</v>
      </c>
      <c r="K190" t="s">
        <v>124</v>
      </c>
      <c r="L190" s="12">
        <v>44887.363807870373</v>
      </c>
      <c r="M190" s="12">
        <v>44887.363807870373</v>
      </c>
      <c r="N190" s="12"/>
      <c r="O190" t="s">
        <v>3930</v>
      </c>
      <c r="P190" t="s">
        <v>184</v>
      </c>
      <c r="Q190" t="s">
        <v>4834</v>
      </c>
      <c r="R190" t="s">
        <v>47</v>
      </c>
      <c r="S190" t="s">
        <v>47</v>
      </c>
      <c r="T190" t="s">
        <v>47</v>
      </c>
      <c r="U190" t="s">
        <v>47</v>
      </c>
      <c r="V190" t="s">
        <v>47</v>
      </c>
      <c r="W190" t="s">
        <v>47</v>
      </c>
      <c r="X190" t="s">
        <v>47</v>
      </c>
      <c r="Y190" t="s">
        <v>47</v>
      </c>
      <c r="Z190" t="s">
        <v>47</v>
      </c>
    </row>
    <row r="191" spans="1:26">
      <c r="A191" t="s">
        <v>4835</v>
      </c>
      <c r="B191" t="s">
        <v>42</v>
      </c>
      <c r="C191">
        <v>2016</v>
      </c>
      <c r="D191" t="s">
        <v>3938</v>
      </c>
      <c r="E191" t="s">
        <v>3939</v>
      </c>
      <c r="F191" t="s">
        <v>3940</v>
      </c>
      <c r="G191" t="s">
        <v>47</v>
      </c>
      <c r="H191" t="s">
        <v>47</v>
      </c>
      <c r="I191" t="s">
        <v>3941</v>
      </c>
      <c r="J191" t="s">
        <v>3942</v>
      </c>
      <c r="K191" t="s">
        <v>279</v>
      </c>
      <c r="L191" s="12">
        <v>44887.363807870373</v>
      </c>
      <c r="M191" s="12">
        <v>44887.363807870373</v>
      </c>
      <c r="N191" s="12"/>
      <c r="O191" t="s">
        <v>3943</v>
      </c>
      <c r="P191" t="s">
        <v>47</v>
      </c>
      <c r="Q191" t="s">
        <v>47</v>
      </c>
      <c r="R191" t="s">
        <v>47</v>
      </c>
      <c r="S191" t="s">
        <v>47</v>
      </c>
      <c r="T191" t="s">
        <v>115</v>
      </c>
      <c r="U191" t="s">
        <v>47</v>
      </c>
      <c r="V191" t="s">
        <v>47</v>
      </c>
      <c r="W191" t="s">
        <v>47</v>
      </c>
      <c r="X191" t="s">
        <v>47</v>
      </c>
      <c r="Y191" t="s">
        <v>4836</v>
      </c>
      <c r="Z191" t="s">
        <v>47</v>
      </c>
    </row>
    <row r="192" spans="1:26">
      <c r="A192" t="s">
        <v>4837</v>
      </c>
      <c r="B192" t="s">
        <v>42</v>
      </c>
      <c r="C192">
        <v>2018</v>
      </c>
      <c r="D192" t="s">
        <v>3931</v>
      </c>
      <c r="E192" t="s">
        <v>3932</v>
      </c>
      <c r="F192" t="s">
        <v>3933</v>
      </c>
      <c r="G192" t="s">
        <v>47</v>
      </c>
      <c r="H192" t="s">
        <v>47</v>
      </c>
      <c r="I192" t="s">
        <v>3934</v>
      </c>
      <c r="J192" t="s">
        <v>3935</v>
      </c>
      <c r="K192" t="s">
        <v>332</v>
      </c>
      <c r="L192" s="12">
        <v>44887.363807870373</v>
      </c>
      <c r="M192" s="12">
        <v>44887.363807870373</v>
      </c>
      <c r="N192" s="12"/>
      <c r="O192" t="s">
        <v>3936</v>
      </c>
      <c r="P192" t="s">
        <v>47</v>
      </c>
      <c r="Q192" t="s">
        <v>47</v>
      </c>
      <c r="R192" t="s">
        <v>47</v>
      </c>
      <c r="S192" t="s">
        <v>47</v>
      </c>
      <c r="T192" t="s">
        <v>3937</v>
      </c>
      <c r="U192" t="s">
        <v>47</v>
      </c>
      <c r="V192" t="s">
        <v>47</v>
      </c>
      <c r="W192" t="s">
        <v>47</v>
      </c>
      <c r="X192" t="s">
        <v>47</v>
      </c>
      <c r="Y192" t="s">
        <v>4838</v>
      </c>
      <c r="Z192" t="s">
        <v>47</v>
      </c>
    </row>
    <row r="193" spans="1:26">
      <c r="A193" t="s">
        <v>4839</v>
      </c>
      <c r="B193" t="s">
        <v>83</v>
      </c>
      <c r="C193">
        <v>2002</v>
      </c>
      <c r="D193" t="s">
        <v>3911</v>
      </c>
      <c r="E193" t="s">
        <v>3912</v>
      </c>
      <c r="F193" t="s">
        <v>3889</v>
      </c>
      <c r="G193" t="s">
        <v>47</v>
      </c>
      <c r="H193" t="s">
        <v>47</v>
      </c>
      <c r="I193" t="s">
        <v>47</v>
      </c>
      <c r="J193" t="s">
        <v>3913</v>
      </c>
      <c r="K193" t="s">
        <v>1614</v>
      </c>
      <c r="L193" s="12">
        <v>44887.363807870373</v>
      </c>
      <c r="M193" s="12">
        <v>44887.363807870373</v>
      </c>
      <c r="N193" s="12"/>
      <c r="O193" t="s">
        <v>47</v>
      </c>
      <c r="P193" t="s">
        <v>47</v>
      </c>
      <c r="Q193" t="s">
        <v>4840</v>
      </c>
      <c r="R193" t="s">
        <v>47</v>
      </c>
      <c r="S193" t="s">
        <v>47</v>
      </c>
      <c r="T193" t="s">
        <v>47</v>
      </c>
      <c r="U193" t="s">
        <v>47</v>
      </c>
      <c r="V193" t="s">
        <v>47</v>
      </c>
      <c r="W193" t="s">
        <v>47</v>
      </c>
      <c r="X193" t="s">
        <v>47</v>
      </c>
      <c r="Y193" t="s">
        <v>47</v>
      </c>
      <c r="Z193" t="s">
        <v>47</v>
      </c>
    </row>
    <row r="194" spans="1:26">
      <c r="A194" t="s">
        <v>4841</v>
      </c>
      <c r="B194" t="s">
        <v>42</v>
      </c>
      <c r="C194">
        <v>2012</v>
      </c>
      <c r="D194" t="s">
        <v>3905</v>
      </c>
      <c r="E194" t="s">
        <v>3906</v>
      </c>
      <c r="F194" t="s">
        <v>3907</v>
      </c>
      <c r="G194" t="s">
        <v>47</v>
      </c>
      <c r="H194" t="s">
        <v>47</v>
      </c>
      <c r="I194" t="s">
        <v>3908</v>
      </c>
      <c r="J194" t="s">
        <v>3909</v>
      </c>
      <c r="K194" t="s">
        <v>299</v>
      </c>
      <c r="L194" s="12">
        <v>44887.363807870373</v>
      </c>
      <c r="M194" s="12">
        <v>44887.363807870373</v>
      </c>
      <c r="N194" s="12"/>
      <c r="O194" t="s">
        <v>3910</v>
      </c>
      <c r="P194" t="s">
        <v>47</v>
      </c>
      <c r="Q194" t="s">
        <v>4842</v>
      </c>
      <c r="R194" t="s">
        <v>47</v>
      </c>
      <c r="S194" t="s">
        <v>47</v>
      </c>
      <c r="T194" t="s">
        <v>14</v>
      </c>
      <c r="U194" t="s">
        <v>47</v>
      </c>
      <c r="V194" t="s">
        <v>47</v>
      </c>
      <c r="W194" t="s">
        <v>47</v>
      </c>
      <c r="X194" t="s">
        <v>47</v>
      </c>
      <c r="Y194" t="s">
        <v>4843</v>
      </c>
      <c r="Z194" t="s">
        <v>47</v>
      </c>
    </row>
    <row r="195" spans="1:26">
      <c r="A195" t="s">
        <v>4844</v>
      </c>
      <c r="B195" t="s">
        <v>42</v>
      </c>
      <c r="C195">
        <v>2015</v>
      </c>
      <c r="D195" t="s">
        <v>3899</v>
      </c>
      <c r="E195" t="s">
        <v>3900</v>
      </c>
      <c r="F195" t="s">
        <v>3901</v>
      </c>
      <c r="G195" t="s">
        <v>47</v>
      </c>
      <c r="H195" t="s">
        <v>47</v>
      </c>
      <c r="I195" t="s">
        <v>47</v>
      </c>
      <c r="J195" t="s">
        <v>3902</v>
      </c>
      <c r="K195" t="s">
        <v>512</v>
      </c>
      <c r="L195" s="12">
        <v>44887.363807870373</v>
      </c>
      <c r="M195" s="12">
        <v>44887.363807870373</v>
      </c>
      <c r="N195" s="12"/>
      <c r="O195" t="s">
        <v>3903</v>
      </c>
      <c r="P195" t="s">
        <v>47</v>
      </c>
      <c r="Q195" t="s">
        <v>4845</v>
      </c>
      <c r="R195" t="s">
        <v>47</v>
      </c>
      <c r="S195" t="s">
        <v>47</v>
      </c>
      <c r="T195" t="s">
        <v>3904</v>
      </c>
      <c r="U195" t="s">
        <v>47</v>
      </c>
      <c r="V195" t="s">
        <v>47</v>
      </c>
      <c r="W195" t="s">
        <v>47</v>
      </c>
      <c r="X195" t="s">
        <v>47</v>
      </c>
      <c r="Y195" t="s">
        <v>4846</v>
      </c>
      <c r="Z195" t="s">
        <v>47</v>
      </c>
    </row>
    <row r="196" spans="1:26">
      <c r="A196" t="s">
        <v>4847</v>
      </c>
      <c r="B196" t="s">
        <v>83</v>
      </c>
      <c r="C196">
        <v>2022</v>
      </c>
      <c r="D196" t="s">
        <v>3887</v>
      </c>
      <c r="E196" t="s">
        <v>3888</v>
      </c>
      <c r="F196" t="s">
        <v>3889</v>
      </c>
      <c r="G196" t="s">
        <v>47</v>
      </c>
      <c r="H196" t="s">
        <v>47</v>
      </c>
      <c r="I196" t="s">
        <v>3890</v>
      </c>
      <c r="J196" t="s">
        <v>3891</v>
      </c>
      <c r="K196" t="s">
        <v>71</v>
      </c>
      <c r="L196" s="12">
        <v>44887.363807870373</v>
      </c>
      <c r="M196" s="12">
        <v>44887.363807870373</v>
      </c>
      <c r="N196" s="12"/>
      <c r="O196" t="s">
        <v>47</v>
      </c>
      <c r="P196" t="s">
        <v>47</v>
      </c>
      <c r="Q196" t="s">
        <v>4848</v>
      </c>
      <c r="R196" t="s">
        <v>47</v>
      </c>
      <c r="S196" t="s">
        <v>47</v>
      </c>
      <c r="T196" t="s">
        <v>47</v>
      </c>
      <c r="U196" t="s">
        <v>47</v>
      </c>
      <c r="V196" t="s">
        <v>47</v>
      </c>
      <c r="W196" t="s">
        <v>47</v>
      </c>
      <c r="X196" t="s">
        <v>3892</v>
      </c>
      <c r="Y196" t="s">
        <v>47</v>
      </c>
      <c r="Z196" t="s">
        <v>47</v>
      </c>
    </row>
    <row r="197" spans="1:26">
      <c r="A197" t="s">
        <v>4849</v>
      </c>
      <c r="B197" t="s">
        <v>42</v>
      </c>
      <c r="C197">
        <v>2009</v>
      </c>
      <c r="D197" t="s">
        <v>3023</v>
      </c>
      <c r="E197" t="s">
        <v>3024</v>
      </c>
      <c r="F197" t="s">
        <v>3025</v>
      </c>
      <c r="G197" t="s">
        <v>3026</v>
      </c>
      <c r="H197" t="s">
        <v>47</v>
      </c>
      <c r="I197" t="s">
        <v>47</v>
      </c>
      <c r="J197" t="s">
        <v>3027</v>
      </c>
      <c r="K197" t="s">
        <v>563</v>
      </c>
      <c r="L197" s="12">
        <v>44887.363807870373</v>
      </c>
      <c r="M197" s="12">
        <v>44887.363807870373</v>
      </c>
      <c r="N197" s="12">
        <v>44886.598009259258</v>
      </c>
      <c r="O197" t="s">
        <v>3028</v>
      </c>
      <c r="P197" t="s">
        <v>47</v>
      </c>
      <c r="Q197" t="s">
        <v>4850</v>
      </c>
      <c r="R197" t="s">
        <v>47</v>
      </c>
      <c r="S197" t="s">
        <v>47</v>
      </c>
      <c r="T197" t="s">
        <v>1165</v>
      </c>
      <c r="U197" t="s">
        <v>81</v>
      </c>
      <c r="V197" t="s">
        <v>4425</v>
      </c>
      <c r="W197" t="s">
        <v>4426</v>
      </c>
      <c r="X197" t="s">
        <v>3029</v>
      </c>
      <c r="Y197" t="s">
        <v>4851</v>
      </c>
      <c r="Z197" t="s">
        <v>47</v>
      </c>
    </row>
    <row r="198" spans="1:26">
      <c r="A198" t="s">
        <v>4852</v>
      </c>
      <c r="B198" t="s">
        <v>42</v>
      </c>
      <c r="C198">
        <v>2019</v>
      </c>
      <c r="D198" t="s">
        <v>3893</v>
      </c>
      <c r="E198" t="s">
        <v>3894</v>
      </c>
      <c r="F198" t="s">
        <v>3895</v>
      </c>
      <c r="G198" t="s">
        <v>47</v>
      </c>
      <c r="H198" t="s">
        <v>47</v>
      </c>
      <c r="I198" t="s">
        <v>3896</v>
      </c>
      <c r="J198" t="s">
        <v>3897</v>
      </c>
      <c r="K198" t="s">
        <v>219</v>
      </c>
      <c r="L198" s="12">
        <v>44887.363807870373</v>
      </c>
      <c r="M198" s="12">
        <v>44887.363807870373</v>
      </c>
      <c r="N198" s="12"/>
      <c r="O198" t="s">
        <v>3898</v>
      </c>
      <c r="P198" t="s">
        <v>47</v>
      </c>
      <c r="Q198" t="s">
        <v>4853</v>
      </c>
      <c r="R198" t="s">
        <v>47</v>
      </c>
      <c r="S198" t="s">
        <v>47</v>
      </c>
      <c r="T198" t="s">
        <v>14</v>
      </c>
      <c r="U198" t="s">
        <v>47</v>
      </c>
      <c r="V198" t="s">
        <v>47</v>
      </c>
      <c r="W198" t="s">
        <v>47</v>
      </c>
      <c r="X198" t="s">
        <v>47</v>
      </c>
      <c r="Y198" t="s">
        <v>4854</v>
      </c>
      <c r="Z198" t="s">
        <v>47</v>
      </c>
    </row>
    <row r="199" spans="1:26">
      <c r="A199" t="s">
        <v>4855</v>
      </c>
      <c r="B199" t="s">
        <v>42</v>
      </c>
      <c r="C199">
        <v>2012</v>
      </c>
      <c r="D199" t="s">
        <v>2247</v>
      </c>
      <c r="E199" t="s">
        <v>2248</v>
      </c>
      <c r="F199" t="s">
        <v>2249</v>
      </c>
      <c r="G199" t="s">
        <v>2250</v>
      </c>
      <c r="H199" t="s">
        <v>47</v>
      </c>
      <c r="I199" t="s">
        <v>47</v>
      </c>
      <c r="J199" t="s">
        <v>2251</v>
      </c>
      <c r="K199" t="s">
        <v>299</v>
      </c>
      <c r="L199" s="12">
        <v>44887.363807870373</v>
      </c>
      <c r="M199" s="12">
        <v>44887.363807870373</v>
      </c>
      <c r="N199" s="12">
        <v>44886.598078703704</v>
      </c>
      <c r="O199" t="s">
        <v>2252</v>
      </c>
      <c r="P199" t="s">
        <v>47</v>
      </c>
      <c r="Q199" t="s">
        <v>4856</v>
      </c>
      <c r="R199" t="s">
        <v>47</v>
      </c>
      <c r="S199" t="s">
        <v>47</v>
      </c>
      <c r="T199" t="s">
        <v>1165</v>
      </c>
      <c r="U199" t="s">
        <v>81</v>
      </c>
      <c r="V199" t="s">
        <v>47</v>
      </c>
      <c r="W199" t="s">
        <v>4426</v>
      </c>
      <c r="X199" t="s">
        <v>2253</v>
      </c>
      <c r="Y199" t="s">
        <v>4857</v>
      </c>
      <c r="Z199" t="s">
        <v>4498</v>
      </c>
    </row>
    <row r="200" spans="1:26">
      <c r="A200" t="s">
        <v>4858</v>
      </c>
      <c r="B200" t="s">
        <v>42</v>
      </c>
      <c r="C200">
        <v>2016</v>
      </c>
      <c r="D200" t="s">
        <v>2903</v>
      </c>
      <c r="E200" t="s">
        <v>2904</v>
      </c>
      <c r="F200" t="s">
        <v>2905</v>
      </c>
      <c r="G200" t="s">
        <v>2906</v>
      </c>
      <c r="H200" t="s">
        <v>47</v>
      </c>
      <c r="I200" t="s">
        <v>47</v>
      </c>
      <c r="J200" t="s">
        <v>2907</v>
      </c>
      <c r="K200" t="s">
        <v>279</v>
      </c>
      <c r="L200" s="12">
        <v>44887.363807870373</v>
      </c>
      <c r="M200" s="12">
        <v>44887.363807870373</v>
      </c>
      <c r="N200" s="12">
        <v>44886.59815972222</v>
      </c>
      <c r="O200" t="s">
        <v>2908</v>
      </c>
      <c r="P200" t="s">
        <v>47</v>
      </c>
      <c r="Q200" t="s">
        <v>4859</v>
      </c>
      <c r="R200" t="s">
        <v>47</v>
      </c>
      <c r="S200" t="s">
        <v>47</v>
      </c>
      <c r="T200" t="s">
        <v>1173</v>
      </c>
      <c r="U200" t="s">
        <v>1174</v>
      </c>
      <c r="V200" t="s">
        <v>47</v>
      </c>
      <c r="W200" t="s">
        <v>4426</v>
      </c>
      <c r="X200" t="s">
        <v>2909</v>
      </c>
      <c r="Y200" t="s">
        <v>4532</v>
      </c>
      <c r="Z200" t="s">
        <v>47</v>
      </c>
    </row>
    <row r="201" spans="1:26">
      <c r="A201" t="s">
        <v>4860</v>
      </c>
      <c r="B201" t="s">
        <v>42</v>
      </c>
      <c r="C201">
        <v>2018</v>
      </c>
      <c r="D201" t="s">
        <v>587</v>
      </c>
      <c r="E201" t="s">
        <v>588</v>
      </c>
      <c r="F201" t="s">
        <v>538</v>
      </c>
      <c r="G201" t="s">
        <v>47</v>
      </c>
      <c r="H201" t="s">
        <v>47</v>
      </c>
      <c r="I201" t="s">
        <v>47</v>
      </c>
      <c r="J201" t="s">
        <v>47</v>
      </c>
      <c r="K201" t="s">
        <v>332</v>
      </c>
      <c r="L201" s="12">
        <v>44887.363807870373</v>
      </c>
      <c r="M201" s="12">
        <v>44887.363807870373</v>
      </c>
      <c r="N201" s="12"/>
      <c r="O201" t="s">
        <v>589</v>
      </c>
      <c r="P201" t="s">
        <v>47</v>
      </c>
      <c r="Q201" t="s">
        <v>47</v>
      </c>
      <c r="R201" t="s">
        <v>47</v>
      </c>
      <c r="S201" t="s">
        <v>47</v>
      </c>
      <c r="T201" t="s">
        <v>540</v>
      </c>
      <c r="U201" t="s">
        <v>541</v>
      </c>
      <c r="V201" t="s">
        <v>47</v>
      </c>
      <c r="W201" t="s">
        <v>47</v>
      </c>
      <c r="X201" t="s">
        <v>542</v>
      </c>
      <c r="Y201" t="s">
        <v>47</v>
      </c>
      <c r="Z201" t="s">
        <v>47</v>
      </c>
    </row>
    <row r="202" spans="1:26">
      <c r="A202" t="s">
        <v>4861</v>
      </c>
      <c r="B202" t="s">
        <v>170</v>
      </c>
      <c r="C202">
        <v>2016</v>
      </c>
      <c r="D202" t="s">
        <v>582</v>
      </c>
      <c r="E202" t="s">
        <v>583</v>
      </c>
      <c r="F202" t="s">
        <v>584</v>
      </c>
      <c r="G202" t="s">
        <v>585</v>
      </c>
      <c r="H202" t="s">
        <v>47</v>
      </c>
      <c r="I202" t="s">
        <v>47</v>
      </c>
      <c r="J202" t="s">
        <v>47</v>
      </c>
      <c r="K202" t="s">
        <v>279</v>
      </c>
      <c r="L202" s="12">
        <v>44887.363807870373</v>
      </c>
      <c r="M202" s="12">
        <v>44887.363807870373</v>
      </c>
      <c r="N202" s="12"/>
      <c r="O202" t="s">
        <v>586</v>
      </c>
      <c r="P202" t="s">
        <v>47</v>
      </c>
      <c r="Q202" t="s">
        <v>47</v>
      </c>
      <c r="R202" t="s">
        <v>47</v>
      </c>
      <c r="S202" t="s">
        <v>47</v>
      </c>
      <c r="T202" t="s">
        <v>63</v>
      </c>
      <c r="U202" t="s">
        <v>47</v>
      </c>
      <c r="V202" t="s">
        <v>47</v>
      </c>
      <c r="W202" t="s">
        <v>47</v>
      </c>
      <c r="X202" t="s">
        <v>47</v>
      </c>
      <c r="Y202" t="s">
        <v>47</v>
      </c>
      <c r="Z202" t="s">
        <v>47</v>
      </c>
    </row>
    <row r="203" spans="1:26">
      <c r="A203" t="s">
        <v>4862</v>
      </c>
      <c r="B203" t="s">
        <v>42</v>
      </c>
      <c r="C203">
        <v>2019</v>
      </c>
      <c r="D203" t="s">
        <v>574</v>
      </c>
      <c r="E203" t="s">
        <v>575</v>
      </c>
      <c r="F203" t="s">
        <v>576</v>
      </c>
      <c r="G203" t="s">
        <v>577</v>
      </c>
      <c r="H203" t="s">
        <v>47</v>
      </c>
      <c r="I203" t="s">
        <v>578</v>
      </c>
      <c r="J203" t="s">
        <v>579</v>
      </c>
      <c r="K203" t="s">
        <v>219</v>
      </c>
      <c r="L203" s="12">
        <v>44887.363807870373</v>
      </c>
      <c r="M203" s="12">
        <v>44887.363807870373</v>
      </c>
      <c r="N203" s="12"/>
      <c r="O203" t="s">
        <v>580</v>
      </c>
      <c r="P203" t="s">
        <v>47</v>
      </c>
      <c r="Q203" t="s">
        <v>47</v>
      </c>
      <c r="R203" t="s">
        <v>47</v>
      </c>
      <c r="S203" t="s">
        <v>47</v>
      </c>
      <c r="T203" t="s">
        <v>52</v>
      </c>
      <c r="U203" t="s">
        <v>53</v>
      </c>
      <c r="V203" t="s">
        <v>47</v>
      </c>
      <c r="W203" t="s">
        <v>47</v>
      </c>
      <c r="X203" t="s">
        <v>581</v>
      </c>
      <c r="Y203" t="s">
        <v>47</v>
      </c>
      <c r="Z203" t="s">
        <v>47</v>
      </c>
    </row>
    <row r="204" spans="1:26">
      <c r="A204" t="s">
        <v>4863</v>
      </c>
      <c r="B204" t="s">
        <v>42</v>
      </c>
      <c r="C204">
        <v>2009</v>
      </c>
      <c r="D204" t="s">
        <v>557</v>
      </c>
      <c r="E204" t="s">
        <v>558</v>
      </c>
      <c r="F204" t="s">
        <v>559</v>
      </c>
      <c r="G204" t="s">
        <v>560</v>
      </c>
      <c r="H204" t="s">
        <v>47</v>
      </c>
      <c r="I204" t="s">
        <v>561</v>
      </c>
      <c r="J204" t="s">
        <v>562</v>
      </c>
      <c r="K204" t="s">
        <v>563</v>
      </c>
      <c r="L204" s="12">
        <v>44887.363807870373</v>
      </c>
      <c r="M204" s="12">
        <v>44887.363807870373</v>
      </c>
      <c r="N204" s="12"/>
      <c r="O204" t="s">
        <v>564</v>
      </c>
      <c r="P204" t="s">
        <v>47</v>
      </c>
      <c r="Q204" t="s">
        <v>47</v>
      </c>
      <c r="R204" t="s">
        <v>47</v>
      </c>
      <c r="S204" t="s">
        <v>47</v>
      </c>
      <c r="T204" t="s">
        <v>52</v>
      </c>
      <c r="U204" t="s">
        <v>53</v>
      </c>
      <c r="V204" t="s">
        <v>47</v>
      </c>
      <c r="W204" t="s">
        <v>47</v>
      </c>
      <c r="X204" t="s">
        <v>565</v>
      </c>
      <c r="Y204" t="s">
        <v>47</v>
      </c>
      <c r="Z204" t="s">
        <v>47</v>
      </c>
    </row>
    <row r="205" spans="1:26">
      <c r="A205" t="s">
        <v>4864</v>
      </c>
      <c r="B205" t="s">
        <v>42</v>
      </c>
      <c r="C205">
        <v>2020</v>
      </c>
      <c r="D205" t="s">
        <v>550</v>
      </c>
      <c r="E205" t="s">
        <v>551</v>
      </c>
      <c r="F205" t="s">
        <v>552</v>
      </c>
      <c r="G205" t="s">
        <v>553</v>
      </c>
      <c r="H205" t="s">
        <v>47</v>
      </c>
      <c r="I205" t="s">
        <v>554</v>
      </c>
      <c r="J205" t="s">
        <v>555</v>
      </c>
      <c r="K205" t="s">
        <v>124</v>
      </c>
      <c r="L205" s="12">
        <v>44887.363807870373</v>
      </c>
      <c r="M205" s="12">
        <v>44887.363807870373</v>
      </c>
      <c r="N205" s="12"/>
      <c r="O205" t="s">
        <v>556</v>
      </c>
      <c r="P205" t="s">
        <v>47</v>
      </c>
      <c r="Q205" t="s">
        <v>47</v>
      </c>
      <c r="R205" t="s">
        <v>47</v>
      </c>
      <c r="S205" t="s">
        <v>47</v>
      </c>
      <c r="T205" t="s">
        <v>52</v>
      </c>
      <c r="U205" t="s">
        <v>53</v>
      </c>
      <c r="V205" t="s">
        <v>47</v>
      </c>
      <c r="W205" t="s">
        <v>47</v>
      </c>
      <c r="X205" t="s">
        <v>256</v>
      </c>
      <c r="Y205" t="s">
        <v>47</v>
      </c>
      <c r="Z205" t="s">
        <v>47</v>
      </c>
    </row>
    <row r="206" spans="1:26">
      <c r="A206" t="s">
        <v>4865</v>
      </c>
      <c r="B206" t="s">
        <v>42</v>
      </c>
      <c r="C206">
        <v>2010</v>
      </c>
      <c r="D206" t="s">
        <v>543</v>
      </c>
      <c r="E206" t="s">
        <v>544</v>
      </c>
      <c r="F206" t="s">
        <v>545</v>
      </c>
      <c r="G206" t="s">
        <v>546</v>
      </c>
      <c r="H206" t="s">
        <v>47</v>
      </c>
      <c r="I206" t="s">
        <v>547</v>
      </c>
      <c r="J206" t="s">
        <v>548</v>
      </c>
      <c r="K206" t="s">
        <v>78</v>
      </c>
      <c r="L206" s="12">
        <v>44887.363807870373</v>
      </c>
      <c r="M206" s="12">
        <v>44887.363807870373</v>
      </c>
      <c r="N206" s="12"/>
      <c r="O206" t="s">
        <v>549</v>
      </c>
      <c r="P206" t="s">
        <v>47</v>
      </c>
      <c r="Q206" t="s">
        <v>47</v>
      </c>
      <c r="R206" t="s">
        <v>47</v>
      </c>
      <c r="S206" t="s">
        <v>47</v>
      </c>
      <c r="T206" t="s">
        <v>52</v>
      </c>
      <c r="U206" t="s">
        <v>53</v>
      </c>
      <c r="V206" t="s">
        <v>47</v>
      </c>
      <c r="W206" t="s">
        <v>47</v>
      </c>
      <c r="X206" t="s">
        <v>415</v>
      </c>
      <c r="Y206" t="s">
        <v>47</v>
      </c>
      <c r="Z206" t="s">
        <v>47</v>
      </c>
    </row>
    <row r="207" spans="1:26">
      <c r="A207" t="s">
        <v>4866</v>
      </c>
      <c r="B207" t="s">
        <v>42</v>
      </c>
      <c r="C207">
        <v>2018</v>
      </c>
      <c r="D207" t="s">
        <v>536</v>
      </c>
      <c r="E207" t="s">
        <v>537</v>
      </c>
      <c r="F207" t="s">
        <v>538</v>
      </c>
      <c r="G207" t="s">
        <v>47</v>
      </c>
      <c r="H207" t="s">
        <v>47</v>
      </c>
      <c r="I207" t="s">
        <v>47</v>
      </c>
      <c r="J207" t="s">
        <v>47</v>
      </c>
      <c r="K207" t="s">
        <v>332</v>
      </c>
      <c r="L207" s="12">
        <v>44887.363807870373</v>
      </c>
      <c r="M207" s="12">
        <v>44887.363807870373</v>
      </c>
      <c r="N207" s="12"/>
      <c r="O207" t="s">
        <v>539</v>
      </c>
      <c r="P207" t="s">
        <v>47</v>
      </c>
      <c r="Q207" t="s">
        <v>47</v>
      </c>
      <c r="R207" t="s">
        <v>47</v>
      </c>
      <c r="S207" t="s">
        <v>47</v>
      </c>
      <c r="T207" t="s">
        <v>540</v>
      </c>
      <c r="U207" t="s">
        <v>541</v>
      </c>
      <c r="V207" t="s">
        <v>47</v>
      </c>
      <c r="W207" t="s">
        <v>47</v>
      </c>
      <c r="X207" t="s">
        <v>542</v>
      </c>
      <c r="Y207" t="s">
        <v>47</v>
      </c>
      <c r="Z207" t="s">
        <v>47</v>
      </c>
    </row>
    <row r="208" spans="1:26">
      <c r="A208" t="s">
        <v>4867</v>
      </c>
      <c r="B208" t="s">
        <v>42</v>
      </c>
      <c r="C208">
        <v>2021</v>
      </c>
      <c r="D208" t="s">
        <v>528</v>
      </c>
      <c r="E208" t="s">
        <v>529</v>
      </c>
      <c r="F208" t="s">
        <v>530</v>
      </c>
      <c r="G208" t="s">
        <v>531</v>
      </c>
      <c r="H208" t="s">
        <v>47</v>
      </c>
      <c r="I208" t="s">
        <v>532</v>
      </c>
      <c r="J208" t="s">
        <v>533</v>
      </c>
      <c r="K208" t="s">
        <v>61</v>
      </c>
      <c r="L208" s="12">
        <v>44887.363807870373</v>
      </c>
      <c r="M208" s="12">
        <v>44887.363807870373</v>
      </c>
      <c r="N208" s="12"/>
      <c r="O208" t="s">
        <v>534</v>
      </c>
      <c r="P208" t="s">
        <v>47</v>
      </c>
      <c r="Q208" t="s">
        <v>47</v>
      </c>
      <c r="R208" t="s">
        <v>47</v>
      </c>
      <c r="S208" t="s">
        <v>47</v>
      </c>
      <c r="T208" t="s">
        <v>52</v>
      </c>
      <c r="U208" t="s">
        <v>53</v>
      </c>
      <c r="V208" t="s">
        <v>47</v>
      </c>
      <c r="W208" t="s">
        <v>47</v>
      </c>
      <c r="X208" t="s">
        <v>535</v>
      </c>
      <c r="Y208" t="s">
        <v>47</v>
      </c>
      <c r="Z208" t="s">
        <v>47</v>
      </c>
    </row>
    <row r="209" spans="1:26">
      <c r="A209" t="s">
        <v>4868</v>
      </c>
      <c r="B209" t="s">
        <v>42</v>
      </c>
      <c r="C209">
        <v>2012</v>
      </c>
      <c r="D209" t="s">
        <v>520</v>
      </c>
      <c r="E209" t="s">
        <v>521</v>
      </c>
      <c r="F209" t="s">
        <v>522</v>
      </c>
      <c r="G209" t="s">
        <v>523</v>
      </c>
      <c r="H209" t="s">
        <v>47</v>
      </c>
      <c r="I209" t="s">
        <v>524</v>
      </c>
      <c r="J209" t="s">
        <v>525</v>
      </c>
      <c r="K209" t="s">
        <v>299</v>
      </c>
      <c r="L209" s="12">
        <v>44887.363807870373</v>
      </c>
      <c r="M209" s="12">
        <v>44887.363807870373</v>
      </c>
      <c r="N209" s="12"/>
      <c r="O209" t="s">
        <v>526</v>
      </c>
      <c r="P209" t="s">
        <v>47</v>
      </c>
      <c r="Q209" t="s">
        <v>47</v>
      </c>
      <c r="R209" t="s">
        <v>47</v>
      </c>
      <c r="S209" t="s">
        <v>47</v>
      </c>
      <c r="T209" t="s">
        <v>52</v>
      </c>
      <c r="U209" t="s">
        <v>53</v>
      </c>
      <c r="V209" t="s">
        <v>47</v>
      </c>
      <c r="W209" t="s">
        <v>47</v>
      </c>
      <c r="X209" t="s">
        <v>527</v>
      </c>
      <c r="Y209" t="s">
        <v>47</v>
      </c>
      <c r="Z209" t="s">
        <v>47</v>
      </c>
    </row>
    <row r="210" spans="1:26">
      <c r="A210" t="s">
        <v>4869</v>
      </c>
      <c r="B210" t="s">
        <v>42</v>
      </c>
      <c r="C210">
        <v>2006</v>
      </c>
      <c r="D210" t="s">
        <v>514</v>
      </c>
      <c r="E210" t="s">
        <v>515</v>
      </c>
      <c r="F210" t="s">
        <v>516</v>
      </c>
      <c r="G210" t="s">
        <v>517</v>
      </c>
      <c r="H210" t="s">
        <v>47</v>
      </c>
      <c r="I210" t="s">
        <v>47</v>
      </c>
      <c r="J210" t="s">
        <v>47</v>
      </c>
      <c r="K210" t="s">
        <v>227</v>
      </c>
      <c r="L210" s="12">
        <v>44887.363807870373</v>
      </c>
      <c r="M210" s="12">
        <v>44887.363807870373</v>
      </c>
      <c r="N210" s="12"/>
      <c r="O210" t="s">
        <v>518</v>
      </c>
      <c r="P210" t="s">
        <v>47</v>
      </c>
      <c r="Q210" t="s">
        <v>47</v>
      </c>
      <c r="R210" t="s">
        <v>47</v>
      </c>
      <c r="S210" t="s">
        <v>47</v>
      </c>
      <c r="T210" t="s">
        <v>80</v>
      </c>
      <c r="U210" t="s">
        <v>81</v>
      </c>
      <c r="V210" t="s">
        <v>47</v>
      </c>
      <c r="W210" t="s">
        <v>47</v>
      </c>
      <c r="X210" t="s">
        <v>519</v>
      </c>
      <c r="Y210" t="s">
        <v>47</v>
      </c>
      <c r="Z210" t="s">
        <v>47</v>
      </c>
    </row>
    <row r="211" spans="1:26">
      <c r="A211" t="s">
        <v>4870</v>
      </c>
      <c r="B211" t="s">
        <v>42</v>
      </c>
      <c r="C211">
        <v>2015</v>
      </c>
      <c r="D211" t="s">
        <v>506</v>
      </c>
      <c r="E211" t="s">
        <v>507</v>
      </c>
      <c r="F211" t="s">
        <v>508</v>
      </c>
      <c r="G211" t="s">
        <v>509</v>
      </c>
      <c r="H211" t="s">
        <v>47</v>
      </c>
      <c r="I211" t="s">
        <v>510</v>
      </c>
      <c r="J211" t="s">
        <v>511</v>
      </c>
      <c r="K211" t="s">
        <v>512</v>
      </c>
      <c r="L211" s="12">
        <v>44887.363807870373</v>
      </c>
      <c r="M211" s="12">
        <v>44887.363807870373</v>
      </c>
      <c r="N211" s="12"/>
      <c r="O211" t="s">
        <v>47</v>
      </c>
      <c r="P211" t="s">
        <v>47</v>
      </c>
      <c r="Q211" t="s">
        <v>47</v>
      </c>
      <c r="R211" t="s">
        <v>47</v>
      </c>
      <c r="S211" t="s">
        <v>47</v>
      </c>
      <c r="T211" t="s">
        <v>52</v>
      </c>
      <c r="U211" t="s">
        <v>53</v>
      </c>
      <c r="V211" t="s">
        <v>47</v>
      </c>
      <c r="W211" t="s">
        <v>47</v>
      </c>
      <c r="X211" t="s">
        <v>513</v>
      </c>
      <c r="Y211" t="s">
        <v>47</v>
      </c>
      <c r="Z211" t="s">
        <v>47</v>
      </c>
    </row>
    <row r="212" spans="1:26">
      <c r="A212" t="s">
        <v>4871</v>
      </c>
      <c r="B212" t="s">
        <v>83</v>
      </c>
      <c r="C212">
        <v>2006</v>
      </c>
      <c r="D212" t="s">
        <v>498</v>
      </c>
      <c r="E212" t="s">
        <v>499</v>
      </c>
      <c r="F212" t="s">
        <v>4872</v>
      </c>
      <c r="G212" t="s">
        <v>47</v>
      </c>
      <c r="H212" t="s">
        <v>4873</v>
      </c>
      <c r="I212" t="s">
        <v>4874</v>
      </c>
      <c r="J212" t="s">
        <v>4875</v>
      </c>
      <c r="K212" t="s">
        <v>4876</v>
      </c>
      <c r="L212" s="12">
        <v>44887.363807870373</v>
      </c>
      <c r="M212" s="12">
        <v>44887.363807870373</v>
      </c>
      <c r="N212" s="12"/>
      <c r="O212" t="s">
        <v>504</v>
      </c>
      <c r="P212" t="s">
        <v>505</v>
      </c>
      <c r="Q212" t="s">
        <v>4877</v>
      </c>
      <c r="R212" t="s">
        <v>47</v>
      </c>
      <c r="S212" t="s">
        <v>47</v>
      </c>
      <c r="T212" t="s">
        <v>47</v>
      </c>
      <c r="U212" t="s">
        <v>47</v>
      </c>
      <c r="V212" t="s">
        <v>47</v>
      </c>
      <c r="W212" t="s">
        <v>47</v>
      </c>
      <c r="X212" t="s">
        <v>237</v>
      </c>
      <c r="Y212" t="s">
        <v>47</v>
      </c>
      <c r="Z212" t="s">
        <v>47</v>
      </c>
    </row>
    <row r="213" spans="1:26">
      <c r="A213" t="s">
        <v>4878</v>
      </c>
      <c r="B213" t="s">
        <v>83</v>
      </c>
      <c r="C213">
        <v>2018</v>
      </c>
      <c r="D213" t="s">
        <v>428</v>
      </c>
      <c r="E213" t="s">
        <v>429</v>
      </c>
      <c r="F213" t="s">
        <v>4872</v>
      </c>
      <c r="G213" t="s">
        <v>47</v>
      </c>
      <c r="H213" t="s">
        <v>4873</v>
      </c>
      <c r="I213" t="s">
        <v>4879</v>
      </c>
      <c r="J213" t="s">
        <v>4880</v>
      </c>
      <c r="K213" t="s">
        <v>4881</v>
      </c>
      <c r="L213" s="12">
        <v>44887.363807870373</v>
      </c>
      <c r="M213" s="12">
        <v>44887.363807870373</v>
      </c>
      <c r="N213" s="12"/>
      <c r="O213" t="s">
        <v>434</v>
      </c>
      <c r="P213" t="s">
        <v>311</v>
      </c>
      <c r="Q213" t="s">
        <v>4882</v>
      </c>
      <c r="R213" t="s">
        <v>47</v>
      </c>
      <c r="S213" t="s">
        <v>47</v>
      </c>
      <c r="T213" t="s">
        <v>47</v>
      </c>
      <c r="U213" t="s">
        <v>47</v>
      </c>
      <c r="V213" t="s">
        <v>47</v>
      </c>
      <c r="W213" t="s">
        <v>47</v>
      </c>
      <c r="X213" t="s">
        <v>237</v>
      </c>
      <c r="Y213" t="s">
        <v>47</v>
      </c>
      <c r="Z213" t="s">
        <v>47</v>
      </c>
    </row>
    <row r="214" spans="1:26">
      <c r="A214" t="s">
        <v>4883</v>
      </c>
      <c r="B214" t="s">
        <v>83</v>
      </c>
      <c r="C214">
        <v>2014</v>
      </c>
      <c r="D214" t="s">
        <v>342</v>
      </c>
      <c r="E214" t="s">
        <v>343</v>
      </c>
      <c r="F214" t="s">
        <v>4872</v>
      </c>
      <c r="G214" t="s">
        <v>47</v>
      </c>
      <c r="H214" t="s">
        <v>4873</v>
      </c>
      <c r="I214" t="s">
        <v>4884</v>
      </c>
      <c r="J214" t="s">
        <v>4885</v>
      </c>
      <c r="K214" t="s">
        <v>4886</v>
      </c>
      <c r="L214" s="12">
        <v>44887.363807870373</v>
      </c>
      <c r="M214" s="12">
        <v>44887.363807870373</v>
      </c>
      <c r="N214" s="12"/>
      <c r="O214" t="s">
        <v>349</v>
      </c>
      <c r="P214" t="s">
        <v>350</v>
      </c>
      <c r="Q214" t="s">
        <v>4887</v>
      </c>
      <c r="R214" t="s">
        <v>47</v>
      </c>
      <c r="S214" t="s">
        <v>47</v>
      </c>
      <c r="T214" t="s">
        <v>47</v>
      </c>
      <c r="U214" t="s">
        <v>47</v>
      </c>
      <c r="V214" t="s">
        <v>47</v>
      </c>
      <c r="W214" t="s">
        <v>47</v>
      </c>
      <c r="X214" t="s">
        <v>237</v>
      </c>
      <c r="Y214" t="s">
        <v>47</v>
      </c>
      <c r="Z214" t="s">
        <v>47</v>
      </c>
    </row>
    <row r="215" spans="1:26">
      <c r="A215" t="s">
        <v>4888</v>
      </c>
      <c r="B215" t="s">
        <v>83</v>
      </c>
      <c r="C215">
        <v>2012</v>
      </c>
      <c r="D215" t="s">
        <v>293</v>
      </c>
      <c r="E215" t="s">
        <v>294</v>
      </c>
      <c r="F215" t="s">
        <v>4872</v>
      </c>
      <c r="G215" t="s">
        <v>47</v>
      </c>
      <c r="H215" t="s">
        <v>4873</v>
      </c>
      <c r="I215" t="s">
        <v>4889</v>
      </c>
      <c r="J215" t="s">
        <v>4890</v>
      </c>
      <c r="K215" t="s">
        <v>4891</v>
      </c>
      <c r="L215" s="12">
        <v>44887.363807870373</v>
      </c>
      <c r="M215" s="12">
        <v>44887.363807870373</v>
      </c>
      <c r="N215" s="12"/>
      <c r="O215" t="s">
        <v>300</v>
      </c>
      <c r="P215" t="s">
        <v>236</v>
      </c>
      <c r="Q215" t="s">
        <v>4423</v>
      </c>
      <c r="R215" t="s">
        <v>47</v>
      </c>
      <c r="S215" t="s">
        <v>47</v>
      </c>
      <c r="T215" t="s">
        <v>47</v>
      </c>
      <c r="U215" t="s">
        <v>47</v>
      </c>
      <c r="V215" t="s">
        <v>47</v>
      </c>
      <c r="W215" t="s">
        <v>47</v>
      </c>
      <c r="X215" t="s">
        <v>237</v>
      </c>
      <c r="Y215" t="s">
        <v>47</v>
      </c>
      <c r="Z215" t="s">
        <v>47</v>
      </c>
    </row>
    <row r="216" spans="1:26">
      <c r="A216" t="s">
        <v>4892</v>
      </c>
      <c r="B216" t="s">
        <v>170</v>
      </c>
      <c r="C216">
        <v>2021</v>
      </c>
      <c r="D216" t="s">
        <v>47</v>
      </c>
      <c r="E216" t="s">
        <v>171</v>
      </c>
      <c r="F216" t="s">
        <v>172</v>
      </c>
      <c r="G216" t="s">
        <v>173</v>
      </c>
      <c r="H216" t="s">
        <v>47</v>
      </c>
      <c r="I216" t="s">
        <v>47</v>
      </c>
      <c r="J216" t="s">
        <v>174</v>
      </c>
      <c r="K216" t="s">
        <v>61</v>
      </c>
      <c r="L216" s="12">
        <v>44887.363807870373</v>
      </c>
      <c r="M216" s="12">
        <v>44887.363807870373</v>
      </c>
      <c r="N216" s="12"/>
      <c r="O216" t="s">
        <v>175</v>
      </c>
      <c r="P216" t="s">
        <v>47</v>
      </c>
      <c r="Q216" t="s">
        <v>47</v>
      </c>
      <c r="R216" t="s">
        <v>47</v>
      </c>
      <c r="S216" t="s">
        <v>47</v>
      </c>
      <c r="T216" t="s">
        <v>52</v>
      </c>
      <c r="U216" t="s">
        <v>53</v>
      </c>
      <c r="V216" t="s">
        <v>47</v>
      </c>
      <c r="W216" t="s">
        <v>47</v>
      </c>
      <c r="X216" t="s">
        <v>47</v>
      </c>
      <c r="Y216" t="s">
        <v>47</v>
      </c>
      <c r="Z216" t="s">
        <v>47</v>
      </c>
    </row>
    <row r="217" spans="1:26">
      <c r="A217" t="s">
        <v>4893</v>
      </c>
      <c r="B217" t="s">
        <v>42</v>
      </c>
      <c r="C217">
        <v>2013</v>
      </c>
      <c r="D217" t="s">
        <v>143</v>
      </c>
      <c r="E217" t="s">
        <v>144</v>
      </c>
      <c r="F217" t="s">
        <v>145</v>
      </c>
      <c r="G217" t="s">
        <v>146</v>
      </c>
      <c r="H217" t="s">
        <v>47</v>
      </c>
      <c r="I217" t="s">
        <v>47</v>
      </c>
      <c r="J217" t="s">
        <v>47</v>
      </c>
      <c r="K217" t="s">
        <v>87</v>
      </c>
      <c r="L217" s="12">
        <v>44887.363807870373</v>
      </c>
      <c r="M217" s="12">
        <v>44887.363807870373</v>
      </c>
      <c r="N217" s="12"/>
      <c r="O217" t="s">
        <v>147</v>
      </c>
      <c r="P217" t="s">
        <v>47</v>
      </c>
      <c r="Q217" t="s">
        <v>47</v>
      </c>
      <c r="R217" t="s">
        <v>47</v>
      </c>
      <c r="S217" t="s">
        <v>47</v>
      </c>
      <c r="T217" t="s">
        <v>63</v>
      </c>
      <c r="U217" t="s">
        <v>47</v>
      </c>
      <c r="V217" t="s">
        <v>47</v>
      </c>
      <c r="W217" t="s">
        <v>47</v>
      </c>
      <c r="X217" t="s">
        <v>148</v>
      </c>
      <c r="Y217" t="s">
        <v>47</v>
      </c>
      <c r="Z217" t="s">
        <v>47</v>
      </c>
    </row>
    <row r="218" spans="1:26">
      <c r="A218" t="s">
        <v>4894</v>
      </c>
      <c r="B218" t="s">
        <v>42</v>
      </c>
      <c r="C218">
        <v>2003</v>
      </c>
      <c r="D218" t="s">
        <v>126</v>
      </c>
      <c r="E218" t="s">
        <v>127</v>
      </c>
      <c r="F218" t="s">
        <v>128</v>
      </c>
      <c r="G218" t="s">
        <v>47</v>
      </c>
      <c r="H218" t="s">
        <v>47</v>
      </c>
      <c r="I218" t="s">
        <v>47</v>
      </c>
      <c r="J218" t="s">
        <v>47</v>
      </c>
      <c r="K218" t="s">
        <v>129</v>
      </c>
      <c r="L218" s="12">
        <v>44887.363807870373</v>
      </c>
      <c r="M218" s="12">
        <v>44887.363807870373</v>
      </c>
      <c r="N218" s="12"/>
      <c r="O218" t="s">
        <v>130</v>
      </c>
      <c r="P218" t="s">
        <v>47</v>
      </c>
      <c r="Q218" t="s">
        <v>47</v>
      </c>
      <c r="R218" t="s">
        <v>47</v>
      </c>
      <c r="S218" t="s">
        <v>47</v>
      </c>
      <c r="T218" t="s">
        <v>131</v>
      </c>
      <c r="U218" t="s">
        <v>47</v>
      </c>
      <c r="V218" t="s">
        <v>47</v>
      </c>
      <c r="W218" t="s">
        <v>47</v>
      </c>
      <c r="X218" t="s">
        <v>132</v>
      </c>
      <c r="Y218" t="s">
        <v>47</v>
      </c>
      <c r="Z218" t="s">
        <v>47</v>
      </c>
    </row>
    <row r="219" spans="1:26">
      <c r="A219" t="s">
        <v>4895</v>
      </c>
      <c r="B219" t="s">
        <v>42</v>
      </c>
      <c r="C219">
        <v>2017</v>
      </c>
      <c r="D219" t="s">
        <v>98</v>
      </c>
      <c r="E219" t="s">
        <v>99</v>
      </c>
      <c r="F219" t="s">
        <v>100</v>
      </c>
      <c r="G219" t="s">
        <v>101</v>
      </c>
      <c r="H219" t="s">
        <v>47</v>
      </c>
      <c r="I219" t="s">
        <v>102</v>
      </c>
      <c r="J219" t="s">
        <v>103</v>
      </c>
      <c r="K219" t="s">
        <v>104</v>
      </c>
      <c r="L219" s="12">
        <v>44887.363807870373</v>
      </c>
      <c r="M219" s="12">
        <v>44887.363807870373</v>
      </c>
      <c r="N219" s="12"/>
      <c r="O219" t="s">
        <v>105</v>
      </c>
      <c r="P219" t="s">
        <v>47</v>
      </c>
      <c r="Q219" t="s">
        <v>47</v>
      </c>
      <c r="R219" t="s">
        <v>47</v>
      </c>
      <c r="S219" t="s">
        <v>47</v>
      </c>
      <c r="T219" t="s">
        <v>52</v>
      </c>
      <c r="U219" t="s">
        <v>53</v>
      </c>
      <c r="V219" t="s">
        <v>47</v>
      </c>
      <c r="W219" t="s">
        <v>47</v>
      </c>
      <c r="X219" t="s">
        <v>106</v>
      </c>
      <c r="Y219" t="s">
        <v>47</v>
      </c>
      <c r="Z219" t="s">
        <v>47</v>
      </c>
    </row>
    <row r="220" spans="1:26">
      <c r="A220" t="s">
        <v>4896</v>
      </c>
      <c r="B220" t="s">
        <v>42</v>
      </c>
      <c r="C220">
        <v>2010</v>
      </c>
      <c r="D220" t="s">
        <v>74</v>
      </c>
      <c r="E220" t="s">
        <v>75</v>
      </c>
      <c r="F220" t="s">
        <v>76</v>
      </c>
      <c r="G220" t="s">
        <v>77</v>
      </c>
      <c r="H220" t="s">
        <v>47</v>
      </c>
      <c r="I220" t="s">
        <v>47</v>
      </c>
      <c r="J220" t="s">
        <v>47</v>
      </c>
      <c r="K220" t="s">
        <v>78</v>
      </c>
      <c r="L220" s="12">
        <v>44887.363807870373</v>
      </c>
      <c r="M220" s="12">
        <v>44887.363807870373</v>
      </c>
      <c r="N220" s="12"/>
      <c r="O220" t="s">
        <v>79</v>
      </c>
      <c r="P220" t="s">
        <v>47</v>
      </c>
      <c r="Q220" t="s">
        <v>47</v>
      </c>
      <c r="R220" t="s">
        <v>47</v>
      </c>
      <c r="S220" t="s">
        <v>47</v>
      </c>
      <c r="T220" t="s">
        <v>80</v>
      </c>
      <c r="U220" t="s">
        <v>81</v>
      </c>
      <c r="V220" t="s">
        <v>47</v>
      </c>
      <c r="W220" t="s">
        <v>47</v>
      </c>
      <c r="X220" t="s">
        <v>82</v>
      </c>
      <c r="Y220" t="s">
        <v>47</v>
      </c>
      <c r="Z220" t="s">
        <v>47</v>
      </c>
    </row>
    <row r="221" spans="1:26">
      <c r="A221" t="s">
        <v>4897</v>
      </c>
      <c r="B221" t="s">
        <v>42</v>
      </c>
      <c r="C221">
        <v>2020</v>
      </c>
      <c r="D221" t="s">
        <v>118</v>
      </c>
      <c r="E221" t="s">
        <v>119</v>
      </c>
      <c r="F221" t="s">
        <v>120</v>
      </c>
      <c r="G221" t="s">
        <v>121</v>
      </c>
      <c r="H221" t="s">
        <v>47</v>
      </c>
      <c r="I221" t="s">
        <v>122</v>
      </c>
      <c r="J221" t="s">
        <v>123</v>
      </c>
      <c r="K221" t="s">
        <v>124</v>
      </c>
      <c r="L221" s="12">
        <v>44887.363807870373</v>
      </c>
      <c r="M221" s="12">
        <v>44887.363807870373</v>
      </c>
      <c r="N221" s="12"/>
      <c r="O221" t="s">
        <v>47</v>
      </c>
      <c r="P221" t="s">
        <v>47</v>
      </c>
      <c r="Q221" t="s">
        <v>47</v>
      </c>
      <c r="R221" t="s">
        <v>47</v>
      </c>
      <c r="S221" t="s">
        <v>47</v>
      </c>
      <c r="T221" t="s">
        <v>52</v>
      </c>
      <c r="U221" t="s">
        <v>53</v>
      </c>
      <c r="V221" t="s">
        <v>47</v>
      </c>
      <c r="W221" t="s">
        <v>47</v>
      </c>
      <c r="X221" t="s">
        <v>125</v>
      </c>
      <c r="Y221" t="s">
        <v>47</v>
      </c>
      <c r="Z221" t="s">
        <v>47</v>
      </c>
    </row>
    <row r="222" spans="1:26">
      <c r="A222" t="s">
        <v>4898</v>
      </c>
      <c r="B222" t="s">
        <v>42</v>
      </c>
      <c r="C222">
        <v>1995</v>
      </c>
      <c r="D222" t="s">
        <v>107</v>
      </c>
      <c r="E222" t="s">
        <v>108</v>
      </c>
      <c r="F222" t="s">
        <v>109</v>
      </c>
      <c r="G222" t="s">
        <v>110</v>
      </c>
      <c r="H222" t="s">
        <v>47</v>
      </c>
      <c r="I222" t="s">
        <v>111</v>
      </c>
      <c r="J222" t="s">
        <v>112</v>
      </c>
      <c r="K222" t="s">
        <v>113</v>
      </c>
      <c r="L222" s="12">
        <v>44887.363807870373</v>
      </c>
      <c r="M222" s="12">
        <v>44887.363807870373</v>
      </c>
      <c r="N222" s="12"/>
      <c r="O222" t="s">
        <v>114</v>
      </c>
      <c r="P222" t="s">
        <v>47</v>
      </c>
      <c r="Q222" t="s">
        <v>47</v>
      </c>
      <c r="R222" t="s">
        <v>47</v>
      </c>
      <c r="S222" t="s">
        <v>47</v>
      </c>
      <c r="T222" t="s">
        <v>115</v>
      </c>
      <c r="U222" t="s">
        <v>116</v>
      </c>
      <c r="V222" t="s">
        <v>47</v>
      </c>
      <c r="W222" t="s">
        <v>47</v>
      </c>
      <c r="X222" t="s">
        <v>117</v>
      </c>
      <c r="Y222" t="s">
        <v>47</v>
      </c>
      <c r="Z222" t="s">
        <v>47</v>
      </c>
    </row>
    <row r="223" spans="1:26">
      <c r="A223" t="s">
        <v>4899</v>
      </c>
      <c r="B223" t="s">
        <v>42</v>
      </c>
      <c r="C223">
        <v>2010</v>
      </c>
      <c r="D223" t="s">
        <v>90</v>
      </c>
      <c r="E223" t="s">
        <v>91</v>
      </c>
      <c r="F223" t="s">
        <v>92</v>
      </c>
      <c r="G223" t="s">
        <v>93</v>
      </c>
      <c r="H223" t="s">
        <v>47</v>
      </c>
      <c r="I223" t="s">
        <v>94</v>
      </c>
      <c r="J223" t="s">
        <v>95</v>
      </c>
      <c r="K223" t="s">
        <v>78</v>
      </c>
      <c r="L223" s="12">
        <v>44887.363807870373</v>
      </c>
      <c r="M223" s="12">
        <v>44887.363807870373</v>
      </c>
      <c r="N223" s="12"/>
      <c r="O223" t="s">
        <v>96</v>
      </c>
      <c r="P223" t="s">
        <v>47</v>
      </c>
      <c r="Q223" t="s">
        <v>47</v>
      </c>
      <c r="R223" t="s">
        <v>47</v>
      </c>
      <c r="S223" t="s">
        <v>47</v>
      </c>
      <c r="T223" t="s">
        <v>52</v>
      </c>
      <c r="U223" t="s">
        <v>53</v>
      </c>
      <c r="V223" t="s">
        <v>47</v>
      </c>
      <c r="W223" t="s">
        <v>47</v>
      </c>
      <c r="X223" t="s">
        <v>97</v>
      </c>
      <c r="Y223" t="s">
        <v>47</v>
      </c>
      <c r="Z223" t="s">
        <v>47</v>
      </c>
    </row>
    <row r="224" spans="1:26">
      <c r="A224" t="s">
        <v>4900</v>
      </c>
      <c r="B224" t="s">
        <v>83</v>
      </c>
      <c r="C224">
        <v>2022</v>
      </c>
      <c r="D224" t="s">
        <v>2220</v>
      </c>
      <c r="E224" t="s">
        <v>2221</v>
      </c>
      <c r="F224" t="s">
        <v>1212</v>
      </c>
      <c r="G224" t="s">
        <v>47</v>
      </c>
      <c r="H224" t="s">
        <v>1213</v>
      </c>
      <c r="I224" t="s">
        <v>2222</v>
      </c>
      <c r="J224" t="s">
        <v>2223</v>
      </c>
      <c r="K224" t="s">
        <v>2224</v>
      </c>
      <c r="L224" s="12">
        <v>44887.363807870373</v>
      </c>
      <c r="M224" s="12">
        <v>44887.363807870373</v>
      </c>
      <c r="N224" s="12">
        <v>44886.598101851851</v>
      </c>
      <c r="O224" t="s">
        <v>2225</v>
      </c>
      <c r="P224" t="s">
        <v>130</v>
      </c>
      <c r="Q224" t="s">
        <v>4442</v>
      </c>
      <c r="R224" t="s">
        <v>4443</v>
      </c>
      <c r="S224" t="s">
        <v>4901</v>
      </c>
      <c r="T224" t="s">
        <v>47</v>
      </c>
      <c r="U224" t="s">
        <v>47</v>
      </c>
      <c r="V224" t="s">
        <v>4425</v>
      </c>
      <c r="W224" t="s">
        <v>4426</v>
      </c>
      <c r="X224" t="s">
        <v>47</v>
      </c>
      <c r="Y224" t="s">
        <v>47</v>
      </c>
      <c r="Z224" t="s">
        <v>47</v>
      </c>
    </row>
    <row r="225" spans="1:26">
      <c r="A225" t="s">
        <v>4902</v>
      </c>
      <c r="B225" t="s">
        <v>170</v>
      </c>
      <c r="C225">
        <v>2006</v>
      </c>
      <c r="D225" t="s">
        <v>2189</v>
      </c>
      <c r="E225" t="s">
        <v>2190</v>
      </c>
      <c r="F225" t="s">
        <v>2191</v>
      </c>
      <c r="G225" t="s">
        <v>2192</v>
      </c>
      <c r="H225" t="s">
        <v>47</v>
      </c>
      <c r="I225" t="s">
        <v>47</v>
      </c>
      <c r="J225" t="s">
        <v>2193</v>
      </c>
      <c r="K225" t="s">
        <v>227</v>
      </c>
      <c r="L225" s="12">
        <v>44887.363807870373</v>
      </c>
      <c r="M225" s="12">
        <v>44887.363807870373</v>
      </c>
      <c r="N225" s="12">
        <v>44886.598136574074</v>
      </c>
      <c r="O225" t="s">
        <v>2194</v>
      </c>
      <c r="P225" t="s">
        <v>47</v>
      </c>
      <c r="Q225" t="s">
        <v>4903</v>
      </c>
      <c r="R225" t="s">
        <v>47</v>
      </c>
      <c r="S225" t="s">
        <v>3225</v>
      </c>
      <c r="T225" t="s">
        <v>1165</v>
      </c>
      <c r="U225" t="s">
        <v>81</v>
      </c>
      <c r="V225" t="s">
        <v>47</v>
      </c>
      <c r="W225" t="s">
        <v>4426</v>
      </c>
      <c r="X225" t="s">
        <v>2195</v>
      </c>
      <c r="Y225" t="s">
        <v>4904</v>
      </c>
      <c r="Z225" t="s">
        <v>4486</v>
      </c>
    </row>
    <row r="226" spans="1:26">
      <c r="A226" t="s">
        <v>4905</v>
      </c>
      <c r="B226" t="s">
        <v>170</v>
      </c>
      <c r="C226">
        <v>2020</v>
      </c>
      <c r="D226" t="s">
        <v>2213</v>
      </c>
      <c r="E226" t="s">
        <v>2214</v>
      </c>
      <c r="F226" t="s">
        <v>2215</v>
      </c>
      <c r="G226" t="s">
        <v>2216</v>
      </c>
      <c r="H226" t="s">
        <v>47</v>
      </c>
      <c r="I226" t="s">
        <v>47</v>
      </c>
      <c r="J226" t="s">
        <v>2217</v>
      </c>
      <c r="K226" t="s">
        <v>124</v>
      </c>
      <c r="L226" s="12">
        <v>44887.363807870373</v>
      </c>
      <c r="M226" s="12">
        <v>44887.363807870373</v>
      </c>
      <c r="N226" s="12">
        <v>44886.598113425927</v>
      </c>
      <c r="O226" t="s">
        <v>2218</v>
      </c>
      <c r="P226" t="s">
        <v>47</v>
      </c>
      <c r="Q226" t="s">
        <v>4906</v>
      </c>
      <c r="R226" t="s">
        <v>47</v>
      </c>
      <c r="S226" t="s">
        <v>4907</v>
      </c>
      <c r="T226" t="s">
        <v>1173</v>
      </c>
      <c r="U226" t="s">
        <v>1174</v>
      </c>
      <c r="V226" t="s">
        <v>4425</v>
      </c>
      <c r="W226" t="s">
        <v>4426</v>
      </c>
      <c r="X226" t="s">
        <v>2219</v>
      </c>
      <c r="Y226" t="s">
        <v>4908</v>
      </c>
      <c r="Z226" t="s">
        <v>47</v>
      </c>
    </row>
    <row r="227" spans="1:26">
      <c r="A227" t="s">
        <v>4909</v>
      </c>
      <c r="B227" t="s">
        <v>170</v>
      </c>
      <c r="C227">
        <v>2019</v>
      </c>
      <c r="D227" t="s">
        <v>2207</v>
      </c>
      <c r="E227" t="s">
        <v>2208</v>
      </c>
      <c r="F227" t="s">
        <v>1751</v>
      </c>
      <c r="G227" t="s">
        <v>2209</v>
      </c>
      <c r="H227" t="s">
        <v>47</v>
      </c>
      <c r="I227" t="s">
        <v>47</v>
      </c>
      <c r="J227" t="s">
        <v>2210</v>
      </c>
      <c r="K227" t="s">
        <v>219</v>
      </c>
      <c r="L227" s="12">
        <v>44887.363807870373</v>
      </c>
      <c r="M227" s="12">
        <v>44887.363807870373</v>
      </c>
      <c r="N227" s="12">
        <v>44886.598124999997</v>
      </c>
      <c r="O227" t="s">
        <v>2211</v>
      </c>
      <c r="P227" t="s">
        <v>47</v>
      </c>
      <c r="Q227" t="s">
        <v>4910</v>
      </c>
      <c r="R227" t="s">
        <v>47</v>
      </c>
      <c r="S227" t="s">
        <v>47</v>
      </c>
      <c r="T227" t="s">
        <v>1173</v>
      </c>
      <c r="U227" t="s">
        <v>1174</v>
      </c>
      <c r="V227" t="s">
        <v>4425</v>
      </c>
      <c r="W227" t="s">
        <v>4426</v>
      </c>
      <c r="X227" t="s">
        <v>2212</v>
      </c>
      <c r="Y227" t="s">
        <v>4911</v>
      </c>
      <c r="Z227" t="s">
        <v>47</v>
      </c>
    </row>
    <row r="228" spans="1:26">
      <c r="A228" t="s">
        <v>4912</v>
      </c>
      <c r="B228" t="s">
        <v>170</v>
      </c>
      <c r="C228">
        <v>2013</v>
      </c>
      <c r="D228" t="s">
        <v>1326</v>
      </c>
      <c r="E228" t="s">
        <v>2203</v>
      </c>
      <c r="F228" t="s">
        <v>1328</v>
      </c>
      <c r="G228" t="s">
        <v>1329</v>
      </c>
      <c r="H228" t="s">
        <v>47</v>
      </c>
      <c r="I228" t="s">
        <v>47</v>
      </c>
      <c r="J228" t="s">
        <v>2204</v>
      </c>
      <c r="K228" t="s">
        <v>87</v>
      </c>
      <c r="L228" s="12">
        <v>44887.363807870373</v>
      </c>
      <c r="M228" s="12">
        <v>44887.363807870373</v>
      </c>
      <c r="N228" s="12">
        <v>44886.598124999997</v>
      </c>
      <c r="O228" t="s">
        <v>2205</v>
      </c>
      <c r="P228" t="s">
        <v>47</v>
      </c>
      <c r="Q228" t="s">
        <v>47</v>
      </c>
      <c r="R228" t="s">
        <v>47</v>
      </c>
      <c r="S228" t="s">
        <v>47</v>
      </c>
      <c r="T228" t="s">
        <v>1332</v>
      </c>
      <c r="U228" t="s">
        <v>1333</v>
      </c>
      <c r="V228" t="s">
        <v>4653</v>
      </c>
      <c r="W228" t="s">
        <v>4426</v>
      </c>
      <c r="X228" t="s">
        <v>2206</v>
      </c>
      <c r="Y228" t="s">
        <v>47</v>
      </c>
      <c r="Z228" t="s">
        <v>47</v>
      </c>
    </row>
    <row r="229" spans="1:26">
      <c r="A229" t="s">
        <v>4913</v>
      </c>
      <c r="B229" t="s">
        <v>170</v>
      </c>
      <c r="C229">
        <v>2011</v>
      </c>
      <c r="D229" t="s">
        <v>2196</v>
      </c>
      <c r="E229" t="s">
        <v>2197</v>
      </c>
      <c r="F229" t="s">
        <v>2198</v>
      </c>
      <c r="G229" t="s">
        <v>2199</v>
      </c>
      <c r="H229" t="s">
        <v>47</v>
      </c>
      <c r="I229" t="s">
        <v>47</v>
      </c>
      <c r="J229" t="s">
        <v>2200</v>
      </c>
      <c r="K229" t="s">
        <v>50</v>
      </c>
      <c r="L229" s="12">
        <v>44887.363807870373</v>
      </c>
      <c r="M229" s="12">
        <v>44887.363807870373</v>
      </c>
      <c r="N229" s="12">
        <v>44886.598124999997</v>
      </c>
      <c r="O229" t="s">
        <v>2201</v>
      </c>
      <c r="P229" t="s">
        <v>47</v>
      </c>
      <c r="Q229" t="s">
        <v>4914</v>
      </c>
      <c r="R229" t="s">
        <v>47</v>
      </c>
      <c r="S229" t="s">
        <v>47</v>
      </c>
      <c r="T229" t="s">
        <v>1165</v>
      </c>
      <c r="U229" t="s">
        <v>81</v>
      </c>
      <c r="V229" t="s">
        <v>47</v>
      </c>
      <c r="W229" t="s">
        <v>4426</v>
      </c>
      <c r="X229" t="s">
        <v>2202</v>
      </c>
      <c r="Y229" t="s">
        <v>4915</v>
      </c>
      <c r="Z229" t="s">
        <v>47</v>
      </c>
    </row>
    <row r="230" spans="1:26">
      <c r="A230" t="s">
        <v>4916</v>
      </c>
      <c r="B230" t="s">
        <v>170</v>
      </c>
      <c r="C230">
        <v>2007</v>
      </c>
      <c r="D230" t="s">
        <v>2182</v>
      </c>
      <c r="E230" t="s">
        <v>2183</v>
      </c>
      <c r="F230" t="s">
        <v>2184</v>
      </c>
      <c r="G230" t="s">
        <v>2185</v>
      </c>
      <c r="H230" t="s">
        <v>47</v>
      </c>
      <c r="I230" t="s">
        <v>47</v>
      </c>
      <c r="J230" t="s">
        <v>2186</v>
      </c>
      <c r="K230" t="s">
        <v>614</v>
      </c>
      <c r="L230" s="12">
        <v>44887.363807870373</v>
      </c>
      <c r="M230" s="12">
        <v>44887.363807870373</v>
      </c>
      <c r="N230" s="12">
        <v>44886.598136574074</v>
      </c>
      <c r="O230" t="s">
        <v>2187</v>
      </c>
      <c r="P230" t="s">
        <v>47</v>
      </c>
      <c r="Q230" t="s">
        <v>4917</v>
      </c>
      <c r="R230" t="s">
        <v>47</v>
      </c>
      <c r="S230" t="s">
        <v>47</v>
      </c>
      <c r="T230" t="s">
        <v>1165</v>
      </c>
      <c r="U230" t="s">
        <v>81</v>
      </c>
      <c r="V230" t="s">
        <v>4425</v>
      </c>
      <c r="W230" t="s">
        <v>4426</v>
      </c>
      <c r="X230" t="s">
        <v>2188</v>
      </c>
      <c r="Y230" t="s">
        <v>4918</v>
      </c>
      <c r="Z230" t="s">
        <v>4498</v>
      </c>
    </row>
    <row r="231" spans="1:26">
      <c r="A231" t="s">
        <v>4919</v>
      </c>
      <c r="B231" t="s">
        <v>83</v>
      </c>
      <c r="C231">
        <v>2020</v>
      </c>
      <c r="D231" t="s">
        <v>2176</v>
      </c>
      <c r="E231" t="s">
        <v>2177</v>
      </c>
      <c r="F231" t="s">
        <v>1633</v>
      </c>
      <c r="G231" t="s">
        <v>47</v>
      </c>
      <c r="H231" t="s">
        <v>1634</v>
      </c>
      <c r="I231" t="s">
        <v>2178</v>
      </c>
      <c r="J231" t="s">
        <v>2179</v>
      </c>
      <c r="K231" t="s">
        <v>2180</v>
      </c>
      <c r="L231" s="12">
        <v>44887.363807870373</v>
      </c>
      <c r="M231" s="12">
        <v>44887.363807870373</v>
      </c>
      <c r="N231" s="12">
        <v>44886.59814814815</v>
      </c>
      <c r="O231" t="s">
        <v>2181</v>
      </c>
      <c r="P231" t="s">
        <v>1735</v>
      </c>
      <c r="Q231" t="s">
        <v>549</v>
      </c>
      <c r="R231" t="s">
        <v>4666</v>
      </c>
      <c r="S231" t="s">
        <v>47</v>
      </c>
      <c r="T231" t="s">
        <v>47</v>
      </c>
      <c r="U231" t="s">
        <v>47</v>
      </c>
      <c r="V231" t="s">
        <v>4425</v>
      </c>
      <c r="W231" t="s">
        <v>4426</v>
      </c>
      <c r="X231" t="s">
        <v>47</v>
      </c>
      <c r="Y231" t="s">
        <v>47</v>
      </c>
      <c r="Z231" t="s">
        <v>47</v>
      </c>
    </row>
    <row r="232" spans="1:26">
      <c r="A232" t="s">
        <v>4920</v>
      </c>
      <c r="B232" t="s">
        <v>83</v>
      </c>
      <c r="C232">
        <v>2021</v>
      </c>
      <c r="D232" t="s">
        <v>2155</v>
      </c>
      <c r="E232" t="s">
        <v>2156</v>
      </c>
      <c r="F232" t="s">
        <v>2157</v>
      </c>
      <c r="G232" t="s">
        <v>47</v>
      </c>
      <c r="H232" t="s">
        <v>2158</v>
      </c>
      <c r="I232" t="s">
        <v>2159</v>
      </c>
      <c r="J232" t="s">
        <v>2160</v>
      </c>
      <c r="K232" t="s">
        <v>426</v>
      </c>
      <c r="L232" s="12">
        <v>44887.363807870373</v>
      </c>
      <c r="M232" s="12">
        <v>44887.363807870373</v>
      </c>
      <c r="N232" s="12">
        <v>44886.598171296297</v>
      </c>
      <c r="O232" t="s">
        <v>2161</v>
      </c>
      <c r="P232" t="s">
        <v>2162</v>
      </c>
      <c r="Q232" t="s">
        <v>4921</v>
      </c>
      <c r="R232" t="s">
        <v>4922</v>
      </c>
      <c r="S232" t="s">
        <v>47</v>
      </c>
      <c r="T232" t="s">
        <v>47</v>
      </c>
      <c r="U232" t="s">
        <v>47</v>
      </c>
      <c r="V232" t="s">
        <v>4425</v>
      </c>
      <c r="W232" t="s">
        <v>4426</v>
      </c>
      <c r="X232" t="s">
        <v>47</v>
      </c>
      <c r="Y232" t="s">
        <v>47</v>
      </c>
      <c r="Z232" t="s">
        <v>47</v>
      </c>
    </row>
    <row r="233" spans="1:26">
      <c r="A233" t="s">
        <v>4923</v>
      </c>
      <c r="B233" t="s">
        <v>83</v>
      </c>
      <c r="C233">
        <v>2022</v>
      </c>
      <c r="D233" t="s">
        <v>2148</v>
      </c>
      <c r="E233" t="s">
        <v>2149</v>
      </c>
      <c r="F233" t="s">
        <v>2150</v>
      </c>
      <c r="G233" t="s">
        <v>47</v>
      </c>
      <c r="H233" t="s">
        <v>2151</v>
      </c>
      <c r="I233" t="s">
        <v>2152</v>
      </c>
      <c r="J233" t="s">
        <v>2153</v>
      </c>
      <c r="K233" t="s">
        <v>1834</v>
      </c>
      <c r="L233" s="12">
        <v>44887.363807870373</v>
      </c>
      <c r="M233" s="12">
        <v>44887.363807870373</v>
      </c>
      <c r="N233" s="12">
        <v>44886.598182870373</v>
      </c>
      <c r="O233" t="s">
        <v>2154</v>
      </c>
      <c r="P233" t="s">
        <v>505</v>
      </c>
      <c r="Q233" t="s">
        <v>4834</v>
      </c>
      <c r="R233" t="s">
        <v>4924</v>
      </c>
      <c r="S233" t="s">
        <v>47</v>
      </c>
      <c r="T233" t="s">
        <v>47</v>
      </c>
      <c r="U233" t="s">
        <v>47</v>
      </c>
      <c r="V233" t="s">
        <v>4425</v>
      </c>
      <c r="W233" t="s">
        <v>4426</v>
      </c>
      <c r="X233" t="s">
        <v>47</v>
      </c>
      <c r="Y233" t="s">
        <v>47</v>
      </c>
      <c r="Z233" t="s">
        <v>47</v>
      </c>
    </row>
    <row r="234" spans="1:26">
      <c r="A234" t="s">
        <v>4925</v>
      </c>
      <c r="B234" t="s">
        <v>83</v>
      </c>
      <c r="C234">
        <v>2022</v>
      </c>
      <c r="D234" t="s">
        <v>2133</v>
      </c>
      <c r="E234" t="s">
        <v>2134</v>
      </c>
      <c r="F234" t="s">
        <v>2135</v>
      </c>
      <c r="G234" t="s">
        <v>47</v>
      </c>
      <c r="H234" t="s">
        <v>2136</v>
      </c>
      <c r="I234" t="s">
        <v>2137</v>
      </c>
      <c r="J234" t="s">
        <v>2138</v>
      </c>
      <c r="K234" t="s">
        <v>2139</v>
      </c>
      <c r="L234" s="12">
        <v>44887.363807870373</v>
      </c>
      <c r="M234" s="12">
        <v>44887.363807870373</v>
      </c>
      <c r="N234" s="12">
        <v>44886.598194444443</v>
      </c>
      <c r="O234" t="s">
        <v>2140</v>
      </c>
      <c r="P234" t="s">
        <v>448</v>
      </c>
      <c r="Q234" t="s">
        <v>4515</v>
      </c>
      <c r="R234" t="s">
        <v>4926</v>
      </c>
      <c r="S234" t="s">
        <v>47</v>
      </c>
      <c r="T234" t="s">
        <v>47</v>
      </c>
      <c r="U234" t="s">
        <v>47</v>
      </c>
      <c r="V234" t="s">
        <v>4425</v>
      </c>
      <c r="W234" t="s">
        <v>4426</v>
      </c>
      <c r="X234" t="s">
        <v>47</v>
      </c>
      <c r="Y234" t="s">
        <v>47</v>
      </c>
      <c r="Z234" t="s">
        <v>47</v>
      </c>
    </row>
    <row r="235" spans="1:26">
      <c r="A235" t="s">
        <v>4927</v>
      </c>
      <c r="B235" t="s">
        <v>170</v>
      </c>
      <c r="C235">
        <v>2008</v>
      </c>
      <c r="D235" t="s">
        <v>2120</v>
      </c>
      <c r="E235" t="s">
        <v>2121</v>
      </c>
      <c r="F235" t="s">
        <v>2122</v>
      </c>
      <c r="G235" t="s">
        <v>2123</v>
      </c>
      <c r="H235" t="s">
        <v>47</v>
      </c>
      <c r="I235" t="s">
        <v>47</v>
      </c>
      <c r="J235" t="s">
        <v>2124</v>
      </c>
      <c r="K235" t="s">
        <v>684</v>
      </c>
      <c r="L235" s="12">
        <v>44887.363807870373</v>
      </c>
      <c r="M235" s="12">
        <v>44887.363807870373</v>
      </c>
      <c r="N235" s="12">
        <v>44886.59820601852</v>
      </c>
      <c r="O235" t="s">
        <v>2125</v>
      </c>
      <c r="P235" t="s">
        <v>47</v>
      </c>
      <c r="Q235" t="s">
        <v>4928</v>
      </c>
      <c r="R235" t="s">
        <v>47</v>
      </c>
      <c r="S235" t="s">
        <v>47</v>
      </c>
      <c r="T235" t="s">
        <v>1165</v>
      </c>
      <c r="U235" t="s">
        <v>81</v>
      </c>
      <c r="V235" t="s">
        <v>47</v>
      </c>
      <c r="W235" t="s">
        <v>4426</v>
      </c>
      <c r="X235" t="s">
        <v>2126</v>
      </c>
      <c r="Y235" t="s">
        <v>4929</v>
      </c>
      <c r="Z235" t="s">
        <v>47</v>
      </c>
    </row>
    <row r="236" spans="1:26">
      <c r="A236" t="s">
        <v>4930</v>
      </c>
      <c r="B236" t="s">
        <v>170</v>
      </c>
      <c r="C236">
        <v>2016</v>
      </c>
      <c r="D236" t="s">
        <v>2114</v>
      </c>
      <c r="E236" t="s">
        <v>2115</v>
      </c>
      <c r="F236" t="s">
        <v>2104</v>
      </c>
      <c r="G236" t="s">
        <v>2116</v>
      </c>
      <c r="H236" t="s">
        <v>47</v>
      </c>
      <c r="I236" t="s">
        <v>47</v>
      </c>
      <c r="J236" t="s">
        <v>2117</v>
      </c>
      <c r="K236" t="s">
        <v>279</v>
      </c>
      <c r="L236" s="12">
        <v>44887.363807870373</v>
      </c>
      <c r="M236" s="12">
        <v>44887.363807870373</v>
      </c>
      <c r="N236" s="12">
        <v>44886.59820601852</v>
      </c>
      <c r="O236" t="s">
        <v>2118</v>
      </c>
      <c r="P236" t="s">
        <v>47</v>
      </c>
      <c r="Q236" t="s">
        <v>4931</v>
      </c>
      <c r="R236" t="s">
        <v>47</v>
      </c>
      <c r="S236" t="s">
        <v>47</v>
      </c>
      <c r="T236" t="s">
        <v>1173</v>
      </c>
      <c r="U236" t="s">
        <v>1174</v>
      </c>
      <c r="V236" t="s">
        <v>4425</v>
      </c>
      <c r="W236" t="s">
        <v>4426</v>
      </c>
      <c r="X236" t="s">
        <v>2119</v>
      </c>
      <c r="Y236" t="s">
        <v>4932</v>
      </c>
      <c r="Z236" t="s">
        <v>47</v>
      </c>
    </row>
    <row r="237" spans="1:26">
      <c r="A237" t="s">
        <v>4933</v>
      </c>
      <c r="B237" t="s">
        <v>170</v>
      </c>
      <c r="C237">
        <v>2010</v>
      </c>
      <c r="D237" t="s">
        <v>2170</v>
      </c>
      <c r="E237" t="s">
        <v>2171</v>
      </c>
      <c r="F237" t="s">
        <v>1772</v>
      </c>
      <c r="G237" t="s">
        <v>2172</v>
      </c>
      <c r="H237" t="s">
        <v>47</v>
      </c>
      <c r="I237" t="s">
        <v>47</v>
      </c>
      <c r="J237" t="s">
        <v>2173</v>
      </c>
      <c r="K237" t="s">
        <v>78</v>
      </c>
      <c r="L237" s="12">
        <v>44887.363807870373</v>
      </c>
      <c r="M237" s="12">
        <v>44887.363807870373</v>
      </c>
      <c r="N237" s="12">
        <v>44886.59815972222</v>
      </c>
      <c r="O237" t="s">
        <v>2174</v>
      </c>
      <c r="P237" t="s">
        <v>47</v>
      </c>
      <c r="Q237" t="s">
        <v>4934</v>
      </c>
      <c r="R237" t="s">
        <v>47</v>
      </c>
      <c r="S237" t="s">
        <v>47</v>
      </c>
      <c r="T237" t="s">
        <v>1165</v>
      </c>
      <c r="U237" t="s">
        <v>81</v>
      </c>
      <c r="V237" t="s">
        <v>47</v>
      </c>
      <c r="W237" t="s">
        <v>4426</v>
      </c>
      <c r="X237" t="s">
        <v>2175</v>
      </c>
      <c r="Y237" t="s">
        <v>4935</v>
      </c>
      <c r="Z237" t="s">
        <v>4498</v>
      </c>
    </row>
    <row r="238" spans="1:26">
      <c r="A238" t="s">
        <v>4936</v>
      </c>
      <c r="B238" t="s">
        <v>170</v>
      </c>
      <c r="C238">
        <v>2016</v>
      </c>
      <c r="D238" t="s">
        <v>2163</v>
      </c>
      <c r="E238" t="s">
        <v>2164</v>
      </c>
      <c r="F238" t="s">
        <v>2165</v>
      </c>
      <c r="G238" t="s">
        <v>2166</v>
      </c>
      <c r="H238" t="s">
        <v>47</v>
      </c>
      <c r="I238" t="s">
        <v>47</v>
      </c>
      <c r="J238" t="s">
        <v>2167</v>
      </c>
      <c r="K238" t="s">
        <v>279</v>
      </c>
      <c r="L238" s="12">
        <v>44887.363807870373</v>
      </c>
      <c r="M238" s="12">
        <v>44887.363807870373</v>
      </c>
      <c r="N238" s="12">
        <v>44886.598171296297</v>
      </c>
      <c r="O238" t="s">
        <v>2168</v>
      </c>
      <c r="P238" t="s">
        <v>47</v>
      </c>
      <c r="Q238" t="s">
        <v>4531</v>
      </c>
      <c r="R238" t="s">
        <v>47</v>
      </c>
      <c r="S238" t="s">
        <v>4937</v>
      </c>
      <c r="T238" t="s">
        <v>1173</v>
      </c>
      <c r="U238" t="s">
        <v>1174</v>
      </c>
      <c r="V238" t="s">
        <v>47</v>
      </c>
      <c r="W238" t="s">
        <v>4426</v>
      </c>
      <c r="X238" t="s">
        <v>2169</v>
      </c>
      <c r="Y238" t="s">
        <v>4532</v>
      </c>
      <c r="Z238" t="s">
        <v>47</v>
      </c>
    </row>
    <row r="239" spans="1:26">
      <c r="A239" t="s">
        <v>4938</v>
      </c>
      <c r="B239" t="s">
        <v>170</v>
      </c>
      <c r="C239">
        <v>2018</v>
      </c>
      <c r="D239" t="s">
        <v>2127</v>
      </c>
      <c r="E239" t="s">
        <v>2128</v>
      </c>
      <c r="F239" t="s">
        <v>2129</v>
      </c>
      <c r="G239" t="s">
        <v>2130</v>
      </c>
      <c r="H239" t="s">
        <v>47</v>
      </c>
      <c r="I239" t="s">
        <v>47</v>
      </c>
      <c r="J239" t="s">
        <v>2131</v>
      </c>
      <c r="K239" t="s">
        <v>332</v>
      </c>
      <c r="L239" s="12">
        <v>44887.363807870373</v>
      </c>
      <c r="M239" s="12">
        <v>44887.363807870373</v>
      </c>
      <c r="N239" s="12">
        <v>44886.598194444443</v>
      </c>
      <c r="O239" t="s">
        <v>640</v>
      </c>
      <c r="P239" t="s">
        <v>47</v>
      </c>
      <c r="Q239" t="s">
        <v>4939</v>
      </c>
      <c r="R239" t="s">
        <v>47</v>
      </c>
      <c r="S239" t="s">
        <v>17</v>
      </c>
      <c r="T239" t="s">
        <v>1173</v>
      </c>
      <c r="U239" t="s">
        <v>1174</v>
      </c>
      <c r="V239" t="s">
        <v>47</v>
      </c>
      <c r="W239" t="s">
        <v>4426</v>
      </c>
      <c r="X239" t="s">
        <v>2132</v>
      </c>
      <c r="Y239" t="s">
        <v>4940</v>
      </c>
      <c r="Z239" t="s">
        <v>47</v>
      </c>
    </row>
    <row r="240" spans="1:26">
      <c r="A240" t="s">
        <v>4941</v>
      </c>
      <c r="B240" t="s">
        <v>170</v>
      </c>
      <c r="C240">
        <v>2020</v>
      </c>
      <c r="D240" t="s">
        <v>2102</v>
      </c>
      <c r="E240" t="s">
        <v>2103</v>
      </c>
      <c r="F240" t="s">
        <v>2104</v>
      </c>
      <c r="G240" t="s">
        <v>2105</v>
      </c>
      <c r="H240" t="s">
        <v>47</v>
      </c>
      <c r="I240" t="s">
        <v>47</v>
      </c>
      <c r="J240" t="s">
        <v>2106</v>
      </c>
      <c r="K240" t="s">
        <v>124</v>
      </c>
      <c r="L240" s="12">
        <v>44887.363807870373</v>
      </c>
      <c r="M240" s="12">
        <v>44887.363807870373</v>
      </c>
      <c r="N240" s="12">
        <v>44886.598217592589</v>
      </c>
      <c r="O240" t="s">
        <v>2107</v>
      </c>
      <c r="P240" t="s">
        <v>47</v>
      </c>
      <c r="Q240" t="s">
        <v>4942</v>
      </c>
      <c r="R240" t="s">
        <v>47</v>
      </c>
      <c r="S240" t="s">
        <v>47</v>
      </c>
      <c r="T240" t="s">
        <v>1173</v>
      </c>
      <c r="U240" t="s">
        <v>1174</v>
      </c>
      <c r="V240" t="s">
        <v>4425</v>
      </c>
      <c r="W240" t="s">
        <v>4426</v>
      </c>
      <c r="X240" t="s">
        <v>2108</v>
      </c>
      <c r="Y240" t="s">
        <v>4943</v>
      </c>
      <c r="Z240" t="s">
        <v>47</v>
      </c>
    </row>
    <row r="241" spans="1:26">
      <c r="A241" t="s">
        <v>4944</v>
      </c>
      <c r="B241" t="s">
        <v>170</v>
      </c>
      <c r="C241">
        <v>2020</v>
      </c>
      <c r="D241" t="s">
        <v>2089</v>
      </c>
      <c r="E241" t="s">
        <v>2090</v>
      </c>
      <c r="F241" t="s">
        <v>2091</v>
      </c>
      <c r="G241" t="s">
        <v>2092</v>
      </c>
      <c r="H241" t="s">
        <v>47</v>
      </c>
      <c r="I241" t="s">
        <v>47</v>
      </c>
      <c r="J241" t="s">
        <v>2093</v>
      </c>
      <c r="K241" t="s">
        <v>124</v>
      </c>
      <c r="L241" s="12">
        <v>44887.363807870373</v>
      </c>
      <c r="M241" s="12">
        <v>44887.363807870373</v>
      </c>
      <c r="N241" s="12">
        <v>44886.598229166666</v>
      </c>
      <c r="O241" t="s">
        <v>2094</v>
      </c>
      <c r="P241" t="s">
        <v>47</v>
      </c>
      <c r="Q241" t="s">
        <v>4945</v>
      </c>
      <c r="R241" t="s">
        <v>47</v>
      </c>
      <c r="S241" t="s">
        <v>47</v>
      </c>
      <c r="T241" t="s">
        <v>1173</v>
      </c>
      <c r="U241" t="s">
        <v>1174</v>
      </c>
      <c r="V241" t="s">
        <v>4425</v>
      </c>
      <c r="W241" t="s">
        <v>4426</v>
      </c>
      <c r="X241" t="s">
        <v>2095</v>
      </c>
      <c r="Y241" t="s">
        <v>4946</v>
      </c>
      <c r="Z241" t="s">
        <v>47</v>
      </c>
    </row>
    <row r="242" spans="1:26">
      <c r="A242" t="s">
        <v>4947</v>
      </c>
      <c r="B242" t="s">
        <v>170</v>
      </c>
      <c r="C242">
        <v>2021</v>
      </c>
      <c r="D242" t="s">
        <v>2082</v>
      </c>
      <c r="E242" t="s">
        <v>2083</v>
      </c>
      <c r="F242" t="s">
        <v>2084</v>
      </c>
      <c r="G242" t="s">
        <v>2085</v>
      </c>
      <c r="H242" t="s">
        <v>47</v>
      </c>
      <c r="I242" t="s">
        <v>47</v>
      </c>
      <c r="J242" t="s">
        <v>2086</v>
      </c>
      <c r="K242" t="s">
        <v>61</v>
      </c>
      <c r="L242" s="12">
        <v>44887.363807870373</v>
      </c>
      <c r="M242" s="12">
        <v>44887.363807870373</v>
      </c>
      <c r="N242" s="12">
        <v>44886.598240740743</v>
      </c>
      <c r="O242" t="s">
        <v>2087</v>
      </c>
      <c r="P242" t="s">
        <v>47</v>
      </c>
      <c r="Q242" t="s">
        <v>4948</v>
      </c>
      <c r="R242" t="s">
        <v>47</v>
      </c>
      <c r="S242" t="s">
        <v>47</v>
      </c>
      <c r="T242" t="s">
        <v>1173</v>
      </c>
      <c r="U242" t="s">
        <v>1174</v>
      </c>
      <c r="V242" t="s">
        <v>4425</v>
      </c>
      <c r="W242" t="s">
        <v>4426</v>
      </c>
      <c r="X242" t="s">
        <v>2088</v>
      </c>
      <c r="Y242" t="s">
        <v>4949</v>
      </c>
      <c r="Z242" t="s">
        <v>47</v>
      </c>
    </row>
    <row r="243" spans="1:26">
      <c r="A243" t="s">
        <v>4950</v>
      </c>
      <c r="B243" t="s">
        <v>170</v>
      </c>
      <c r="C243">
        <v>2020</v>
      </c>
      <c r="D243" t="s">
        <v>2096</v>
      </c>
      <c r="E243" t="s">
        <v>2097</v>
      </c>
      <c r="F243" t="s">
        <v>1454</v>
      </c>
      <c r="G243" t="s">
        <v>2098</v>
      </c>
      <c r="H243" t="s">
        <v>47</v>
      </c>
      <c r="I243" t="s">
        <v>47</v>
      </c>
      <c r="J243" t="s">
        <v>2099</v>
      </c>
      <c r="K243" t="s">
        <v>124</v>
      </c>
      <c r="L243" s="12">
        <v>44887.363807870373</v>
      </c>
      <c r="M243" s="12">
        <v>44887.363807870373</v>
      </c>
      <c r="N243" s="12">
        <v>44886.598217592589</v>
      </c>
      <c r="O243" t="s">
        <v>2100</v>
      </c>
      <c r="P243" t="s">
        <v>47</v>
      </c>
      <c r="Q243" t="s">
        <v>4951</v>
      </c>
      <c r="R243" t="s">
        <v>47</v>
      </c>
      <c r="S243" t="s">
        <v>4952</v>
      </c>
      <c r="T243" t="s">
        <v>1173</v>
      </c>
      <c r="U243" t="s">
        <v>1174</v>
      </c>
      <c r="V243" t="s">
        <v>4425</v>
      </c>
      <c r="W243" t="s">
        <v>4426</v>
      </c>
      <c r="X243" t="s">
        <v>2101</v>
      </c>
      <c r="Y243" t="s">
        <v>4953</v>
      </c>
      <c r="Z243" t="s">
        <v>47</v>
      </c>
    </row>
    <row r="244" spans="1:26">
      <c r="A244" t="s">
        <v>4954</v>
      </c>
      <c r="B244" t="s">
        <v>170</v>
      </c>
      <c r="C244">
        <v>2014</v>
      </c>
      <c r="D244" t="s">
        <v>2075</v>
      </c>
      <c r="E244" t="s">
        <v>2076</v>
      </c>
      <c r="F244" t="s">
        <v>2077</v>
      </c>
      <c r="G244" t="s">
        <v>2078</v>
      </c>
      <c r="H244" t="s">
        <v>47</v>
      </c>
      <c r="I244" t="s">
        <v>47</v>
      </c>
      <c r="J244" t="s">
        <v>2079</v>
      </c>
      <c r="K244" t="s">
        <v>348</v>
      </c>
      <c r="L244" s="12">
        <v>44887.363807870373</v>
      </c>
      <c r="M244" s="12">
        <v>44887.363807870373</v>
      </c>
      <c r="N244" s="12">
        <v>44886.598252314812</v>
      </c>
      <c r="O244" t="s">
        <v>2080</v>
      </c>
      <c r="P244" t="s">
        <v>47</v>
      </c>
      <c r="Q244" t="s">
        <v>4955</v>
      </c>
      <c r="R244" t="s">
        <v>47</v>
      </c>
      <c r="S244" t="s">
        <v>47</v>
      </c>
      <c r="T244" t="s">
        <v>1173</v>
      </c>
      <c r="U244" t="s">
        <v>1174</v>
      </c>
      <c r="V244" t="s">
        <v>47</v>
      </c>
      <c r="W244" t="s">
        <v>4426</v>
      </c>
      <c r="X244" t="s">
        <v>2081</v>
      </c>
      <c r="Y244" t="s">
        <v>4956</v>
      </c>
      <c r="Z244" t="s">
        <v>47</v>
      </c>
    </row>
    <row r="245" spans="1:26">
      <c r="A245" t="s">
        <v>4957</v>
      </c>
      <c r="B245" t="s">
        <v>170</v>
      </c>
      <c r="C245">
        <v>2019</v>
      </c>
      <c r="D245" t="s">
        <v>2068</v>
      </c>
      <c r="E245" t="s">
        <v>2069</v>
      </c>
      <c r="F245" t="s">
        <v>2070</v>
      </c>
      <c r="G245" t="s">
        <v>2071</v>
      </c>
      <c r="H245" t="s">
        <v>47</v>
      </c>
      <c r="I245" t="s">
        <v>47</v>
      </c>
      <c r="J245" t="s">
        <v>2072</v>
      </c>
      <c r="K245" t="s">
        <v>219</v>
      </c>
      <c r="L245" s="12">
        <v>44887.363807870373</v>
      </c>
      <c r="M245" s="12">
        <v>44887.363807870373</v>
      </c>
      <c r="N245" s="12">
        <v>44886.598252314812</v>
      </c>
      <c r="O245" t="s">
        <v>2073</v>
      </c>
      <c r="P245" t="s">
        <v>47</v>
      </c>
      <c r="Q245" t="s">
        <v>4958</v>
      </c>
      <c r="R245" t="s">
        <v>47</v>
      </c>
      <c r="S245" t="s">
        <v>47</v>
      </c>
      <c r="T245" t="s">
        <v>1173</v>
      </c>
      <c r="U245" t="s">
        <v>1174</v>
      </c>
      <c r="V245" t="s">
        <v>4425</v>
      </c>
      <c r="W245" t="s">
        <v>4426</v>
      </c>
      <c r="X245" t="s">
        <v>2074</v>
      </c>
      <c r="Y245" t="s">
        <v>4959</v>
      </c>
      <c r="Z245" t="s">
        <v>47</v>
      </c>
    </row>
    <row r="246" spans="1:26">
      <c r="A246" t="s">
        <v>4960</v>
      </c>
      <c r="B246" t="s">
        <v>170</v>
      </c>
      <c r="C246">
        <v>2018</v>
      </c>
      <c r="D246" t="s">
        <v>2061</v>
      </c>
      <c r="E246" t="s">
        <v>2062</v>
      </c>
      <c r="F246" t="s">
        <v>2063</v>
      </c>
      <c r="G246" t="s">
        <v>2064</v>
      </c>
      <c r="H246" t="s">
        <v>47</v>
      </c>
      <c r="I246" t="s">
        <v>47</v>
      </c>
      <c r="J246" t="s">
        <v>2065</v>
      </c>
      <c r="K246" t="s">
        <v>332</v>
      </c>
      <c r="L246" s="12">
        <v>44887.363807870373</v>
      </c>
      <c r="M246" s="12">
        <v>44887.363807870373</v>
      </c>
      <c r="N246" s="12">
        <v>44886.598263888889</v>
      </c>
      <c r="O246" t="s">
        <v>2066</v>
      </c>
      <c r="P246" t="s">
        <v>47</v>
      </c>
      <c r="Q246" t="s">
        <v>4961</v>
      </c>
      <c r="R246" t="s">
        <v>47</v>
      </c>
      <c r="S246" t="s">
        <v>47</v>
      </c>
      <c r="T246" t="s">
        <v>1173</v>
      </c>
      <c r="U246" t="s">
        <v>1174</v>
      </c>
      <c r="V246" t="s">
        <v>47</v>
      </c>
      <c r="W246" t="s">
        <v>4426</v>
      </c>
      <c r="X246" t="s">
        <v>2067</v>
      </c>
      <c r="Y246" t="s">
        <v>4962</v>
      </c>
      <c r="Z246" t="s">
        <v>47</v>
      </c>
    </row>
    <row r="247" spans="1:26">
      <c r="A247" t="s">
        <v>4963</v>
      </c>
      <c r="B247" t="s">
        <v>170</v>
      </c>
      <c r="C247">
        <v>2015</v>
      </c>
      <c r="D247" t="s">
        <v>2032</v>
      </c>
      <c r="E247" t="s">
        <v>2033</v>
      </c>
      <c r="F247" t="s">
        <v>2034</v>
      </c>
      <c r="G247" t="s">
        <v>2035</v>
      </c>
      <c r="H247" t="s">
        <v>47</v>
      </c>
      <c r="I247" t="s">
        <v>47</v>
      </c>
      <c r="J247" t="s">
        <v>2036</v>
      </c>
      <c r="K247" t="s">
        <v>512</v>
      </c>
      <c r="L247" s="12">
        <v>44887.363807870373</v>
      </c>
      <c r="M247" s="12">
        <v>44887.363807870373</v>
      </c>
      <c r="N247" s="12">
        <v>44886.598287037035</v>
      </c>
      <c r="O247" t="s">
        <v>2037</v>
      </c>
      <c r="P247" t="s">
        <v>47</v>
      </c>
      <c r="Q247" t="s">
        <v>4964</v>
      </c>
      <c r="R247" t="s">
        <v>47</v>
      </c>
      <c r="S247" t="s">
        <v>47</v>
      </c>
      <c r="T247" t="s">
        <v>1173</v>
      </c>
      <c r="U247" t="s">
        <v>1174</v>
      </c>
      <c r="V247" t="s">
        <v>47</v>
      </c>
      <c r="W247" t="s">
        <v>4426</v>
      </c>
      <c r="X247" t="s">
        <v>2038</v>
      </c>
      <c r="Y247" t="s">
        <v>4965</v>
      </c>
      <c r="Z247" t="s">
        <v>47</v>
      </c>
    </row>
    <row r="248" spans="1:26">
      <c r="A248" t="s">
        <v>4966</v>
      </c>
      <c r="B248" t="s">
        <v>83</v>
      </c>
      <c r="C248">
        <v>1993</v>
      </c>
      <c r="D248" t="s">
        <v>1885</v>
      </c>
      <c r="E248" t="s">
        <v>2020</v>
      </c>
      <c r="F248" t="s">
        <v>1887</v>
      </c>
      <c r="G248" t="s">
        <v>47</v>
      </c>
      <c r="H248" t="s">
        <v>1888</v>
      </c>
      <c r="I248" t="s">
        <v>2021</v>
      </c>
      <c r="J248" t="s">
        <v>2022</v>
      </c>
      <c r="K248" t="s">
        <v>2023</v>
      </c>
      <c r="L248" s="12">
        <v>44887.363807870373</v>
      </c>
      <c r="M248" s="12">
        <v>44887.363807870373</v>
      </c>
      <c r="N248" s="12">
        <v>44886.598298611112</v>
      </c>
      <c r="O248" t="s">
        <v>2024</v>
      </c>
      <c r="P248" t="s">
        <v>236</v>
      </c>
      <c r="Q248" t="s">
        <v>505</v>
      </c>
      <c r="R248" t="s">
        <v>1887</v>
      </c>
      <c r="S248" t="s">
        <v>18</v>
      </c>
      <c r="T248" t="s">
        <v>47</v>
      </c>
      <c r="U248" t="s">
        <v>47</v>
      </c>
      <c r="V248" t="s">
        <v>4425</v>
      </c>
      <c r="W248" t="s">
        <v>4426</v>
      </c>
      <c r="X248" t="s">
        <v>47</v>
      </c>
      <c r="Y248" t="s">
        <v>47</v>
      </c>
      <c r="Z248" t="s">
        <v>47</v>
      </c>
    </row>
    <row r="249" spans="1:26">
      <c r="A249" t="s">
        <v>4967</v>
      </c>
      <c r="B249" t="s">
        <v>83</v>
      </c>
      <c r="C249">
        <v>2018</v>
      </c>
      <c r="D249" t="s">
        <v>2012</v>
      </c>
      <c r="E249" t="s">
        <v>2013</v>
      </c>
      <c r="F249" t="s">
        <v>2014</v>
      </c>
      <c r="G249" t="s">
        <v>47</v>
      </c>
      <c r="H249" t="s">
        <v>2015</v>
      </c>
      <c r="I249" t="s">
        <v>2016</v>
      </c>
      <c r="J249" t="s">
        <v>2017</v>
      </c>
      <c r="K249" t="s">
        <v>2018</v>
      </c>
      <c r="L249" s="12">
        <v>44887.363807870373</v>
      </c>
      <c r="M249" s="12">
        <v>44887.363807870373</v>
      </c>
      <c r="N249" s="12">
        <v>44886.598298611112</v>
      </c>
      <c r="O249" t="s">
        <v>2019</v>
      </c>
      <c r="P249" t="s">
        <v>448</v>
      </c>
      <c r="Q249" t="s">
        <v>4887</v>
      </c>
      <c r="R249" t="s">
        <v>4968</v>
      </c>
      <c r="S249" t="s">
        <v>4969</v>
      </c>
      <c r="T249" t="s">
        <v>47</v>
      </c>
      <c r="U249" t="s">
        <v>47</v>
      </c>
      <c r="V249" t="s">
        <v>4425</v>
      </c>
      <c r="W249" t="s">
        <v>4426</v>
      </c>
      <c r="X249" t="s">
        <v>47</v>
      </c>
      <c r="Y249" t="s">
        <v>47</v>
      </c>
      <c r="Z249" t="s">
        <v>47</v>
      </c>
    </row>
    <row r="250" spans="1:26">
      <c r="A250" t="s">
        <v>4970</v>
      </c>
      <c r="B250" t="s">
        <v>170</v>
      </c>
      <c r="C250">
        <v>2013</v>
      </c>
      <c r="D250" t="s">
        <v>2006</v>
      </c>
      <c r="E250" t="s">
        <v>2007</v>
      </c>
      <c r="F250" t="s">
        <v>1772</v>
      </c>
      <c r="G250" t="s">
        <v>2008</v>
      </c>
      <c r="H250" t="s">
        <v>47</v>
      </c>
      <c r="I250" t="s">
        <v>47</v>
      </c>
      <c r="J250" t="s">
        <v>2009</v>
      </c>
      <c r="K250" t="s">
        <v>87</v>
      </c>
      <c r="L250" s="12">
        <v>44887.363807870373</v>
      </c>
      <c r="M250" s="12">
        <v>44887.363807870373</v>
      </c>
      <c r="N250" s="12">
        <v>44886.598310185182</v>
      </c>
      <c r="O250" t="s">
        <v>2010</v>
      </c>
      <c r="P250" t="s">
        <v>47</v>
      </c>
      <c r="Q250" t="s">
        <v>4606</v>
      </c>
      <c r="R250" t="s">
        <v>47</v>
      </c>
      <c r="S250" t="s">
        <v>47</v>
      </c>
      <c r="T250" t="s">
        <v>1173</v>
      </c>
      <c r="U250" t="s">
        <v>1174</v>
      </c>
      <c r="V250" t="s">
        <v>47</v>
      </c>
      <c r="W250" t="s">
        <v>4426</v>
      </c>
      <c r="X250" t="s">
        <v>2011</v>
      </c>
      <c r="Y250" t="s">
        <v>4607</v>
      </c>
      <c r="Z250" t="s">
        <v>4498</v>
      </c>
    </row>
    <row r="251" spans="1:26">
      <c r="A251" t="s">
        <v>4971</v>
      </c>
      <c r="B251" t="s">
        <v>83</v>
      </c>
      <c r="C251">
        <v>2018</v>
      </c>
      <c r="D251" t="s">
        <v>2053</v>
      </c>
      <c r="E251" t="s">
        <v>2054</v>
      </c>
      <c r="F251" t="s">
        <v>2055</v>
      </c>
      <c r="G251" t="s">
        <v>47</v>
      </c>
      <c r="H251" t="s">
        <v>2056</v>
      </c>
      <c r="I251" t="s">
        <v>2057</v>
      </c>
      <c r="J251" t="s">
        <v>2058</v>
      </c>
      <c r="K251" t="s">
        <v>2059</v>
      </c>
      <c r="L251" s="12">
        <v>44887.363807870373</v>
      </c>
      <c r="M251" s="12">
        <v>44887.363807870373</v>
      </c>
      <c r="N251" s="12">
        <v>44886.598275462966</v>
      </c>
      <c r="O251" t="s">
        <v>2060</v>
      </c>
      <c r="P251" t="s">
        <v>311</v>
      </c>
      <c r="Q251" t="s">
        <v>4972</v>
      </c>
      <c r="R251" t="s">
        <v>4973</v>
      </c>
      <c r="S251" t="s">
        <v>47</v>
      </c>
      <c r="T251" t="s">
        <v>47</v>
      </c>
      <c r="U251" t="s">
        <v>47</v>
      </c>
      <c r="V251" t="s">
        <v>4425</v>
      </c>
      <c r="W251" t="s">
        <v>4426</v>
      </c>
      <c r="X251" t="s">
        <v>47</v>
      </c>
      <c r="Y251" t="s">
        <v>47</v>
      </c>
      <c r="Z251" t="s">
        <v>47</v>
      </c>
    </row>
    <row r="252" spans="1:26">
      <c r="A252" t="s">
        <v>4974</v>
      </c>
      <c r="B252" t="s">
        <v>170</v>
      </c>
      <c r="C252">
        <v>2015</v>
      </c>
      <c r="D252" t="s">
        <v>2046</v>
      </c>
      <c r="E252" t="s">
        <v>2047</v>
      </c>
      <c r="F252" t="s">
        <v>2048</v>
      </c>
      <c r="G252" t="s">
        <v>2049</v>
      </c>
      <c r="H252" t="s">
        <v>47</v>
      </c>
      <c r="I252" t="s">
        <v>47</v>
      </c>
      <c r="J252" t="s">
        <v>2050</v>
      </c>
      <c r="K252" t="s">
        <v>512</v>
      </c>
      <c r="L252" s="12">
        <v>44887.363807870373</v>
      </c>
      <c r="M252" s="12">
        <v>44887.363807870373</v>
      </c>
      <c r="N252" s="12">
        <v>44886.598275462966</v>
      </c>
      <c r="O252" t="s">
        <v>2051</v>
      </c>
      <c r="P252" t="s">
        <v>47</v>
      </c>
      <c r="Q252" t="s">
        <v>4975</v>
      </c>
      <c r="R252" t="s">
        <v>47</v>
      </c>
      <c r="S252" t="s">
        <v>47</v>
      </c>
      <c r="T252" t="s">
        <v>1173</v>
      </c>
      <c r="U252" t="s">
        <v>1174</v>
      </c>
      <c r="V252" t="s">
        <v>47</v>
      </c>
      <c r="W252" t="s">
        <v>4426</v>
      </c>
      <c r="X252" t="s">
        <v>2052</v>
      </c>
      <c r="Y252" t="s">
        <v>4976</v>
      </c>
      <c r="Z252" t="s">
        <v>47</v>
      </c>
    </row>
    <row r="253" spans="1:26">
      <c r="A253" t="s">
        <v>4977</v>
      </c>
      <c r="B253" t="s">
        <v>170</v>
      </c>
      <c r="C253">
        <v>2006</v>
      </c>
      <c r="D253" t="s">
        <v>2039</v>
      </c>
      <c r="E253" t="s">
        <v>2040</v>
      </c>
      <c r="F253" t="s">
        <v>2041</v>
      </c>
      <c r="G253" t="s">
        <v>2042</v>
      </c>
      <c r="H253" t="s">
        <v>47</v>
      </c>
      <c r="I253" t="s">
        <v>47</v>
      </c>
      <c r="J253" t="s">
        <v>2043</v>
      </c>
      <c r="K253" t="s">
        <v>227</v>
      </c>
      <c r="L253" s="12">
        <v>44887.363807870373</v>
      </c>
      <c r="M253" s="12">
        <v>44887.363807870373</v>
      </c>
      <c r="N253" s="12">
        <v>44886.598275462966</v>
      </c>
      <c r="O253" t="s">
        <v>2044</v>
      </c>
      <c r="P253" t="s">
        <v>47</v>
      </c>
      <c r="Q253" t="s">
        <v>4978</v>
      </c>
      <c r="R253" t="s">
        <v>47</v>
      </c>
      <c r="S253" t="s">
        <v>47</v>
      </c>
      <c r="T253" t="s">
        <v>1165</v>
      </c>
      <c r="U253" t="s">
        <v>81</v>
      </c>
      <c r="V253" t="s">
        <v>47</v>
      </c>
      <c r="W253" t="s">
        <v>4426</v>
      </c>
      <c r="X253" t="s">
        <v>2045</v>
      </c>
      <c r="Y253" t="s">
        <v>4979</v>
      </c>
      <c r="Z253" t="s">
        <v>4486</v>
      </c>
    </row>
    <row r="254" spans="1:26">
      <c r="A254" t="s">
        <v>4980</v>
      </c>
      <c r="B254" t="s">
        <v>170</v>
      </c>
      <c r="C254">
        <v>2017</v>
      </c>
      <c r="D254" t="s">
        <v>2025</v>
      </c>
      <c r="E254" t="s">
        <v>2026</v>
      </c>
      <c r="F254" t="s">
        <v>2027</v>
      </c>
      <c r="G254" t="s">
        <v>2028</v>
      </c>
      <c r="H254" t="s">
        <v>47</v>
      </c>
      <c r="I254" t="s">
        <v>47</v>
      </c>
      <c r="J254" t="s">
        <v>2029</v>
      </c>
      <c r="K254" t="s">
        <v>104</v>
      </c>
      <c r="L254" s="12">
        <v>44887.363807870373</v>
      </c>
      <c r="M254" s="12">
        <v>44887.363807870373</v>
      </c>
      <c r="N254" s="12">
        <v>44886.598287037035</v>
      </c>
      <c r="O254" t="s">
        <v>2030</v>
      </c>
      <c r="P254" t="s">
        <v>47</v>
      </c>
      <c r="Q254" t="s">
        <v>4981</v>
      </c>
      <c r="R254" t="s">
        <v>47</v>
      </c>
      <c r="S254" t="s">
        <v>4982</v>
      </c>
      <c r="T254" t="s">
        <v>1173</v>
      </c>
      <c r="U254" t="s">
        <v>1174</v>
      </c>
      <c r="V254" t="s">
        <v>47</v>
      </c>
      <c r="W254" t="s">
        <v>4426</v>
      </c>
      <c r="X254" t="s">
        <v>2031</v>
      </c>
      <c r="Y254" t="s">
        <v>4983</v>
      </c>
      <c r="Z254" t="s">
        <v>47</v>
      </c>
    </row>
    <row r="255" spans="1:26">
      <c r="A255" t="s">
        <v>4984</v>
      </c>
      <c r="B255" t="s">
        <v>170</v>
      </c>
      <c r="C255">
        <v>1991</v>
      </c>
      <c r="D255" t="s">
        <v>1991</v>
      </c>
      <c r="E255" t="s">
        <v>1992</v>
      </c>
      <c r="F255" t="s">
        <v>1993</v>
      </c>
      <c r="G255" t="s">
        <v>1994</v>
      </c>
      <c r="H255" t="s">
        <v>47</v>
      </c>
      <c r="I255" t="s">
        <v>47</v>
      </c>
      <c r="J255" t="s">
        <v>1995</v>
      </c>
      <c r="K255" t="s">
        <v>1996</v>
      </c>
      <c r="L255" s="12">
        <v>44887.363807870373</v>
      </c>
      <c r="M255" s="12">
        <v>44887.363807870373</v>
      </c>
      <c r="N255" s="12">
        <v>44886.598321759258</v>
      </c>
      <c r="O255" t="s">
        <v>1997</v>
      </c>
      <c r="P255" t="s">
        <v>47</v>
      </c>
      <c r="Q255" t="s">
        <v>4985</v>
      </c>
      <c r="R255" t="s">
        <v>47</v>
      </c>
      <c r="S255" t="s">
        <v>47</v>
      </c>
      <c r="T255" t="s">
        <v>1165</v>
      </c>
      <c r="U255" t="s">
        <v>81</v>
      </c>
      <c r="V255" t="s">
        <v>4425</v>
      </c>
      <c r="W255" t="s">
        <v>4426</v>
      </c>
      <c r="X255" t="s">
        <v>1998</v>
      </c>
      <c r="Y255" t="s">
        <v>4986</v>
      </c>
      <c r="Z255" t="s">
        <v>4987</v>
      </c>
    </row>
    <row r="256" spans="1:26">
      <c r="A256" t="s">
        <v>4988</v>
      </c>
      <c r="B256" t="s">
        <v>83</v>
      </c>
      <c r="C256">
        <v>2020</v>
      </c>
      <c r="D256" t="s">
        <v>1983</v>
      </c>
      <c r="E256" t="s">
        <v>1984</v>
      </c>
      <c r="F256" t="s">
        <v>1985</v>
      </c>
      <c r="G256" t="s">
        <v>47</v>
      </c>
      <c r="H256" t="s">
        <v>1986</v>
      </c>
      <c r="I256" t="s">
        <v>1987</v>
      </c>
      <c r="J256" t="s">
        <v>1988</v>
      </c>
      <c r="K256" t="s">
        <v>1989</v>
      </c>
      <c r="L256" s="12">
        <v>44887.363807870373</v>
      </c>
      <c r="M256" s="12">
        <v>44887.363807870373</v>
      </c>
      <c r="N256" s="12">
        <v>44886.598321759258</v>
      </c>
      <c r="O256" t="s">
        <v>1990</v>
      </c>
      <c r="P256" t="s">
        <v>130</v>
      </c>
      <c r="Q256" t="s">
        <v>4989</v>
      </c>
      <c r="R256" t="s">
        <v>4990</v>
      </c>
      <c r="S256" t="s">
        <v>4991</v>
      </c>
      <c r="T256" t="s">
        <v>47</v>
      </c>
      <c r="U256" t="s">
        <v>47</v>
      </c>
      <c r="V256" t="s">
        <v>4425</v>
      </c>
      <c r="W256" t="s">
        <v>4426</v>
      </c>
      <c r="X256" t="s">
        <v>47</v>
      </c>
      <c r="Y256" t="s">
        <v>47</v>
      </c>
      <c r="Z256" t="s">
        <v>47</v>
      </c>
    </row>
    <row r="257" spans="1:26">
      <c r="A257" t="s">
        <v>4992</v>
      </c>
      <c r="B257" t="s">
        <v>170</v>
      </c>
      <c r="C257">
        <v>2022</v>
      </c>
      <c r="D257" t="s">
        <v>1976</v>
      </c>
      <c r="E257" t="s">
        <v>15</v>
      </c>
      <c r="F257" t="s">
        <v>1977</v>
      </c>
      <c r="G257" t="s">
        <v>1978</v>
      </c>
      <c r="H257" t="s">
        <v>47</v>
      </c>
      <c r="I257" t="s">
        <v>47</v>
      </c>
      <c r="J257" t="s">
        <v>1979</v>
      </c>
      <c r="K257" t="s">
        <v>71</v>
      </c>
      <c r="L257" s="12">
        <v>44887.363807870373</v>
      </c>
      <c r="M257" s="12">
        <v>44887.363807870373</v>
      </c>
      <c r="N257" s="12">
        <v>44886.598321759258</v>
      </c>
      <c r="O257" t="s">
        <v>1980</v>
      </c>
      <c r="P257" t="s">
        <v>47</v>
      </c>
      <c r="Q257" t="s">
        <v>47</v>
      </c>
      <c r="R257" t="s">
        <v>47</v>
      </c>
      <c r="S257" t="s">
        <v>47</v>
      </c>
      <c r="T257" t="s">
        <v>1981</v>
      </c>
      <c r="U257" t="s">
        <v>1310</v>
      </c>
      <c r="V257" t="s">
        <v>4425</v>
      </c>
      <c r="W257" t="s">
        <v>4426</v>
      </c>
      <c r="X257" t="s">
        <v>1982</v>
      </c>
      <c r="Y257" t="s">
        <v>47</v>
      </c>
      <c r="Z257" t="s">
        <v>47</v>
      </c>
    </row>
    <row r="258" spans="1:26">
      <c r="A258" t="s">
        <v>4993</v>
      </c>
      <c r="B258" t="s">
        <v>170</v>
      </c>
      <c r="C258">
        <v>2000</v>
      </c>
      <c r="D258" t="s">
        <v>1964</v>
      </c>
      <c r="E258" t="s">
        <v>1965</v>
      </c>
      <c r="F258" t="s">
        <v>1966</v>
      </c>
      <c r="G258" t="s">
        <v>1967</v>
      </c>
      <c r="H258" t="s">
        <v>47</v>
      </c>
      <c r="I258" t="s">
        <v>47</v>
      </c>
      <c r="J258" t="s">
        <v>1968</v>
      </c>
      <c r="K258" t="s">
        <v>1747</v>
      </c>
      <c r="L258" s="12">
        <v>44887.363807870373</v>
      </c>
      <c r="M258" s="12">
        <v>44887.363807870373</v>
      </c>
      <c r="N258" s="12">
        <v>44886.598368055558</v>
      </c>
      <c r="O258" t="s">
        <v>1969</v>
      </c>
      <c r="P258" t="s">
        <v>47</v>
      </c>
      <c r="Q258" t="s">
        <v>4994</v>
      </c>
      <c r="R258" t="s">
        <v>47</v>
      </c>
      <c r="S258" t="s">
        <v>47</v>
      </c>
      <c r="T258" t="s">
        <v>1165</v>
      </c>
      <c r="U258" t="s">
        <v>81</v>
      </c>
      <c r="V258" t="s">
        <v>47</v>
      </c>
      <c r="W258" t="s">
        <v>4426</v>
      </c>
      <c r="X258" t="s">
        <v>1970</v>
      </c>
      <c r="Y258" t="s">
        <v>4995</v>
      </c>
      <c r="Z258" t="s">
        <v>4456</v>
      </c>
    </row>
    <row r="259" spans="1:26">
      <c r="A259" t="s">
        <v>4996</v>
      </c>
      <c r="B259" t="s">
        <v>170</v>
      </c>
      <c r="C259">
        <v>2009</v>
      </c>
      <c r="D259" t="s">
        <v>1957</v>
      </c>
      <c r="E259" t="s">
        <v>1958</v>
      </c>
      <c r="F259" t="s">
        <v>1959</v>
      </c>
      <c r="G259" t="s">
        <v>1960</v>
      </c>
      <c r="H259" t="s">
        <v>47</v>
      </c>
      <c r="I259" t="s">
        <v>47</v>
      </c>
      <c r="J259" t="s">
        <v>1961</v>
      </c>
      <c r="K259" t="s">
        <v>563</v>
      </c>
      <c r="L259" s="12">
        <v>44887.363807870373</v>
      </c>
      <c r="M259" s="12">
        <v>44887.363807870373</v>
      </c>
      <c r="N259" s="12">
        <v>44886.598379629628</v>
      </c>
      <c r="O259" t="s">
        <v>1962</v>
      </c>
      <c r="P259" t="s">
        <v>47</v>
      </c>
      <c r="Q259" t="s">
        <v>4816</v>
      </c>
      <c r="R259" t="s">
        <v>47</v>
      </c>
      <c r="S259" t="s">
        <v>4997</v>
      </c>
      <c r="T259" t="s">
        <v>1165</v>
      </c>
      <c r="U259" t="s">
        <v>81</v>
      </c>
      <c r="V259" t="s">
        <v>47</v>
      </c>
      <c r="W259" t="s">
        <v>4426</v>
      </c>
      <c r="X259" t="s">
        <v>1963</v>
      </c>
      <c r="Y259" t="s">
        <v>4817</v>
      </c>
      <c r="Z259" t="s">
        <v>47</v>
      </c>
    </row>
    <row r="260" spans="1:26">
      <c r="A260" t="s">
        <v>4998</v>
      </c>
      <c r="B260" t="s">
        <v>170</v>
      </c>
      <c r="C260">
        <v>2022</v>
      </c>
      <c r="D260" t="s">
        <v>1950</v>
      </c>
      <c r="E260" t="s">
        <v>1951</v>
      </c>
      <c r="F260" t="s">
        <v>1952</v>
      </c>
      <c r="G260" t="s">
        <v>1953</v>
      </c>
      <c r="H260" t="s">
        <v>47</v>
      </c>
      <c r="I260" t="s">
        <v>47</v>
      </c>
      <c r="J260" t="s">
        <v>1954</v>
      </c>
      <c r="K260" t="s">
        <v>71</v>
      </c>
      <c r="L260" s="12">
        <v>44887.363807870373</v>
      </c>
      <c r="M260" s="12">
        <v>44887.363807870373</v>
      </c>
      <c r="N260" s="12">
        <v>44886.598379629628</v>
      </c>
      <c r="O260" t="s">
        <v>1955</v>
      </c>
      <c r="P260" t="s">
        <v>47</v>
      </c>
      <c r="Q260" t="s">
        <v>4999</v>
      </c>
      <c r="R260" t="s">
        <v>47</v>
      </c>
      <c r="S260" t="s">
        <v>5000</v>
      </c>
      <c r="T260" t="s">
        <v>1173</v>
      </c>
      <c r="U260" t="s">
        <v>1174</v>
      </c>
      <c r="V260" t="s">
        <v>4425</v>
      </c>
      <c r="W260" t="s">
        <v>4426</v>
      </c>
      <c r="X260" t="s">
        <v>1956</v>
      </c>
      <c r="Y260" t="s">
        <v>5001</v>
      </c>
      <c r="Z260" t="s">
        <v>47</v>
      </c>
    </row>
    <row r="261" spans="1:26">
      <c r="A261" t="s">
        <v>5002</v>
      </c>
      <c r="B261" t="s">
        <v>170</v>
      </c>
      <c r="C261">
        <v>2016</v>
      </c>
      <c r="D261" t="s">
        <v>1999</v>
      </c>
      <c r="E261" t="s">
        <v>2000</v>
      </c>
      <c r="F261" t="s">
        <v>2001</v>
      </c>
      <c r="G261" t="s">
        <v>2002</v>
      </c>
      <c r="H261" t="s">
        <v>47</v>
      </c>
      <c r="I261" t="s">
        <v>47</v>
      </c>
      <c r="J261" t="s">
        <v>2003</v>
      </c>
      <c r="K261" t="s">
        <v>279</v>
      </c>
      <c r="L261" s="12">
        <v>44887.363807870373</v>
      </c>
      <c r="M261" s="12">
        <v>44887.363807870373</v>
      </c>
      <c r="N261" s="12">
        <v>44886.598321759258</v>
      </c>
      <c r="O261" t="s">
        <v>2004</v>
      </c>
      <c r="P261" t="s">
        <v>47</v>
      </c>
      <c r="Q261" t="s">
        <v>5003</v>
      </c>
      <c r="R261" t="s">
        <v>47</v>
      </c>
      <c r="S261" t="s">
        <v>5004</v>
      </c>
      <c r="T261" t="s">
        <v>1173</v>
      </c>
      <c r="U261" t="s">
        <v>1174</v>
      </c>
      <c r="V261" t="s">
        <v>47</v>
      </c>
      <c r="W261" t="s">
        <v>4426</v>
      </c>
      <c r="X261" t="s">
        <v>2005</v>
      </c>
      <c r="Y261" t="s">
        <v>5005</v>
      </c>
      <c r="Z261" t="s">
        <v>47</v>
      </c>
    </row>
    <row r="262" spans="1:26">
      <c r="A262" t="s">
        <v>5006</v>
      </c>
      <c r="B262" t="s">
        <v>170</v>
      </c>
      <c r="C262">
        <v>2017</v>
      </c>
      <c r="D262" t="s">
        <v>1835</v>
      </c>
      <c r="E262" t="s">
        <v>1971</v>
      </c>
      <c r="F262" t="s">
        <v>1837</v>
      </c>
      <c r="G262" t="s">
        <v>1972</v>
      </c>
      <c r="H262" t="s">
        <v>47</v>
      </c>
      <c r="I262" t="s">
        <v>47</v>
      </c>
      <c r="J262" t="s">
        <v>1973</v>
      </c>
      <c r="K262" t="s">
        <v>104</v>
      </c>
      <c r="L262" s="12">
        <v>44887.363807870373</v>
      </c>
      <c r="M262" s="12">
        <v>44887.363807870373</v>
      </c>
      <c r="N262" s="12">
        <v>44886.598368055558</v>
      </c>
      <c r="O262" t="s">
        <v>1974</v>
      </c>
      <c r="P262" t="s">
        <v>47</v>
      </c>
      <c r="Q262" t="s">
        <v>47</v>
      </c>
      <c r="R262" t="s">
        <v>47</v>
      </c>
      <c r="S262" t="s">
        <v>47</v>
      </c>
      <c r="T262" t="s">
        <v>1564</v>
      </c>
      <c r="U262" t="s">
        <v>1565</v>
      </c>
      <c r="V262" t="s">
        <v>4425</v>
      </c>
      <c r="W262" t="s">
        <v>4426</v>
      </c>
      <c r="X262" t="s">
        <v>1975</v>
      </c>
      <c r="Y262" t="s">
        <v>5007</v>
      </c>
      <c r="Z262" t="s">
        <v>47</v>
      </c>
    </row>
    <row r="263" spans="1:26">
      <c r="A263" t="s">
        <v>5008</v>
      </c>
      <c r="B263" t="s">
        <v>170</v>
      </c>
      <c r="C263">
        <v>2014</v>
      </c>
      <c r="D263" t="s">
        <v>1943</v>
      </c>
      <c r="E263" t="s">
        <v>1944</v>
      </c>
      <c r="F263" t="s">
        <v>1945</v>
      </c>
      <c r="G263" t="s">
        <v>1946</v>
      </c>
      <c r="H263" t="s">
        <v>47</v>
      </c>
      <c r="I263" t="s">
        <v>47</v>
      </c>
      <c r="J263" t="s">
        <v>1947</v>
      </c>
      <c r="K263" t="s">
        <v>348</v>
      </c>
      <c r="L263" s="12">
        <v>44887.363807870373</v>
      </c>
      <c r="M263" s="12">
        <v>44887.363807870373</v>
      </c>
      <c r="N263" s="12">
        <v>44886.598379629628</v>
      </c>
      <c r="O263" t="s">
        <v>1948</v>
      </c>
      <c r="P263" t="s">
        <v>47</v>
      </c>
      <c r="Q263" t="s">
        <v>5009</v>
      </c>
      <c r="R263" t="s">
        <v>47</v>
      </c>
      <c r="S263" t="s">
        <v>5010</v>
      </c>
      <c r="T263" t="s">
        <v>1173</v>
      </c>
      <c r="U263" t="s">
        <v>1174</v>
      </c>
      <c r="V263" t="s">
        <v>47</v>
      </c>
      <c r="W263" t="s">
        <v>4426</v>
      </c>
      <c r="X263" t="s">
        <v>1949</v>
      </c>
      <c r="Y263" t="s">
        <v>5011</v>
      </c>
      <c r="Z263" t="s">
        <v>4498</v>
      </c>
    </row>
    <row r="264" spans="1:26">
      <c r="A264" t="s">
        <v>5012</v>
      </c>
      <c r="B264" t="s">
        <v>83</v>
      </c>
      <c r="C264">
        <v>2021</v>
      </c>
      <c r="D264" t="s">
        <v>1924</v>
      </c>
      <c r="E264" t="s">
        <v>1925</v>
      </c>
      <c r="F264" t="s">
        <v>1259</v>
      </c>
      <c r="G264" t="s">
        <v>47</v>
      </c>
      <c r="H264" t="s">
        <v>1260</v>
      </c>
      <c r="I264" t="s">
        <v>1926</v>
      </c>
      <c r="J264" t="s">
        <v>1927</v>
      </c>
      <c r="K264" t="s">
        <v>1928</v>
      </c>
      <c r="L264" s="12">
        <v>44887.363807870373</v>
      </c>
      <c r="M264" s="12">
        <v>44887.363807870373</v>
      </c>
      <c r="N264" s="12">
        <v>44886.598402777781</v>
      </c>
      <c r="O264" t="s">
        <v>1929</v>
      </c>
      <c r="P264" t="s">
        <v>448</v>
      </c>
      <c r="Q264" t="s">
        <v>4714</v>
      </c>
      <c r="R264" t="s">
        <v>4440</v>
      </c>
      <c r="S264" t="s">
        <v>47</v>
      </c>
      <c r="T264" t="s">
        <v>47</v>
      </c>
      <c r="U264" t="s">
        <v>47</v>
      </c>
      <c r="V264" t="s">
        <v>4425</v>
      </c>
      <c r="W264" t="s">
        <v>4426</v>
      </c>
      <c r="X264" t="s">
        <v>47</v>
      </c>
      <c r="Y264" t="s">
        <v>47</v>
      </c>
      <c r="Z264" t="s">
        <v>47</v>
      </c>
    </row>
    <row r="265" spans="1:26">
      <c r="A265" t="s">
        <v>5013</v>
      </c>
      <c r="B265" t="s">
        <v>170</v>
      </c>
      <c r="C265">
        <v>2011</v>
      </c>
      <c r="D265" t="s">
        <v>1918</v>
      </c>
      <c r="E265" t="s">
        <v>1919</v>
      </c>
      <c r="F265" t="s">
        <v>1447</v>
      </c>
      <c r="G265" t="s">
        <v>1920</v>
      </c>
      <c r="H265" t="s">
        <v>47</v>
      </c>
      <c r="I265" t="s">
        <v>47</v>
      </c>
      <c r="J265" t="s">
        <v>1921</v>
      </c>
      <c r="K265" t="s">
        <v>50</v>
      </c>
      <c r="L265" s="12">
        <v>44887.363807870373</v>
      </c>
      <c r="M265" s="12">
        <v>44887.363807870373</v>
      </c>
      <c r="N265" s="12">
        <v>44886.598414351851</v>
      </c>
      <c r="O265" t="s">
        <v>1922</v>
      </c>
      <c r="P265" t="s">
        <v>47</v>
      </c>
      <c r="Q265" t="s">
        <v>5014</v>
      </c>
      <c r="R265" t="s">
        <v>47</v>
      </c>
      <c r="S265" t="s">
        <v>5015</v>
      </c>
      <c r="T265" t="s">
        <v>1165</v>
      </c>
      <c r="U265" t="s">
        <v>81</v>
      </c>
      <c r="V265" t="s">
        <v>47</v>
      </c>
      <c r="W265" t="s">
        <v>4426</v>
      </c>
      <c r="X265" t="s">
        <v>1923</v>
      </c>
      <c r="Y265" t="s">
        <v>5016</v>
      </c>
      <c r="Z265" t="s">
        <v>47</v>
      </c>
    </row>
    <row r="266" spans="1:26">
      <c r="A266" t="s">
        <v>5017</v>
      </c>
      <c r="B266" t="s">
        <v>170</v>
      </c>
      <c r="C266">
        <v>2003</v>
      </c>
      <c r="D266" t="s">
        <v>1905</v>
      </c>
      <c r="E266" t="s">
        <v>1906</v>
      </c>
      <c r="F266" t="s">
        <v>1907</v>
      </c>
      <c r="G266" t="s">
        <v>1908</v>
      </c>
      <c r="H266" t="s">
        <v>47</v>
      </c>
      <c r="I266" t="s">
        <v>47</v>
      </c>
      <c r="J266" t="s">
        <v>1909</v>
      </c>
      <c r="K266" t="s">
        <v>129</v>
      </c>
      <c r="L266" s="12">
        <v>44887.363807870373</v>
      </c>
      <c r="M266" s="12">
        <v>44887.363807870373</v>
      </c>
      <c r="N266" s="12">
        <v>44886.598414351851</v>
      </c>
      <c r="O266" t="s">
        <v>1910</v>
      </c>
      <c r="P266" t="s">
        <v>47</v>
      </c>
      <c r="Q266" t="s">
        <v>5018</v>
      </c>
      <c r="R266" t="s">
        <v>47</v>
      </c>
      <c r="S266" t="s">
        <v>47</v>
      </c>
      <c r="T266" t="s">
        <v>1165</v>
      </c>
      <c r="U266" t="s">
        <v>81</v>
      </c>
      <c r="V266" t="s">
        <v>47</v>
      </c>
      <c r="W266" t="s">
        <v>4426</v>
      </c>
      <c r="X266" t="s">
        <v>1911</v>
      </c>
      <c r="Y266" t="s">
        <v>5019</v>
      </c>
      <c r="Z266" t="s">
        <v>4456</v>
      </c>
    </row>
    <row r="267" spans="1:26">
      <c r="A267" t="s">
        <v>5020</v>
      </c>
      <c r="B267" t="s">
        <v>170</v>
      </c>
      <c r="C267">
        <v>2016</v>
      </c>
      <c r="D267" t="s">
        <v>1936</v>
      </c>
      <c r="E267" t="s">
        <v>1937</v>
      </c>
      <c r="F267" t="s">
        <v>1938</v>
      </c>
      <c r="G267" t="s">
        <v>1939</v>
      </c>
      <c r="H267" t="s">
        <v>47</v>
      </c>
      <c r="I267" t="s">
        <v>47</v>
      </c>
      <c r="J267" t="s">
        <v>1940</v>
      </c>
      <c r="K267" t="s">
        <v>279</v>
      </c>
      <c r="L267" s="12">
        <v>44887.363807870373</v>
      </c>
      <c r="M267" s="12">
        <v>44887.363807870373</v>
      </c>
      <c r="N267" s="12">
        <v>44886.598391203705</v>
      </c>
      <c r="O267" t="s">
        <v>1941</v>
      </c>
      <c r="P267" t="s">
        <v>47</v>
      </c>
      <c r="Q267" t="s">
        <v>47</v>
      </c>
      <c r="R267" t="s">
        <v>47</v>
      </c>
      <c r="S267" t="s">
        <v>47</v>
      </c>
      <c r="T267" t="s">
        <v>1173</v>
      </c>
      <c r="U267" t="s">
        <v>1174</v>
      </c>
      <c r="V267" t="s">
        <v>4425</v>
      </c>
      <c r="W267" t="s">
        <v>4426</v>
      </c>
      <c r="X267" t="s">
        <v>1942</v>
      </c>
      <c r="Y267" t="s">
        <v>47</v>
      </c>
      <c r="Z267" t="s">
        <v>47</v>
      </c>
    </row>
    <row r="268" spans="1:26">
      <c r="A268" t="s">
        <v>5021</v>
      </c>
      <c r="B268" t="s">
        <v>170</v>
      </c>
      <c r="C268">
        <v>2012</v>
      </c>
      <c r="D268" t="s">
        <v>1930</v>
      </c>
      <c r="E268" t="s">
        <v>1931</v>
      </c>
      <c r="F268" t="s">
        <v>1772</v>
      </c>
      <c r="G268" t="s">
        <v>1932</v>
      </c>
      <c r="H268" t="s">
        <v>47</v>
      </c>
      <c r="I268" t="s">
        <v>47</v>
      </c>
      <c r="J268" t="s">
        <v>1933</v>
      </c>
      <c r="K268" t="s">
        <v>299</v>
      </c>
      <c r="L268" s="12">
        <v>44887.363807870373</v>
      </c>
      <c r="M268" s="12">
        <v>44887.363807870373</v>
      </c>
      <c r="N268" s="12">
        <v>44886.598391203705</v>
      </c>
      <c r="O268" t="s">
        <v>1934</v>
      </c>
      <c r="P268" t="s">
        <v>47</v>
      </c>
      <c r="Q268" t="s">
        <v>5022</v>
      </c>
      <c r="R268" t="s">
        <v>47</v>
      </c>
      <c r="S268" t="s">
        <v>5023</v>
      </c>
      <c r="T268" t="s">
        <v>1165</v>
      </c>
      <c r="U268" t="s">
        <v>81</v>
      </c>
      <c r="V268" t="s">
        <v>47</v>
      </c>
      <c r="W268" t="s">
        <v>4426</v>
      </c>
      <c r="X268" t="s">
        <v>1935</v>
      </c>
      <c r="Y268" t="s">
        <v>5024</v>
      </c>
      <c r="Z268" t="s">
        <v>4498</v>
      </c>
    </row>
    <row r="269" spans="1:26">
      <c r="A269" t="s">
        <v>5025</v>
      </c>
      <c r="B269" t="s">
        <v>170</v>
      </c>
      <c r="C269">
        <v>2015</v>
      </c>
      <c r="D269" t="s">
        <v>1551</v>
      </c>
      <c r="E269" t="s">
        <v>1912</v>
      </c>
      <c r="F269" t="s">
        <v>1913</v>
      </c>
      <c r="G269" t="s">
        <v>1914</v>
      </c>
      <c r="H269" t="s">
        <v>47</v>
      </c>
      <c r="I269" t="s">
        <v>47</v>
      </c>
      <c r="J269" t="s">
        <v>1915</v>
      </c>
      <c r="K269" t="s">
        <v>512</v>
      </c>
      <c r="L269" s="12">
        <v>44887.363807870373</v>
      </c>
      <c r="M269" s="12">
        <v>44887.363807870373</v>
      </c>
      <c r="N269" s="12">
        <v>44886.598414351851</v>
      </c>
      <c r="O269" t="s">
        <v>1916</v>
      </c>
      <c r="P269" t="s">
        <v>47</v>
      </c>
      <c r="Q269" t="s">
        <v>5026</v>
      </c>
      <c r="R269" t="s">
        <v>47</v>
      </c>
      <c r="S269" t="s">
        <v>47</v>
      </c>
      <c r="T269" t="s">
        <v>1173</v>
      </c>
      <c r="U269" t="s">
        <v>1174</v>
      </c>
      <c r="V269" t="s">
        <v>4425</v>
      </c>
      <c r="W269" t="s">
        <v>4426</v>
      </c>
      <c r="X269" t="s">
        <v>1917</v>
      </c>
      <c r="Y269" t="s">
        <v>5027</v>
      </c>
      <c r="Z269" t="s">
        <v>47</v>
      </c>
    </row>
    <row r="270" spans="1:26">
      <c r="A270" t="s">
        <v>5028</v>
      </c>
      <c r="B270" t="s">
        <v>170</v>
      </c>
      <c r="C270">
        <v>2005</v>
      </c>
      <c r="D270" t="s">
        <v>1900</v>
      </c>
      <c r="E270" t="s">
        <v>1901</v>
      </c>
      <c r="F270" t="s">
        <v>1219</v>
      </c>
      <c r="G270" t="s">
        <v>1220</v>
      </c>
      <c r="H270" t="s">
        <v>47</v>
      </c>
      <c r="I270" t="s">
        <v>47</v>
      </c>
      <c r="J270" t="s">
        <v>1902</v>
      </c>
      <c r="K270" t="s">
        <v>794</v>
      </c>
      <c r="L270" s="12">
        <v>44887.363807870373</v>
      </c>
      <c r="M270" s="12">
        <v>44887.363807870373</v>
      </c>
      <c r="N270" s="12">
        <v>44886.598425925928</v>
      </c>
      <c r="O270" t="s">
        <v>1903</v>
      </c>
      <c r="P270" t="s">
        <v>47</v>
      </c>
      <c r="Q270" t="s">
        <v>5029</v>
      </c>
      <c r="R270" t="s">
        <v>47</v>
      </c>
      <c r="S270" t="s">
        <v>47</v>
      </c>
      <c r="T270" t="s">
        <v>1165</v>
      </c>
      <c r="U270" t="s">
        <v>81</v>
      </c>
      <c r="V270" t="s">
        <v>47</v>
      </c>
      <c r="W270" t="s">
        <v>4426</v>
      </c>
      <c r="X270" t="s">
        <v>1904</v>
      </c>
      <c r="Y270" t="s">
        <v>5030</v>
      </c>
      <c r="Z270" t="s">
        <v>4486</v>
      </c>
    </row>
    <row r="271" spans="1:26">
      <c r="A271" t="s">
        <v>5031</v>
      </c>
      <c r="B271" t="s">
        <v>170</v>
      </c>
      <c r="C271">
        <v>2013</v>
      </c>
      <c r="D271" t="s">
        <v>1876</v>
      </c>
      <c r="E271" t="s">
        <v>1877</v>
      </c>
      <c r="F271" t="s">
        <v>1878</v>
      </c>
      <c r="G271" t="s">
        <v>1879</v>
      </c>
      <c r="H271" t="s">
        <v>47</v>
      </c>
      <c r="I271" t="s">
        <v>47</v>
      </c>
      <c r="J271" t="s">
        <v>1880</v>
      </c>
      <c r="K271" t="s">
        <v>87</v>
      </c>
      <c r="L271" s="12">
        <v>44887.363807870373</v>
      </c>
      <c r="M271" s="12">
        <v>44887.363807870373</v>
      </c>
      <c r="N271" s="12">
        <v>44886.59847222222</v>
      </c>
      <c r="O271" t="s">
        <v>1881</v>
      </c>
      <c r="P271" t="s">
        <v>47</v>
      </c>
      <c r="Q271" t="s">
        <v>4463</v>
      </c>
      <c r="R271" t="s">
        <v>47</v>
      </c>
      <c r="S271" t="s">
        <v>47</v>
      </c>
      <c r="T271" t="s">
        <v>1882</v>
      </c>
      <c r="U271" t="s">
        <v>1883</v>
      </c>
      <c r="V271" t="s">
        <v>47</v>
      </c>
      <c r="W271" t="s">
        <v>4426</v>
      </c>
      <c r="X271" t="s">
        <v>1884</v>
      </c>
      <c r="Y271" t="s">
        <v>5032</v>
      </c>
      <c r="Z271" t="s">
        <v>47</v>
      </c>
    </row>
    <row r="272" spans="1:26">
      <c r="A272" t="s">
        <v>5033</v>
      </c>
      <c r="B272" t="s">
        <v>170</v>
      </c>
      <c r="C272">
        <v>2022</v>
      </c>
      <c r="D272" t="s">
        <v>1854</v>
      </c>
      <c r="E272" t="s">
        <v>1855</v>
      </c>
      <c r="F272" t="s">
        <v>1856</v>
      </c>
      <c r="G272" t="s">
        <v>1857</v>
      </c>
      <c r="H272" t="s">
        <v>47</v>
      </c>
      <c r="I272" t="s">
        <v>47</v>
      </c>
      <c r="J272" t="s">
        <v>1858</v>
      </c>
      <c r="K272" t="s">
        <v>71</v>
      </c>
      <c r="L272" s="12">
        <v>44887.363807870373</v>
      </c>
      <c r="M272" s="12">
        <v>44887.363807870373</v>
      </c>
      <c r="N272" s="12">
        <v>44886.598449074074</v>
      </c>
      <c r="O272" t="s">
        <v>1859</v>
      </c>
      <c r="P272" t="s">
        <v>47</v>
      </c>
      <c r="Q272" t="s">
        <v>47</v>
      </c>
      <c r="R272" t="s">
        <v>47</v>
      </c>
      <c r="S272" t="s">
        <v>47</v>
      </c>
      <c r="T272" t="s">
        <v>1173</v>
      </c>
      <c r="U272" t="s">
        <v>1174</v>
      </c>
      <c r="V272" t="s">
        <v>4425</v>
      </c>
      <c r="W272" t="s">
        <v>4426</v>
      </c>
      <c r="X272" t="s">
        <v>1860</v>
      </c>
      <c r="Y272" t="s">
        <v>47</v>
      </c>
      <c r="Z272" t="s">
        <v>47</v>
      </c>
    </row>
    <row r="273" spans="1:26">
      <c r="A273" t="s">
        <v>5034</v>
      </c>
      <c r="B273" t="s">
        <v>170</v>
      </c>
      <c r="C273">
        <v>2018</v>
      </c>
      <c r="D273" t="s">
        <v>1893</v>
      </c>
      <c r="E273" t="s">
        <v>1894</v>
      </c>
      <c r="F273" t="s">
        <v>1895</v>
      </c>
      <c r="G273" t="s">
        <v>1896</v>
      </c>
      <c r="H273" t="s">
        <v>47</v>
      </c>
      <c r="I273" t="s">
        <v>47</v>
      </c>
      <c r="J273" t="s">
        <v>1897</v>
      </c>
      <c r="K273" t="s">
        <v>332</v>
      </c>
      <c r="L273" s="12">
        <v>44887.363807870373</v>
      </c>
      <c r="M273" s="12">
        <v>44887.363807870373</v>
      </c>
      <c r="N273" s="12">
        <v>44886.598449074074</v>
      </c>
      <c r="O273" t="s">
        <v>1898</v>
      </c>
      <c r="P273" t="s">
        <v>47</v>
      </c>
      <c r="Q273" t="s">
        <v>4697</v>
      </c>
      <c r="R273" t="s">
        <v>47</v>
      </c>
      <c r="S273" t="s">
        <v>47</v>
      </c>
      <c r="T273" t="s">
        <v>1173</v>
      </c>
      <c r="U273" t="s">
        <v>1174</v>
      </c>
      <c r="V273" t="s">
        <v>47</v>
      </c>
      <c r="W273" t="s">
        <v>4426</v>
      </c>
      <c r="X273" t="s">
        <v>1899</v>
      </c>
      <c r="Y273" t="s">
        <v>5035</v>
      </c>
      <c r="Z273" t="s">
        <v>47</v>
      </c>
    </row>
    <row r="274" spans="1:26">
      <c r="A274" t="s">
        <v>5036</v>
      </c>
      <c r="B274" t="s">
        <v>170</v>
      </c>
      <c r="C274">
        <v>2006</v>
      </c>
      <c r="D274" t="s">
        <v>1869</v>
      </c>
      <c r="E274" t="s">
        <v>1870</v>
      </c>
      <c r="F274" t="s">
        <v>1871</v>
      </c>
      <c r="G274" t="s">
        <v>1872</v>
      </c>
      <c r="H274" t="s">
        <v>47</v>
      </c>
      <c r="I274" t="s">
        <v>47</v>
      </c>
      <c r="J274" t="s">
        <v>1873</v>
      </c>
      <c r="K274" t="s">
        <v>227</v>
      </c>
      <c r="L274" s="12">
        <v>44887.363807870373</v>
      </c>
      <c r="M274" s="12">
        <v>44887.363807870373</v>
      </c>
      <c r="N274" s="12">
        <v>44886.59847222222</v>
      </c>
      <c r="O274" t="s">
        <v>1874</v>
      </c>
      <c r="P274" t="s">
        <v>47</v>
      </c>
      <c r="Q274" t="s">
        <v>5037</v>
      </c>
      <c r="R274" t="s">
        <v>47</v>
      </c>
      <c r="S274" t="s">
        <v>47</v>
      </c>
      <c r="T274" t="s">
        <v>1278</v>
      </c>
      <c r="U274" t="s">
        <v>1279</v>
      </c>
      <c r="V274" t="s">
        <v>4425</v>
      </c>
      <c r="W274" t="s">
        <v>4426</v>
      </c>
      <c r="X274" t="s">
        <v>1875</v>
      </c>
      <c r="Y274" t="s">
        <v>5038</v>
      </c>
      <c r="Z274" t="s">
        <v>47</v>
      </c>
    </row>
    <row r="275" spans="1:26">
      <c r="A275" t="s">
        <v>5039</v>
      </c>
      <c r="B275" t="s">
        <v>170</v>
      </c>
      <c r="C275">
        <v>2016</v>
      </c>
      <c r="D275" t="s">
        <v>1835</v>
      </c>
      <c r="E275" t="s">
        <v>1836</v>
      </c>
      <c r="F275" t="s">
        <v>1837</v>
      </c>
      <c r="G275" t="s">
        <v>1838</v>
      </c>
      <c r="H275" t="s">
        <v>47</v>
      </c>
      <c r="I275" t="s">
        <v>47</v>
      </c>
      <c r="J275" t="s">
        <v>1839</v>
      </c>
      <c r="K275" t="s">
        <v>279</v>
      </c>
      <c r="L275" s="12">
        <v>44887.363807870373</v>
      </c>
      <c r="M275" s="12">
        <v>44887.363807870373</v>
      </c>
      <c r="N275" s="12">
        <v>44886.598414351851</v>
      </c>
      <c r="O275" t="s">
        <v>1840</v>
      </c>
      <c r="P275" t="s">
        <v>47</v>
      </c>
      <c r="Q275" t="s">
        <v>47</v>
      </c>
      <c r="R275" t="s">
        <v>47</v>
      </c>
      <c r="S275" t="s">
        <v>47</v>
      </c>
      <c r="T275" t="s">
        <v>1564</v>
      </c>
      <c r="U275" t="s">
        <v>1565</v>
      </c>
      <c r="V275" t="s">
        <v>4425</v>
      </c>
      <c r="W275" t="s">
        <v>4426</v>
      </c>
      <c r="X275" t="s">
        <v>1841</v>
      </c>
      <c r="Y275" t="s">
        <v>5007</v>
      </c>
      <c r="Z275" t="s">
        <v>47</v>
      </c>
    </row>
    <row r="276" spans="1:26">
      <c r="A276" t="s">
        <v>5040</v>
      </c>
      <c r="B276" t="s">
        <v>170</v>
      </c>
      <c r="C276">
        <v>2013</v>
      </c>
      <c r="D276" t="s">
        <v>1799</v>
      </c>
      <c r="E276" t="s">
        <v>1800</v>
      </c>
      <c r="F276" t="s">
        <v>1801</v>
      </c>
      <c r="G276" t="s">
        <v>1802</v>
      </c>
      <c r="H276" t="s">
        <v>47</v>
      </c>
      <c r="I276" t="s">
        <v>47</v>
      </c>
      <c r="J276" t="s">
        <v>1803</v>
      </c>
      <c r="K276" t="s">
        <v>87</v>
      </c>
      <c r="L276" s="12">
        <v>44887.363807870373</v>
      </c>
      <c r="M276" s="12">
        <v>44887.363807870373</v>
      </c>
      <c r="N276" s="12">
        <v>44886.598379629628</v>
      </c>
      <c r="O276" t="s">
        <v>1804</v>
      </c>
      <c r="P276" t="s">
        <v>47</v>
      </c>
      <c r="Q276" t="s">
        <v>5041</v>
      </c>
      <c r="R276" t="s">
        <v>47</v>
      </c>
      <c r="S276" t="s">
        <v>47</v>
      </c>
      <c r="T276" t="s">
        <v>1165</v>
      </c>
      <c r="U276" t="s">
        <v>81</v>
      </c>
      <c r="V276" t="s">
        <v>47</v>
      </c>
      <c r="W276" t="s">
        <v>4426</v>
      </c>
      <c r="X276" t="s">
        <v>1805</v>
      </c>
      <c r="Y276" t="s">
        <v>5042</v>
      </c>
      <c r="Z276" t="s">
        <v>47</v>
      </c>
    </row>
    <row r="277" spans="1:26">
      <c r="A277" t="s">
        <v>5043</v>
      </c>
      <c r="B277" t="s">
        <v>170</v>
      </c>
      <c r="C277">
        <v>2008</v>
      </c>
      <c r="D277" t="s">
        <v>1849</v>
      </c>
      <c r="E277" t="s">
        <v>1850</v>
      </c>
      <c r="F277" t="s">
        <v>1758</v>
      </c>
      <c r="G277" t="s">
        <v>1759</v>
      </c>
      <c r="H277" t="s">
        <v>47</v>
      </c>
      <c r="I277" t="s">
        <v>47</v>
      </c>
      <c r="J277" t="s">
        <v>1851</v>
      </c>
      <c r="K277" t="s">
        <v>684</v>
      </c>
      <c r="L277" s="12">
        <v>44887.363807870373</v>
      </c>
      <c r="M277" s="12">
        <v>44887.363807870373</v>
      </c>
      <c r="N277" s="12">
        <v>44886.598425925928</v>
      </c>
      <c r="O277" t="s">
        <v>1852</v>
      </c>
      <c r="P277" t="s">
        <v>47</v>
      </c>
      <c r="Q277" t="s">
        <v>5044</v>
      </c>
      <c r="R277" t="s">
        <v>47</v>
      </c>
      <c r="S277" t="s">
        <v>47</v>
      </c>
      <c r="T277" t="s">
        <v>1165</v>
      </c>
      <c r="U277" t="s">
        <v>81</v>
      </c>
      <c r="V277" t="s">
        <v>4425</v>
      </c>
      <c r="W277" t="s">
        <v>4426</v>
      </c>
      <c r="X277" t="s">
        <v>1853</v>
      </c>
      <c r="Y277" t="s">
        <v>5045</v>
      </c>
      <c r="Z277" t="s">
        <v>47</v>
      </c>
    </row>
    <row r="278" spans="1:26">
      <c r="A278" t="s">
        <v>5046</v>
      </c>
      <c r="B278" t="s">
        <v>170</v>
      </c>
      <c r="C278">
        <v>2020</v>
      </c>
      <c r="D278" t="s">
        <v>1842</v>
      </c>
      <c r="E278" t="s">
        <v>1843</v>
      </c>
      <c r="F278" t="s">
        <v>1844</v>
      </c>
      <c r="G278" t="s">
        <v>1845</v>
      </c>
      <c r="H278" t="s">
        <v>47</v>
      </c>
      <c r="I278" t="s">
        <v>47</v>
      </c>
      <c r="J278" t="s">
        <v>1846</v>
      </c>
      <c r="K278" t="s">
        <v>124</v>
      </c>
      <c r="L278" s="12">
        <v>44887.363807870373</v>
      </c>
      <c r="M278" s="12">
        <v>44887.363807870373</v>
      </c>
      <c r="N278" s="12">
        <v>44886.598414351851</v>
      </c>
      <c r="O278" t="s">
        <v>1847</v>
      </c>
      <c r="P278" t="s">
        <v>47</v>
      </c>
      <c r="Q278" t="s">
        <v>5047</v>
      </c>
      <c r="R278" t="s">
        <v>47</v>
      </c>
      <c r="S278" t="s">
        <v>5048</v>
      </c>
      <c r="T278" t="s">
        <v>1173</v>
      </c>
      <c r="U278" t="s">
        <v>1174</v>
      </c>
      <c r="V278" t="s">
        <v>4425</v>
      </c>
      <c r="W278" t="s">
        <v>4426</v>
      </c>
      <c r="X278" t="s">
        <v>1848</v>
      </c>
      <c r="Y278" t="s">
        <v>5049</v>
      </c>
      <c r="Z278" t="s">
        <v>47</v>
      </c>
    </row>
    <row r="279" spans="1:26">
      <c r="A279" t="s">
        <v>5050</v>
      </c>
      <c r="B279" t="s">
        <v>170</v>
      </c>
      <c r="C279">
        <v>2010</v>
      </c>
      <c r="D279" t="s">
        <v>1813</v>
      </c>
      <c r="E279" t="s">
        <v>1814</v>
      </c>
      <c r="F279" t="s">
        <v>1815</v>
      </c>
      <c r="G279" t="s">
        <v>1816</v>
      </c>
      <c r="H279" t="s">
        <v>47</v>
      </c>
      <c r="I279" t="s">
        <v>47</v>
      </c>
      <c r="J279" t="s">
        <v>1817</v>
      </c>
      <c r="K279" t="s">
        <v>78</v>
      </c>
      <c r="L279" s="12">
        <v>44887.363807870373</v>
      </c>
      <c r="M279" s="12">
        <v>44887.363807870373</v>
      </c>
      <c r="N279" s="12">
        <v>44886.598391203705</v>
      </c>
      <c r="O279" t="s">
        <v>1818</v>
      </c>
      <c r="P279" t="s">
        <v>47</v>
      </c>
      <c r="Q279" t="s">
        <v>5051</v>
      </c>
      <c r="R279" t="s">
        <v>47</v>
      </c>
      <c r="S279" t="s">
        <v>5052</v>
      </c>
      <c r="T279" t="s">
        <v>1165</v>
      </c>
      <c r="U279" t="s">
        <v>81</v>
      </c>
      <c r="V279" t="s">
        <v>47</v>
      </c>
      <c r="W279" t="s">
        <v>4426</v>
      </c>
      <c r="X279" t="s">
        <v>1819</v>
      </c>
      <c r="Y279" t="s">
        <v>5053</v>
      </c>
      <c r="Z279" t="s">
        <v>4498</v>
      </c>
    </row>
    <row r="280" spans="1:26">
      <c r="A280" t="s">
        <v>5054</v>
      </c>
      <c r="B280" t="s">
        <v>170</v>
      </c>
      <c r="C280">
        <v>2019</v>
      </c>
      <c r="D280" t="s">
        <v>1806</v>
      </c>
      <c r="E280" t="s">
        <v>1807</v>
      </c>
      <c r="F280" t="s">
        <v>1808</v>
      </c>
      <c r="G280" t="s">
        <v>1809</v>
      </c>
      <c r="H280" t="s">
        <v>47</v>
      </c>
      <c r="I280" t="s">
        <v>47</v>
      </c>
      <c r="J280" t="s">
        <v>1810</v>
      </c>
      <c r="K280" t="s">
        <v>219</v>
      </c>
      <c r="L280" s="12">
        <v>44887.363807870373</v>
      </c>
      <c r="M280" s="12">
        <v>44887.363807870373</v>
      </c>
      <c r="N280" s="12">
        <v>44886.598379629628</v>
      </c>
      <c r="O280" t="s">
        <v>1811</v>
      </c>
      <c r="P280" t="s">
        <v>47</v>
      </c>
      <c r="Q280" t="s">
        <v>4887</v>
      </c>
      <c r="R280" t="s">
        <v>47</v>
      </c>
      <c r="S280" t="s">
        <v>47</v>
      </c>
      <c r="T280" t="s">
        <v>1173</v>
      </c>
      <c r="U280" t="s">
        <v>1174</v>
      </c>
      <c r="V280" t="s">
        <v>47</v>
      </c>
      <c r="W280" t="s">
        <v>4426</v>
      </c>
      <c r="X280" t="s">
        <v>1812</v>
      </c>
      <c r="Y280" t="s">
        <v>5055</v>
      </c>
      <c r="Z280" t="s">
        <v>47</v>
      </c>
    </row>
    <row r="281" spans="1:26">
      <c r="A281" t="s">
        <v>5056</v>
      </c>
      <c r="B281" t="s">
        <v>83</v>
      </c>
      <c r="C281">
        <v>1992</v>
      </c>
      <c r="D281" t="s">
        <v>1783</v>
      </c>
      <c r="E281" t="s">
        <v>1784</v>
      </c>
      <c r="F281" t="s">
        <v>1785</v>
      </c>
      <c r="G281" t="s">
        <v>47</v>
      </c>
      <c r="H281" t="s">
        <v>1786</v>
      </c>
      <c r="I281" t="s">
        <v>1787</v>
      </c>
      <c r="J281" t="s">
        <v>1788</v>
      </c>
      <c r="K281" t="s">
        <v>1789</v>
      </c>
      <c r="L281" s="12">
        <v>44887.363807870373</v>
      </c>
      <c r="M281" s="12">
        <v>44887.363807870373</v>
      </c>
      <c r="N281" s="12">
        <v>44886.598368055558</v>
      </c>
      <c r="O281" t="s">
        <v>1790</v>
      </c>
      <c r="P281" t="s">
        <v>1791</v>
      </c>
      <c r="Q281" t="s">
        <v>5057</v>
      </c>
      <c r="R281" t="s">
        <v>1785</v>
      </c>
      <c r="S281" t="s">
        <v>47</v>
      </c>
      <c r="T281" t="s">
        <v>47</v>
      </c>
      <c r="U281" t="s">
        <v>47</v>
      </c>
      <c r="V281" t="s">
        <v>4425</v>
      </c>
      <c r="W281" t="s">
        <v>4426</v>
      </c>
      <c r="X281" t="s">
        <v>47</v>
      </c>
      <c r="Y281" t="s">
        <v>47</v>
      </c>
      <c r="Z281" t="s">
        <v>47</v>
      </c>
    </row>
    <row r="282" spans="1:26">
      <c r="A282" t="s">
        <v>5058</v>
      </c>
      <c r="B282" t="s">
        <v>83</v>
      </c>
      <c r="C282">
        <v>2012</v>
      </c>
      <c r="D282" t="s">
        <v>1777</v>
      </c>
      <c r="E282" t="s">
        <v>1778</v>
      </c>
      <c r="F282" t="s">
        <v>1553</v>
      </c>
      <c r="G282" t="s">
        <v>47</v>
      </c>
      <c r="H282" t="s">
        <v>1213</v>
      </c>
      <c r="I282" t="s">
        <v>1779</v>
      </c>
      <c r="J282" t="s">
        <v>1780</v>
      </c>
      <c r="K282" t="s">
        <v>1781</v>
      </c>
      <c r="L282" s="12">
        <v>44887.363807870373</v>
      </c>
      <c r="M282" s="12">
        <v>44887.363807870373</v>
      </c>
      <c r="N282" s="12">
        <v>44886.598333333335</v>
      </c>
      <c r="O282" t="s">
        <v>1782</v>
      </c>
      <c r="P282" t="s">
        <v>311</v>
      </c>
      <c r="Q282" t="s">
        <v>184</v>
      </c>
      <c r="R282" t="s">
        <v>4443</v>
      </c>
      <c r="S282" t="s">
        <v>47</v>
      </c>
      <c r="T282" t="s">
        <v>47</v>
      </c>
      <c r="U282" t="s">
        <v>47</v>
      </c>
      <c r="V282" t="s">
        <v>4425</v>
      </c>
      <c r="W282" t="s">
        <v>4426</v>
      </c>
      <c r="X282" t="s">
        <v>47</v>
      </c>
      <c r="Y282" t="s">
        <v>47</v>
      </c>
      <c r="Z282" t="s">
        <v>47</v>
      </c>
    </row>
    <row r="283" spans="1:26">
      <c r="A283" t="s">
        <v>5059</v>
      </c>
      <c r="B283" t="s">
        <v>170</v>
      </c>
      <c r="C283">
        <v>2021</v>
      </c>
      <c r="D283" t="s">
        <v>1792</v>
      </c>
      <c r="E283" t="s">
        <v>1793</v>
      </c>
      <c r="F283" t="s">
        <v>1794</v>
      </c>
      <c r="G283" t="s">
        <v>1795</v>
      </c>
      <c r="H283" t="s">
        <v>47</v>
      </c>
      <c r="I283" t="s">
        <v>47</v>
      </c>
      <c r="J283" t="s">
        <v>1796</v>
      </c>
      <c r="K283" t="s">
        <v>61</v>
      </c>
      <c r="L283" s="12">
        <v>44887.363807870373</v>
      </c>
      <c r="M283" s="12">
        <v>44887.363807870373</v>
      </c>
      <c r="N283" s="12">
        <v>44886.598368055558</v>
      </c>
      <c r="O283" t="s">
        <v>1797</v>
      </c>
      <c r="P283" t="s">
        <v>47</v>
      </c>
      <c r="Q283" t="s">
        <v>5060</v>
      </c>
      <c r="R283" t="s">
        <v>47</v>
      </c>
      <c r="S283" t="s">
        <v>47</v>
      </c>
      <c r="T283" t="s">
        <v>1173</v>
      </c>
      <c r="U283" t="s">
        <v>1174</v>
      </c>
      <c r="V283" t="s">
        <v>4425</v>
      </c>
      <c r="W283" t="s">
        <v>4426</v>
      </c>
      <c r="X283" t="s">
        <v>1798</v>
      </c>
      <c r="Y283" t="s">
        <v>5061</v>
      </c>
      <c r="Z283" t="s">
        <v>47</v>
      </c>
    </row>
    <row r="284" spans="1:26">
      <c r="A284" t="s">
        <v>5062</v>
      </c>
      <c r="B284" t="s">
        <v>170</v>
      </c>
      <c r="C284">
        <v>2013</v>
      </c>
      <c r="D284" t="s">
        <v>1770</v>
      </c>
      <c r="E284" t="s">
        <v>1771</v>
      </c>
      <c r="F284" t="s">
        <v>1772</v>
      </c>
      <c r="G284" t="s">
        <v>1773</v>
      </c>
      <c r="H284" t="s">
        <v>47</v>
      </c>
      <c r="I284" t="s">
        <v>47</v>
      </c>
      <c r="J284" t="s">
        <v>1774</v>
      </c>
      <c r="K284" t="s">
        <v>87</v>
      </c>
      <c r="L284" s="12">
        <v>44887.363807870373</v>
      </c>
      <c r="M284" s="12">
        <v>44887.363807870373</v>
      </c>
      <c r="N284" s="12">
        <v>44886.598333333335</v>
      </c>
      <c r="O284" t="s">
        <v>1775</v>
      </c>
      <c r="P284" t="s">
        <v>47</v>
      </c>
      <c r="Q284" t="s">
        <v>5063</v>
      </c>
      <c r="R284" t="s">
        <v>47</v>
      </c>
      <c r="S284" t="s">
        <v>47</v>
      </c>
      <c r="T284" t="s">
        <v>1165</v>
      </c>
      <c r="U284" t="s">
        <v>81</v>
      </c>
      <c r="V284" t="s">
        <v>4425</v>
      </c>
      <c r="W284" t="s">
        <v>4426</v>
      </c>
      <c r="X284" t="s">
        <v>1776</v>
      </c>
      <c r="Y284" t="s">
        <v>5064</v>
      </c>
      <c r="Z284" t="s">
        <v>4498</v>
      </c>
    </row>
    <row r="285" spans="1:26">
      <c r="A285" t="s">
        <v>5065</v>
      </c>
      <c r="B285" t="s">
        <v>83</v>
      </c>
      <c r="C285">
        <v>2020</v>
      </c>
      <c r="D285" t="s">
        <v>1763</v>
      </c>
      <c r="E285" t="s">
        <v>1764</v>
      </c>
      <c r="F285" t="s">
        <v>1765</v>
      </c>
      <c r="G285" t="s">
        <v>47</v>
      </c>
      <c r="H285" t="s">
        <v>1766</v>
      </c>
      <c r="I285" t="s">
        <v>1767</v>
      </c>
      <c r="J285" t="s">
        <v>1768</v>
      </c>
      <c r="K285" t="s">
        <v>1242</v>
      </c>
      <c r="L285" s="12">
        <v>44887.363807870373</v>
      </c>
      <c r="M285" s="12">
        <v>44887.363807870373</v>
      </c>
      <c r="N285" s="12">
        <v>44886.598321759258</v>
      </c>
      <c r="O285" t="s">
        <v>1769</v>
      </c>
      <c r="P285" t="s">
        <v>130</v>
      </c>
      <c r="Q285" t="s">
        <v>199</v>
      </c>
      <c r="R285" t="s">
        <v>5066</v>
      </c>
      <c r="S285" t="s">
        <v>47</v>
      </c>
      <c r="T285" t="s">
        <v>47</v>
      </c>
      <c r="U285" t="s">
        <v>47</v>
      </c>
      <c r="V285" t="s">
        <v>4425</v>
      </c>
      <c r="W285" t="s">
        <v>4426</v>
      </c>
      <c r="X285" t="s">
        <v>47</v>
      </c>
      <c r="Y285" t="s">
        <v>47</v>
      </c>
      <c r="Z285" t="s">
        <v>47</v>
      </c>
    </row>
    <row r="286" spans="1:26">
      <c r="A286" t="s">
        <v>5067</v>
      </c>
      <c r="B286" t="s">
        <v>170</v>
      </c>
      <c r="C286">
        <v>2008</v>
      </c>
      <c r="D286" t="s">
        <v>1756</v>
      </c>
      <c r="E286" t="s">
        <v>1757</v>
      </c>
      <c r="F286" t="s">
        <v>1758</v>
      </c>
      <c r="G286" t="s">
        <v>1759</v>
      </c>
      <c r="H286" t="s">
        <v>47</v>
      </c>
      <c r="I286" t="s">
        <v>47</v>
      </c>
      <c r="J286" t="s">
        <v>1760</v>
      </c>
      <c r="K286" t="s">
        <v>684</v>
      </c>
      <c r="L286" s="12">
        <v>44887.363807870373</v>
      </c>
      <c r="M286" s="12">
        <v>44887.363807870373</v>
      </c>
      <c r="N286" s="12">
        <v>44886.598321759258</v>
      </c>
      <c r="O286" t="s">
        <v>1761</v>
      </c>
      <c r="P286" t="s">
        <v>47</v>
      </c>
      <c r="Q286" t="s">
        <v>5044</v>
      </c>
      <c r="R286" t="s">
        <v>47</v>
      </c>
      <c r="S286" t="s">
        <v>47</v>
      </c>
      <c r="T286" t="s">
        <v>1165</v>
      </c>
      <c r="U286" t="s">
        <v>81</v>
      </c>
      <c r="V286" t="s">
        <v>4425</v>
      </c>
      <c r="W286" t="s">
        <v>4426</v>
      </c>
      <c r="X286" t="s">
        <v>1762</v>
      </c>
      <c r="Y286" t="s">
        <v>5045</v>
      </c>
      <c r="Z286" t="s">
        <v>47</v>
      </c>
    </row>
    <row r="287" spans="1:26">
      <c r="A287" t="s">
        <v>5068</v>
      </c>
      <c r="B287" t="s">
        <v>170</v>
      </c>
      <c r="C287">
        <v>2021</v>
      </c>
      <c r="D287" t="s">
        <v>1749</v>
      </c>
      <c r="E287" t="s">
        <v>1750</v>
      </c>
      <c r="F287" t="s">
        <v>1751</v>
      </c>
      <c r="G287" t="s">
        <v>1752</v>
      </c>
      <c r="H287" t="s">
        <v>47</v>
      </c>
      <c r="I287" t="s">
        <v>47</v>
      </c>
      <c r="J287" t="s">
        <v>1753</v>
      </c>
      <c r="K287" t="s">
        <v>61</v>
      </c>
      <c r="L287" s="12">
        <v>44887.363807870373</v>
      </c>
      <c r="M287" s="12">
        <v>44887.363807870373</v>
      </c>
      <c r="N287" s="12">
        <v>44886.598310185182</v>
      </c>
      <c r="O287" t="s">
        <v>1754</v>
      </c>
      <c r="P287" t="s">
        <v>47</v>
      </c>
      <c r="Q287" t="s">
        <v>5069</v>
      </c>
      <c r="R287" t="s">
        <v>47</v>
      </c>
      <c r="S287" t="s">
        <v>47</v>
      </c>
      <c r="T287" t="s">
        <v>1173</v>
      </c>
      <c r="U287" t="s">
        <v>1174</v>
      </c>
      <c r="V287" t="s">
        <v>4425</v>
      </c>
      <c r="W287" t="s">
        <v>4426</v>
      </c>
      <c r="X287" t="s">
        <v>1755</v>
      </c>
      <c r="Y287" t="s">
        <v>4911</v>
      </c>
      <c r="Z287" t="s">
        <v>47</v>
      </c>
    </row>
    <row r="288" spans="1:26">
      <c r="A288" t="s">
        <v>5070</v>
      </c>
      <c r="B288" t="s">
        <v>654</v>
      </c>
      <c r="C288">
        <v>2000</v>
      </c>
      <c r="D288" t="s">
        <v>1743</v>
      </c>
      <c r="E288" t="s">
        <v>1744</v>
      </c>
      <c r="F288" t="s">
        <v>47</v>
      </c>
      <c r="G288" t="s">
        <v>1745</v>
      </c>
      <c r="H288" t="s">
        <v>47</v>
      </c>
      <c r="I288" t="s">
        <v>47</v>
      </c>
      <c r="J288" t="s">
        <v>1746</v>
      </c>
      <c r="K288" t="s">
        <v>1747</v>
      </c>
      <c r="L288" s="12">
        <v>44887.363807870373</v>
      </c>
      <c r="M288" s="12">
        <v>44887.363807870373</v>
      </c>
      <c r="N288" s="12">
        <v>44886.598298611112</v>
      </c>
      <c r="O288" t="s">
        <v>47</v>
      </c>
      <c r="P288" t="s">
        <v>47</v>
      </c>
      <c r="Q288" t="s">
        <v>47</v>
      </c>
      <c r="R288" t="s">
        <v>47</v>
      </c>
      <c r="S288" t="s">
        <v>47</v>
      </c>
      <c r="T288" t="s">
        <v>1278</v>
      </c>
      <c r="U288" t="s">
        <v>1279</v>
      </c>
      <c r="V288" t="s">
        <v>47</v>
      </c>
      <c r="W288" t="s">
        <v>4426</v>
      </c>
      <c r="X288" t="s">
        <v>1748</v>
      </c>
      <c r="Y288" t="s">
        <v>47</v>
      </c>
      <c r="Z288" t="s">
        <v>47</v>
      </c>
    </row>
    <row r="289" spans="1:26">
      <c r="A289" t="s">
        <v>5071</v>
      </c>
      <c r="B289" t="s">
        <v>83</v>
      </c>
      <c r="C289">
        <v>2015</v>
      </c>
      <c r="D289" t="s">
        <v>1727</v>
      </c>
      <c r="E289" t="s">
        <v>1728</v>
      </c>
      <c r="F289" t="s">
        <v>1729</v>
      </c>
      <c r="G289" t="s">
        <v>47</v>
      </c>
      <c r="H289" t="s">
        <v>1730</v>
      </c>
      <c r="I289" t="s">
        <v>1731</v>
      </c>
      <c r="J289" t="s">
        <v>1732</v>
      </c>
      <c r="K289" t="s">
        <v>1733</v>
      </c>
      <c r="L289" s="12">
        <v>44887.363807870373</v>
      </c>
      <c r="M289" s="12">
        <v>44887.363807870373</v>
      </c>
      <c r="N289" s="12">
        <v>44886.598287037035</v>
      </c>
      <c r="O289" t="s">
        <v>1734</v>
      </c>
      <c r="P289" t="s">
        <v>1735</v>
      </c>
      <c r="Q289" t="s">
        <v>5072</v>
      </c>
      <c r="R289" t="s">
        <v>5073</v>
      </c>
      <c r="S289" t="s">
        <v>47</v>
      </c>
      <c r="T289" t="s">
        <v>47</v>
      </c>
      <c r="U289" t="s">
        <v>47</v>
      </c>
      <c r="V289" t="s">
        <v>4425</v>
      </c>
      <c r="W289" t="s">
        <v>4426</v>
      </c>
      <c r="X289" t="s">
        <v>47</v>
      </c>
      <c r="Y289" t="s">
        <v>47</v>
      </c>
      <c r="Z289" t="s">
        <v>47</v>
      </c>
    </row>
    <row r="290" spans="1:26">
      <c r="A290" t="s">
        <v>5074</v>
      </c>
      <c r="B290" t="s">
        <v>170</v>
      </c>
      <c r="C290">
        <v>2016</v>
      </c>
      <c r="D290" t="s">
        <v>1704</v>
      </c>
      <c r="E290" t="s">
        <v>1705</v>
      </c>
      <c r="F290" t="s">
        <v>1706</v>
      </c>
      <c r="G290" t="s">
        <v>1707</v>
      </c>
      <c r="H290" t="s">
        <v>47</v>
      </c>
      <c r="I290" t="s">
        <v>47</v>
      </c>
      <c r="J290" t="s">
        <v>1708</v>
      </c>
      <c r="K290" t="s">
        <v>279</v>
      </c>
      <c r="L290" s="12">
        <v>44887.363807870373</v>
      </c>
      <c r="M290" s="12">
        <v>44887.363807870373</v>
      </c>
      <c r="N290" s="12">
        <v>44886.598275462966</v>
      </c>
      <c r="O290" t="s">
        <v>1709</v>
      </c>
      <c r="P290" t="s">
        <v>47</v>
      </c>
      <c r="Q290" t="s">
        <v>5075</v>
      </c>
      <c r="R290" t="s">
        <v>47</v>
      </c>
      <c r="S290" t="s">
        <v>47</v>
      </c>
      <c r="T290" t="s">
        <v>1710</v>
      </c>
      <c r="U290" t="s">
        <v>1711</v>
      </c>
      <c r="V290" t="s">
        <v>47</v>
      </c>
      <c r="W290" t="s">
        <v>4426</v>
      </c>
      <c r="X290" t="s">
        <v>1712</v>
      </c>
      <c r="Y290" t="s">
        <v>5076</v>
      </c>
      <c r="Z290" t="s">
        <v>47</v>
      </c>
    </row>
    <row r="291" spans="1:26">
      <c r="A291" t="s">
        <v>5077</v>
      </c>
      <c r="B291" t="s">
        <v>170</v>
      </c>
      <c r="C291">
        <v>2018</v>
      </c>
      <c r="D291" t="s">
        <v>1736</v>
      </c>
      <c r="E291" t="s">
        <v>1737</v>
      </c>
      <c r="F291" t="s">
        <v>1738</v>
      </c>
      <c r="G291" t="s">
        <v>1739</v>
      </c>
      <c r="H291" t="s">
        <v>47</v>
      </c>
      <c r="I291" t="s">
        <v>47</v>
      </c>
      <c r="J291" t="s">
        <v>1740</v>
      </c>
      <c r="K291" t="s">
        <v>332</v>
      </c>
      <c r="L291" s="12">
        <v>44887.363807870373</v>
      </c>
      <c r="M291" s="12">
        <v>44887.363807870373</v>
      </c>
      <c r="N291" s="12">
        <v>44886.598298611112</v>
      </c>
      <c r="O291" t="s">
        <v>1741</v>
      </c>
      <c r="P291" t="s">
        <v>47</v>
      </c>
      <c r="Q291" t="s">
        <v>5078</v>
      </c>
      <c r="R291" t="s">
        <v>47</v>
      </c>
      <c r="S291" t="s">
        <v>5079</v>
      </c>
      <c r="T291" t="s">
        <v>1173</v>
      </c>
      <c r="U291" t="s">
        <v>1174</v>
      </c>
      <c r="V291" t="s">
        <v>47</v>
      </c>
      <c r="W291" t="s">
        <v>4426</v>
      </c>
      <c r="X291" t="s">
        <v>1742</v>
      </c>
      <c r="Y291" t="s">
        <v>5080</v>
      </c>
      <c r="Z291" t="s">
        <v>47</v>
      </c>
    </row>
    <row r="292" spans="1:26">
      <c r="A292" t="s">
        <v>5081</v>
      </c>
      <c r="B292" t="s">
        <v>170</v>
      </c>
      <c r="C292">
        <v>2017</v>
      </c>
      <c r="D292" t="s">
        <v>1720</v>
      </c>
      <c r="E292" t="s">
        <v>1721</v>
      </c>
      <c r="F292" t="s">
        <v>1722</v>
      </c>
      <c r="G292" t="s">
        <v>1723</v>
      </c>
      <c r="H292" t="s">
        <v>47</v>
      </c>
      <c r="I292" t="s">
        <v>47</v>
      </c>
      <c r="J292" t="s">
        <v>1724</v>
      </c>
      <c r="K292" t="s">
        <v>104</v>
      </c>
      <c r="L292" s="12">
        <v>44887.363807870373</v>
      </c>
      <c r="M292" s="12">
        <v>44887.363807870373</v>
      </c>
      <c r="N292" s="12">
        <v>44886.598287037035</v>
      </c>
      <c r="O292" t="s">
        <v>1725</v>
      </c>
      <c r="P292" t="s">
        <v>47</v>
      </c>
      <c r="Q292" t="s">
        <v>5082</v>
      </c>
      <c r="R292" t="s">
        <v>47</v>
      </c>
      <c r="S292" t="s">
        <v>47</v>
      </c>
      <c r="T292" t="s">
        <v>1173</v>
      </c>
      <c r="U292" t="s">
        <v>1174</v>
      </c>
      <c r="V292" t="s">
        <v>47</v>
      </c>
      <c r="W292" t="s">
        <v>4426</v>
      </c>
      <c r="X292" t="s">
        <v>1726</v>
      </c>
      <c r="Y292" t="s">
        <v>5083</v>
      </c>
      <c r="Z292" t="s">
        <v>47</v>
      </c>
    </row>
    <row r="293" spans="1:26">
      <c r="A293" t="s">
        <v>5084</v>
      </c>
      <c r="B293" t="s">
        <v>170</v>
      </c>
      <c r="C293">
        <v>2009</v>
      </c>
      <c r="D293" t="s">
        <v>1713</v>
      </c>
      <c r="E293" t="s">
        <v>1714</v>
      </c>
      <c r="F293" t="s">
        <v>1715</v>
      </c>
      <c r="G293" t="s">
        <v>1716</v>
      </c>
      <c r="H293" t="s">
        <v>47</v>
      </c>
      <c r="I293" t="s">
        <v>47</v>
      </c>
      <c r="J293" t="s">
        <v>1717</v>
      </c>
      <c r="K293" t="s">
        <v>563</v>
      </c>
      <c r="L293" s="12">
        <v>44887.363807870373</v>
      </c>
      <c r="M293" s="12">
        <v>44887.363807870373</v>
      </c>
      <c r="N293" s="12">
        <v>44886.598275462966</v>
      </c>
      <c r="O293" t="s">
        <v>1718</v>
      </c>
      <c r="P293" t="s">
        <v>47</v>
      </c>
      <c r="Q293" t="s">
        <v>5085</v>
      </c>
      <c r="R293" t="s">
        <v>47</v>
      </c>
      <c r="S293" t="s">
        <v>47</v>
      </c>
      <c r="T293" t="s">
        <v>1165</v>
      </c>
      <c r="U293" t="s">
        <v>81</v>
      </c>
      <c r="V293" t="s">
        <v>47</v>
      </c>
      <c r="W293" t="s">
        <v>4426</v>
      </c>
      <c r="X293" t="s">
        <v>1719</v>
      </c>
      <c r="Y293" t="s">
        <v>5086</v>
      </c>
      <c r="Z293" t="s">
        <v>47</v>
      </c>
    </row>
    <row r="294" spans="1:26">
      <c r="A294" t="s">
        <v>5087</v>
      </c>
      <c r="B294" t="s">
        <v>170</v>
      </c>
      <c r="C294">
        <v>2021</v>
      </c>
      <c r="D294" t="s">
        <v>1691</v>
      </c>
      <c r="E294" t="s">
        <v>1692</v>
      </c>
      <c r="F294" t="s">
        <v>1504</v>
      </c>
      <c r="G294" t="s">
        <v>1693</v>
      </c>
      <c r="H294" t="s">
        <v>47</v>
      </c>
      <c r="I294" t="s">
        <v>47</v>
      </c>
      <c r="J294" t="s">
        <v>1694</v>
      </c>
      <c r="K294" t="s">
        <v>61</v>
      </c>
      <c r="L294" s="12">
        <v>44887.363807870373</v>
      </c>
      <c r="M294" s="12">
        <v>44887.363807870373</v>
      </c>
      <c r="N294" s="12">
        <v>44886.598252314812</v>
      </c>
      <c r="O294" t="s">
        <v>1695</v>
      </c>
      <c r="P294" t="s">
        <v>47</v>
      </c>
      <c r="Q294" t="s">
        <v>5088</v>
      </c>
      <c r="R294" t="s">
        <v>47</v>
      </c>
      <c r="S294" t="s">
        <v>47</v>
      </c>
      <c r="T294" t="s">
        <v>1173</v>
      </c>
      <c r="U294" t="s">
        <v>1174</v>
      </c>
      <c r="V294" t="s">
        <v>4425</v>
      </c>
      <c r="W294" t="s">
        <v>4426</v>
      </c>
      <c r="X294" t="s">
        <v>1696</v>
      </c>
      <c r="Y294" t="s">
        <v>5089</v>
      </c>
      <c r="Z294" t="s">
        <v>47</v>
      </c>
    </row>
    <row r="295" spans="1:26">
      <c r="A295" t="s">
        <v>5090</v>
      </c>
      <c r="B295" t="s">
        <v>170</v>
      </c>
      <c r="C295">
        <v>2012</v>
      </c>
      <c r="D295" t="s">
        <v>1684</v>
      </c>
      <c r="E295" t="s">
        <v>1685</v>
      </c>
      <c r="F295" t="s">
        <v>1686</v>
      </c>
      <c r="G295" t="s">
        <v>1687</v>
      </c>
      <c r="H295" t="s">
        <v>47</v>
      </c>
      <c r="I295" t="s">
        <v>47</v>
      </c>
      <c r="J295" t="s">
        <v>1688</v>
      </c>
      <c r="K295" t="s">
        <v>299</v>
      </c>
      <c r="L295" s="12">
        <v>44887.363807870373</v>
      </c>
      <c r="M295" s="12">
        <v>44887.363807870373</v>
      </c>
      <c r="N295" s="12">
        <v>44886.598252314812</v>
      </c>
      <c r="O295" t="s">
        <v>1689</v>
      </c>
      <c r="P295" t="s">
        <v>47</v>
      </c>
      <c r="Q295" t="s">
        <v>5091</v>
      </c>
      <c r="R295" t="s">
        <v>47</v>
      </c>
      <c r="S295" t="s">
        <v>47</v>
      </c>
      <c r="T295" t="s">
        <v>1165</v>
      </c>
      <c r="U295" t="s">
        <v>81</v>
      </c>
      <c r="V295" t="s">
        <v>47</v>
      </c>
      <c r="W295" t="s">
        <v>4426</v>
      </c>
      <c r="X295" t="s">
        <v>1690</v>
      </c>
      <c r="Y295" t="s">
        <v>5092</v>
      </c>
      <c r="Z295" t="s">
        <v>4498</v>
      </c>
    </row>
    <row r="296" spans="1:26">
      <c r="A296" t="s">
        <v>5093</v>
      </c>
      <c r="B296" t="s">
        <v>170</v>
      </c>
      <c r="C296">
        <v>2021</v>
      </c>
      <c r="D296" t="s">
        <v>1677</v>
      </c>
      <c r="E296" t="s">
        <v>1678</v>
      </c>
      <c r="F296" t="s">
        <v>1679</v>
      </c>
      <c r="G296" t="s">
        <v>1680</v>
      </c>
      <c r="H296" t="s">
        <v>47</v>
      </c>
      <c r="I296" t="s">
        <v>47</v>
      </c>
      <c r="J296" t="s">
        <v>1681</v>
      </c>
      <c r="K296" t="s">
        <v>61</v>
      </c>
      <c r="L296" s="12">
        <v>44887.363807870373</v>
      </c>
      <c r="M296" s="12">
        <v>44887.363807870373</v>
      </c>
      <c r="N296" s="12">
        <v>44886.598240740743</v>
      </c>
      <c r="O296" t="s">
        <v>1682</v>
      </c>
      <c r="P296" t="s">
        <v>47</v>
      </c>
      <c r="Q296" t="s">
        <v>5094</v>
      </c>
      <c r="R296" t="s">
        <v>47</v>
      </c>
      <c r="S296" t="s">
        <v>5095</v>
      </c>
      <c r="T296" t="s">
        <v>1173</v>
      </c>
      <c r="U296" t="s">
        <v>1174</v>
      </c>
      <c r="V296" t="s">
        <v>4425</v>
      </c>
      <c r="W296" t="s">
        <v>4426</v>
      </c>
      <c r="X296" t="s">
        <v>1683</v>
      </c>
      <c r="Y296" t="s">
        <v>5096</v>
      </c>
      <c r="Z296" t="s">
        <v>47</v>
      </c>
    </row>
    <row r="297" spans="1:26">
      <c r="A297" t="s">
        <v>5097</v>
      </c>
      <c r="B297" t="s">
        <v>170</v>
      </c>
      <c r="C297">
        <v>2011</v>
      </c>
      <c r="D297" t="s">
        <v>1662</v>
      </c>
      <c r="E297" t="s">
        <v>1663</v>
      </c>
      <c r="F297" t="s">
        <v>1664</v>
      </c>
      <c r="G297" t="s">
        <v>1665</v>
      </c>
      <c r="H297" t="s">
        <v>47</v>
      </c>
      <c r="I297" t="s">
        <v>47</v>
      </c>
      <c r="J297" t="s">
        <v>1666</v>
      </c>
      <c r="K297" t="s">
        <v>50</v>
      </c>
      <c r="L297" s="12">
        <v>44887.363807870373</v>
      </c>
      <c r="M297" s="12">
        <v>44887.363807870373</v>
      </c>
      <c r="N297" s="12">
        <v>44886.598229166666</v>
      </c>
      <c r="O297" t="s">
        <v>1667</v>
      </c>
      <c r="P297" t="s">
        <v>47</v>
      </c>
      <c r="Q297" t="s">
        <v>5098</v>
      </c>
      <c r="R297" t="s">
        <v>47</v>
      </c>
      <c r="S297" t="s">
        <v>47</v>
      </c>
      <c r="T297" t="s">
        <v>1165</v>
      </c>
      <c r="U297" t="s">
        <v>81</v>
      </c>
      <c r="V297" t="s">
        <v>47</v>
      </c>
      <c r="W297" t="s">
        <v>4426</v>
      </c>
      <c r="X297" t="s">
        <v>1668</v>
      </c>
      <c r="Y297" t="s">
        <v>5099</v>
      </c>
      <c r="Z297" t="s">
        <v>47</v>
      </c>
    </row>
    <row r="298" spans="1:26">
      <c r="A298" t="s">
        <v>5100</v>
      </c>
      <c r="B298" t="s">
        <v>170</v>
      </c>
      <c r="C298">
        <v>2010</v>
      </c>
      <c r="D298" t="s">
        <v>1639</v>
      </c>
      <c r="E298" t="s">
        <v>1640</v>
      </c>
      <c r="F298" t="s">
        <v>1641</v>
      </c>
      <c r="G298" t="s">
        <v>1642</v>
      </c>
      <c r="H298" t="s">
        <v>47</v>
      </c>
      <c r="I298" t="s">
        <v>47</v>
      </c>
      <c r="J298" t="s">
        <v>1643</v>
      </c>
      <c r="K298" t="s">
        <v>78</v>
      </c>
      <c r="L298" s="12">
        <v>44887.363807870373</v>
      </c>
      <c r="M298" s="12">
        <v>44887.363807870373</v>
      </c>
      <c r="N298" s="12">
        <v>44886.598217592589</v>
      </c>
      <c r="O298" t="s">
        <v>1644</v>
      </c>
      <c r="P298" t="s">
        <v>47</v>
      </c>
      <c r="Q298" t="s">
        <v>5072</v>
      </c>
      <c r="R298" t="s">
        <v>47</v>
      </c>
      <c r="S298" t="s">
        <v>47</v>
      </c>
      <c r="T298" t="s">
        <v>1165</v>
      </c>
      <c r="U298" t="s">
        <v>81</v>
      </c>
      <c r="V298" t="s">
        <v>47</v>
      </c>
      <c r="W298" t="s">
        <v>4426</v>
      </c>
      <c r="X298" t="s">
        <v>1645</v>
      </c>
      <c r="Y298" t="s">
        <v>5101</v>
      </c>
      <c r="Z298" t="s">
        <v>5102</v>
      </c>
    </row>
    <row r="299" spans="1:26">
      <c r="A299" t="s">
        <v>5103</v>
      </c>
      <c r="B299" t="s">
        <v>83</v>
      </c>
      <c r="C299">
        <v>2009</v>
      </c>
      <c r="D299" t="s">
        <v>1631</v>
      </c>
      <c r="E299" t="s">
        <v>1632</v>
      </c>
      <c r="F299" t="s">
        <v>1633</v>
      </c>
      <c r="G299" t="s">
        <v>47</v>
      </c>
      <c r="H299" t="s">
        <v>1634</v>
      </c>
      <c r="I299" t="s">
        <v>1635</v>
      </c>
      <c r="J299" t="s">
        <v>1636</v>
      </c>
      <c r="K299" t="s">
        <v>1637</v>
      </c>
      <c r="L299" s="12">
        <v>44887.363807870373</v>
      </c>
      <c r="M299" s="12">
        <v>44887.363807870373</v>
      </c>
      <c r="N299" s="12">
        <v>44886.59820601852</v>
      </c>
      <c r="O299" t="s">
        <v>1638</v>
      </c>
      <c r="P299" t="s">
        <v>130</v>
      </c>
      <c r="Q299" t="s">
        <v>889</v>
      </c>
      <c r="R299" t="s">
        <v>4666</v>
      </c>
      <c r="S299" t="s">
        <v>47</v>
      </c>
      <c r="T299" t="s">
        <v>47</v>
      </c>
      <c r="U299" t="s">
        <v>47</v>
      </c>
      <c r="V299" t="s">
        <v>4425</v>
      </c>
      <c r="W299" t="s">
        <v>4426</v>
      </c>
      <c r="X299" t="s">
        <v>47</v>
      </c>
      <c r="Y299" t="s">
        <v>47</v>
      </c>
      <c r="Z299" t="s">
        <v>47</v>
      </c>
    </row>
    <row r="300" spans="1:26">
      <c r="A300" t="s">
        <v>5104</v>
      </c>
      <c r="B300" t="s">
        <v>170</v>
      </c>
      <c r="C300">
        <v>2010</v>
      </c>
      <c r="D300" t="s">
        <v>1624</v>
      </c>
      <c r="E300" t="s">
        <v>1625</v>
      </c>
      <c r="F300" t="s">
        <v>1626</v>
      </c>
      <c r="G300" t="s">
        <v>1627</v>
      </c>
      <c r="H300" t="s">
        <v>47</v>
      </c>
      <c r="I300" t="s">
        <v>47</v>
      </c>
      <c r="J300" t="s">
        <v>1628</v>
      </c>
      <c r="K300" t="s">
        <v>78</v>
      </c>
      <c r="L300" s="12">
        <v>44887.363807870373</v>
      </c>
      <c r="M300" s="12">
        <v>44887.363807870373</v>
      </c>
      <c r="N300" s="12">
        <v>44886.59820601852</v>
      </c>
      <c r="O300" t="s">
        <v>1629</v>
      </c>
      <c r="P300" t="s">
        <v>47</v>
      </c>
      <c r="Q300" t="s">
        <v>5105</v>
      </c>
      <c r="R300" t="s">
        <v>47</v>
      </c>
      <c r="S300" t="s">
        <v>47</v>
      </c>
      <c r="T300" t="s">
        <v>1165</v>
      </c>
      <c r="U300" t="s">
        <v>81</v>
      </c>
      <c r="V300" t="s">
        <v>47</v>
      </c>
      <c r="W300" t="s">
        <v>4426</v>
      </c>
      <c r="X300" t="s">
        <v>1630</v>
      </c>
      <c r="Y300" t="s">
        <v>5106</v>
      </c>
      <c r="Z300" t="s">
        <v>47</v>
      </c>
    </row>
    <row r="301" spans="1:26">
      <c r="A301" t="s">
        <v>5107</v>
      </c>
      <c r="B301" t="s">
        <v>170</v>
      </c>
      <c r="C301">
        <v>2020</v>
      </c>
      <c r="D301" t="s">
        <v>1617</v>
      </c>
      <c r="E301" t="s">
        <v>1618</v>
      </c>
      <c r="F301" t="s">
        <v>1619</v>
      </c>
      <c r="G301" t="s">
        <v>1620</v>
      </c>
      <c r="H301" t="s">
        <v>47</v>
      </c>
      <c r="I301" t="s">
        <v>47</v>
      </c>
      <c r="J301" t="s">
        <v>1621</v>
      </c>
      <c r="K301" t="s">
        <v>124</v>
      </c>
      <c r="L301" s="12">
        <v>44887.363807870373</v>
      </c>
      <c r="M301" s="12">
        <v>44887.363807870373</v>
      </c>
      <c r="N301" s="12">
        <v>44886.598194444443</v>
      </c>
      <c r="O301" t="s">
        <v>1622</v>
      </c>
      <c r="P301" t="s">
        <v>47</v>
      </c>
      <c r="Q301" t="s">
        <v>4921</v>
      </c>
      <c r="R301" t="s">
        <v>47</v>
      </c>
      <c r="S301" t="s">
        <v>47</v>
      </c>
      <c r="T301" t="s">
        <v>1173</v>
      </c>
      <c r="U301" t="s">
        <v>1174</v>
      </c>
      <c r="V301" t="s">
        <v>4425</v>
      </c>
      <c r="W301" t="s">
        <v>4426</v>
      </c>
      <c r="X301" t="s">
        <v>1623</v>
      </c>
      <c r="Y301" t="s">
        <v>5108</v>
      </c>
      <c r="Z301" t="s">
        <v>47</v>
      </c>
    </row>
    <row r="302" spans="1:26">
      <c r="A302" t="s">
        <v>5109</v>
      </c>
      <c r="B302" t="s">
        <v>170</v>
      </c>
      <c r="C302">
        <v>2002</v>
      </c>
      <c r="D302" t="s">
        <v>1609</v>
      </c>
      <c r="E302" t="s">
        <v>1610</v>
      </c>
      <c r="F302" t="s">
        <v>1611</v>
      </c>
      <c r="G302" t="s">
        <v>1612</v>
      </c>
      <c r="H302" t="s">
        <v>47</v>
      </c>
      <c r="I302" t="s">
        <v>47</v>
      </c>
      <c r="J302" t="s">
        <v>1613</v>
      </c>
      <c r="K302" t="s">
        <v>1614</v>
      </c>
      <c r="L302" s="12">
        <v>44887.363807870373</v>
      </c>
      <c r="M302" s="12">
        <v>44887.363807870373</v>
      </c>
      <c r="N302" s="12">
        <v>44886.598194444443</v>
      </c>
      <c r="O302" t="s">
        <v>1615</v>
      </c>
      <c r="P302" t="s">
        <v>47</v>
      </c>
      <c r="Q302" t="s">
        <v>5110</v>
      </c>
      <c r="R302" t="s">
        <v>47</v>
      </c>
      <c r="S302" t="s">
        <v>47</v>
      </c>
      <c r="T302" t="s">
        <v>1165</v>
      </c>
      <c r="U302" t="s">
        <v>81</v>
      </c>
      <c r="V302" t="s">
        <v>47</v>
      </c>
      <c r="W302" t="s">
        <v>4426</v>
      </c>
      <c r="X302" t="s">
        <v>1616</v>
      </c>
      <c r="Y302" t="s">
        <v>5111</v>
      </c>
      <c r="Z302" t="s">
        <v>4456</v>
      </c>
    </row>
    <row r="303" spans="1:26">
      <c r="A303" t="s">
        <v>5112</v>
      </c>
      <c r="B303" t="s">
        <v>170</v>
      </c>
      <c r="C303">
        <v>2012</v>
      </c>
      <c r="D303" t="s">
        <v>1602</v>
      </c>
      <c r="E303" t="s">
        <v>1603</v>
      </c>
      <c r="F303" t="s">
        <v>1604</v>
      </c>
      <c r="G303" t="s">
        <v>1605</v>
      </c>
      <c r="H303" t="s">
        <v>47</v>
      </c>
      <c r="I303" t="s">
        <v>47</v>
      </c>
      <c r="J303" t="s">
        <v>1606</v>
      </c>
      <c r="K303" t="s">
        <v>299</v>
      </c>
      <c r="L303" s="12">
        <v>44887.363807870373</v>
      </c>
      <c r="M303" s="12">
        <v>44887.363807870373</v>
      </c>
      <c r="N303" s="12">
        <v>44886.598182870373</v>
      </c>
      <c r="O303" t="s">
        <v>1607</v>
      </c>
      <c r="P303" t="s">
        <v>47</v>
      </c>
      <c r="Q303" t="s">
        <v>5113</v>
      </c>
      <c r="R303" t="s">
        <v>47</v>
      </c>
      <c r="S303" t="s">
        <v>47</v>
      </c>
      <c r="T303" t="s">
        <v>1165</v>
      </c>
      <c r="U303" t="s">
        <v>81</v>
      </c>
      <c r="V303" t="s">
        <v>47</v>
      </c>
      <c r="W303" t="s">
        <v>4426</v>
      </c>
      <c r="X303" t="s">
        <v>1608</v>
      </c>
      <c r="Y303" t="s">
        <v>5114</v>
      </c>
      <c r="Z303" t="s">
        <v>4498</v>
      </c>
    </row>
    <row r="304" spans="1:26">
      <c r="A304" t="s">
        <v>5115</v>
      </c>
      <c r="B304" t="s">
        <v>83</v>
      </c>
      <c r="C304">
        <v>2018</v>
      </c>
      <c r="D304" t="s">
        <v>1654</v>
      </c>
      <c r="E304" t="s">
        <v>1655</v>
      </c>
      <c r="F304" t="s">
        <v>1656</v>
      </c>
      <c r="G304" t="s">
        <v>47</v>
      </c>
      <c r="H304" t="s">
        <v>1657</v>
      </c>
      <c r="I304" t="s">
        <v>1658</v>
      </c>
      <c r="J304" t="s">
        <v>1659</v>
      </c>
      <c r="K304" t="s">
        <v>1660</v>
      </c>
      <c r="L304" s="12">
        <v>44887.363807870373</v>
      </c>
      <c r="M304" s="12">
        <v>44887.363807870373</v>
      </c>
      <c r="N304" s="12">
        <v>44886.598217592589</v>
      </c>
      <c r="O304" t="s">
        <v>1661</v>
      </c>
      <c r="P304" t="s">
        <v>889</v>
      </c>
      <c r="Q304" t="s">
        <v>5116</v>
      </c>
      <c r="R304" t="s">
        <v>5117</v>
      </c>
      <c r="S304" t="s">
        <v>5118</v>
      </c>
      <c r="T304" t="s">
        <v>47</v>
      </c>
      <c r="U304" t="s">
        <v>47</v>
      </c>
      <c r="V304" t="s">
        <v>4425</v>
      </c>
      <c r="W304" t="s">
        <v>4426</v>
      </c>
      <c r="X304" t="s">
        <v>47</v>
      </c>
      <c r="Y304" t="s">
        <v>47</v>
      </c>
      <c r="Z304" t="s">
        <v>47</v>
      </c>
    </row>
    <row r="305" spans="1:26">
      <c r="A305" t="s">
        <v>5119</v>
      </c>
      <c r="B305" t="s">
        <v>170</v>
      </c>
      <c r="C305">
        <v>2016</v>
      </c>
      <c r="D305" t="s">
        <v>1595</v>
      </c>
      <c r="E305" t="s">
        <v>1596</v>
      </c>
      <c r="F305" t="s">
        <v>1597</v>
      </c>
      <c r="G305" t="s">
        <v>1598</v>
      </c>
      <c r="H305" t="s">
        <v>47</v>
      </c>
      <c r="I305" t="s">
        <v>47</v>
      </c>
      <c r="J305" t="s">
        <v>1599</v>
      </c>
      <c r="K305" t="s">
        <v>279</v>
      </c>
      <c r="L305" s="12">
        <v>44887.363807870373</v>
      </c>
      <c r="M305" s="12">
        <v>44887.363807870373</v>
      </c>
      <c r="N305" s="12">
        <v>44886.598182870373</v>
      </c>
      <c r="O305" t="s">
        <v>1600</v>
      </c>
      <c r="P305" t="s">
        <v>47</v>
      </c>
      <c r="Q305" t="s">
        <v>5120</v>
      </c>
      <c r="R305" t="s">
        <v>47</v>
      </c>
      <c r="S305" t="s">
        <v>47</v>
      </c>
      <c r="T305" t="s">
        <v>1173</v>
      </c>
      <c r="U305" t="s">
        <v>1174</v>
      </c>
      <c r="V305" t="s">
        <v>4425</v>
      </c>
      <c r="W305" t="s">
        <v>4426</v>
      </c>
      <c r="X305" t="s">
        <v>1601</v>
      </c>
      <c r="Y305" t="s">
        <v>5121</v>
      </c>
      <c r="Z305" t="s">
        <v>47</v>
      </c>
    </row>
    <row r="306" spans="1:26">
      <c r="A306" t="s">
        <v>5122</v>
      </c>
      <c r="B306" t="s">
        <v>170</v>
      </c>
      <c r="C306">
        <v>2022</v>
      </c>
      <c r="D306" t="s">
        <v>1588</v>
      </c>
      <c r="E306" t="s">
        <v>1589</v>
      </c>
      <c r="F306" t="s">
        <v>1590</v>
      </c>
      <c r="G306" t="s">
        <v>1591</v>
      </c>
      <c r="H306" t="s">
        <v>47</v>
      </c>
      <c r="I306" t="s">
        <v>47</v>
      </c>
      <c r="J306" t="s">
        <v>1592</v>
      </c>
      <c r="K306" t="s">
        <v>71</v>
      </c>
      <c r="L306" s="12">
        <v>44887.363807870373</v>
      </c>
      <c r="M306" s="12">
        <v>44887.363807870373</v>
      </c>
      <c r="N306" s="12">
        <v>44886.598171296297</v>
      </c>
      <c r="O306" t="s">
        <v>1593</v>
      </c>
      <c r="P306" t="s">
        <v>47</v>
      </c>
      <c r="Q306" t="s">
        <v>5123</v>
      </c>
      <c r="R306" t="s">
        <v>47</v>
      </c>
      <c r="S306" t="s">
        <v>5124</v>
      </c>
      <c r="T306" t="s">
        <v>1173</v>
      </c>
      <c r="U306" t="s">
        <v>1174</v>
      </c>
      <c r="V306" t="s">
        <v>4425</v>
      </c>
      <c r="W306" t="s">
        <v>4426</v>
      </c>
      <c r="X306" t="s">
        <v>1594</v>
      </c>
      <c r="Y306" t="s">
        <v>5125</v>
      </c>
      <c r="Z306" t="s">
        <v>47</v>
      </c>
    </row>
    <row r="307" spans="1:26">
      <c r="A307" t="s">
        <v>5126</v>
      </c>
      <c r="B307" t="s">
        <v>170</v>
      </c>
      <c r="C307">
        <v>2011</v>
      </c>
      <c r="D307" t="s">
        <v>1581</v>
      </c>
      <c r="E307" t="s">
        <v>1582</v>
      </c>
      <c r="F307" t="s">
        <v>1583</v>
      </c>
      <c r="G307" t="s">
        <v>1584</v>
      </c>
      <c r="H307" t="s">
        <v>47</v>
      </c>
      <c r="I307" t="s">
        <v>47</v>
      </c>
      <c r="J307" t="s">
        <v>1585</v>
      </c>
      <c r="K307" t="s">
        <v>50</v>
      </c>
      <c r="L307" s="12">
        <v>44887.363807870373</v>
      </c>
      <c r="M307" s="12">
        <v>44887.363807870373</v>
      </c>
      <c r="N307" s="12">
        <v>44886.598171296297</v>
      </c>
      <c r="O307" t="s">
        <v>1586</v>
      </c>
      <c r="P307" t="s">
        <v>47</v>
      </c>
      <c r="Q307" t="s">
        <v>5127</v>
      </c>
      <c r="R307" t="s">
        <v>47</v>
      </c>
      <c r="S307" t="s">
        <v>47</v>
      </c>
      <c r="T307" t="s">
        <v>1165</v>
      </c>
      <c r="U307" t="s">
        <v>81</v>
      </c>
      <c r="V307" t="s">
        <v>47</v>
      </c>
      <c r="W307" t="s">
        <v>4426</v>
      </c>
      <c r="X307" t="s">
        <v>1587</v>
      </c>
      <c r="Y307" t="s">
        <v>5128</v>
      </c>
      <c r="Z307" t="s">
        <v>47</v>
      </c>
    </row>
    <row r="308" spans="1:26">
      <c r="A308" t="s">
        <v>5129</v>
      </c>
      <c r="B308" t="s">
        <v>170</v>
      </c>
      <c r="C308">
        <v>2020</v>
      </c>
      <c r="D308" t="s">
        <v>1574</v>
      </c>
      <c r="E308" t="s">
        <v>1575</v>
      </c>
      <c r="F308" t="s">
        <v>1576</v>
      </c>
      <c r="G308" t="s">
        <v>1577</v>
      </c>
      <c r="H308" t="s">
        <v>47</v>
      </c>
      <c r="I308" t="s">
        <v>47</v>
      </c>
      <c r="J308" t="s">
        <v>1578</v>
      </c>
      <c r="K308" t="s">
        <v>124</v>
      </c>
      <c r="L308" s="12">
        <v>44887.363807870373</v>
      </c>
      <c r="M308" s="12">
        <v>44887.363807870373</v>
      </c>
      <c r="N308" s="12">
        <v>44886.59815972222</v>
      </c>
      <c r="O308" t="s">
        <v>1579</v>
      </c>
      <c r="P308" t="s">
        <v>47</v>
      </c>
      <c r="Q308" t="s">
        <v>5130</v>
      </c>
      <c r="R308" t="s">
        <v>47</v>
      </c>
      <c r="S308" t="s">
        <v>5131</v>
      </c>
      <c r="T308" t="s">
        <v>1173</v>
      </c>
      <c r="U308" t="s">
        <v>1174</v>
      </c>
      <c r="V308" t="s">
        <v>4425</v>
      </c>
      <c r="W308" t="s">
        <v>4426</v>
      </c>
      <c r="X308" t="s">
        <v>1580</v>
      </c>
      <c r="Y308" t="s">
        <v>5132</v>
      </c>
      <c r="Z308" t="s">
        <v>47</v>
      </c>
    </row>
    <row r="309" spans="1:26">
      <c r="A309" t="s">
        <v>5133</v>
      </c>
      <c r="B309" t="s">
        <v>170</v>
      </c>
      <c r="C309">
        <v>2017</v>
      </c>
      <c r="D309" t="s">
        <v>1567</v>
      </c>
      <c r="E309" t="s">
        <v>1568</v>
      </c>
      <c r="F309" t="s">
        <v>1569</v>
      </c>
      <c r="G309" t="s">
        <v>1570</v>
      </c>
      <c r="H309" t="s">
        <v>47</v>
      </c>
      <c r="I309" t="s">
        <v>47</v>
      </c>
      <c r="J309" t="s">
        <v>1571</v>
      </c>
      <c r="K309" t="s">
        <v>104</v>
      </c>
      <c r="L309" s="12">
        <v>44887.363807870373</v>
      </c>
      <c r="M309" s="12">
        <v>44887.363807870373</v>
      </c>
      <c r="N309" s="12">
        <v>44886.59814814815</v>
      </c>
      <c r="O309" t="s">
        <v>1572</v>
      </c>
      <c r="P309" t="s">
        <v>47</v>
      </c>
      <c r="Q309" t="s">
        <v>5134</v>
      </c>
      <c r="R309" t="s">
        <v>47</v>
      </c>
      <c r="S309" t="s">
        <v>47</v>
      </c>
      <c r="T309" t="s">
        <v>1173</v>
      </c>
      <c r="U309" t="s">
        <v>1174</v>
      </c>
      <c r="V309" t="s">
        <v>4425</v>
      </c>
      <c r="W309" t="s">
        <v>4426</v>
      </c>
      <c r="X309" t="s">
        <v>1573</v>
      </c>
      <c r="Y309" t="s">
        <v>5135</v>
      </c>
      <c r="Z309" t="s">
        <v>47</v>
      </c>
    </row>
    <row r="310" spans="1:26">
      <c r="A310" t="s">
        <v>5136</v>
      </c>
      <c r="B310" t="s">
        <v>83</v>
      </c>
      <c r="C310">
        <v>2019</v>
      </c>
      <c r="D310" t="s">
        <v>1551</v>
      </c>
      <c r="E310" t="s">
        <v>1552</v>
      </c>
      <c r="F310" t="s">
        <v>1553</v>
      </c>
      <c r="G310" t="s">
        <v>47</v>
      </c>
      <c r="H310" t="s">
        <v>1213</v>
      </c>
      <c r="I310" t="s">
        <v>1554</v>
      </c>
      <c r="J310" t="s">
        <v>1555</v>
      </c>
      <c r="K310" t="s">
        <v>1556</v>
      </c>
      <c r="L310" s="12">
        <v>44887.363807870373</v>
      </c>
      <c r="M310" s="12">
        <v>44887.363807870373</v>
      </c>
      <c r="N310" s="12">
        <v>44886.598136574074</v>
      </c>
      <c r="O310" t="s">
        <v>1557</v>
      </c>
      <c r="P310" t="s">
        <v>130</v>
      </c>
      <c r="Q310" t="s">
        <v>4692</v>
      </c>
      <c r="R310" t="s">
        <v>4443</v>
      </c>
      <c r="S310" t="s">
        <v>47</v>
      </c>
      <c r="T310" t="s">
        <v>47</v>
      </c>
      <c r="U310" t="s">
        <v>47</v>
      </c>
      <c r="V310" t="s">
        <v>4425</v>
      </c>
      <c r="W310" t="s">
        <v>4426</v>
      </c>
      <c r="X310" t="s">
        <v>47</v>
      </c>
      <c r="Y310" t="s">
        <v>47</v>
      </c>
      <c r="Z310" t="s">
        <v>47</v>
      </c>
    </row>
    <row r="311" spans="1:26">
      <c r="A311" t="s">
        <v>5137</v>
      </c>
      <c r="B311" t="s">
        <v>170</v>
      </c>
      <c r="C311">
        <v>2006</v>
      </c>
      <c r="D311" t="s">
        <v>1558</v>
      </c>
      <c r="E311" t="s">
        <v>1559</v>
      </c>
      <c r="F311" t="s">
        <v>1560</v>
      </c>
      <c r="G311" t="s">
        <v>1561</v>
      </c>
      <c r="H311" t="s">
        <v>47</v>
      </c>
      <c r="I311" t="s">
        <v>47</v>
      </c>
      <c r="J311" t="s">
        <v>1562</v>
      </c>
      <c r="K311" t="s">
        <v>227</v>
      </c>
      <c r="L311" s="12">
        <v>44887.363807870373</v>
      </c>
      <c r="M311" s="12">
        <v>44887.363807870373</v>
      </c>
      <c r="N311" s="12">
        <v>44886.59814814815</v>
      </c>
      <c r="O311" t="s">
        <v>1563</v>
      </c>
      <c r="P311" t="s">
        <v>47</v>
      </c>
      <c r="Q311" t="s">
        <v>5138</v>
      </c>
      <c r="R311" t="s">
        <v>47</v>
      </c>
      <c r="S311" t="s">
        <v>47</v>
      </c>
      <c r="T311" t="s">
        <v>1564</v>
      </c>
      <c r="U311" t="s">
        <v>1565</v>
      </c>
      <c r="V311" t="s">
        <v>4425</v>
      </c>
      <c r="W311" t="s">
        <v>4426</v>
      </c>
      <c r="X311" t="s">
        <v>1566</v>
      </c>
      <c r="Y311" t="s">
        <v>5139</v>
      </c>
      <c r="Z311" t="s">
        <v>47</v>
      </c>
    </row>
    <row r="312" spans="1:26">
      <c r="A312" t="s">
        <v>5140</v>
      </c>
      <c r="B312" t="s">
        <v>170</v>
      </c>
      <c r="C312">
        <v>2013</v>
      </c>
      <c r="D312" t="s">
        <v>1544</v>
      </c>
      <c r="E312" t="s">
        <v>1545</v>
      </c>
      <c r="F312" t="s">
        <v>1546</v>
      </c>
      <c r="G312" t="s">
        <v>1547</v>
      </c>
      <c r="H312" t="s">
        <v>47</v>
      </c>
      <c r="I312" t="s">
        <v>47</v>
      </c>
      <c r="J312" t="s">
        <v>1548</v>
      </c>
      <c r="K312" t="s">
        <v>87</v>
      </c>
      <c r="L312" s="12">
        <v>44887.363807870373</v>
      </c>
      <c r="M312" s="12">
        <v>44887.363807870373</v>
      </c>
      <c r="N312" s="12">
        <v>44886.598136574074</v>
      </c>
      <c r="O312" t="s">
        <v>1549</v>
      </c>
      <c r="P312" t="s">
        <v>47</v>
      </c>
      <c r="Q312" t="s">
        <v>5141</v>
      </c>
      <c r="R312" t="s">
        <v>47</v>
      </c>
      <c r="S312" t="s">
        <v>47</v>
      </c>
      <c r="T312" t="s">
        <v>1165</v>
      </c>
      <c r="U312" t="s">
        <v>81</v>
      </c>
      <c r="V312" t="s">
        <v>47</v>
      </c>
      <c r="W312" t="s">
        <v>4426</v>
      </c>
      <c r="X312" t="s">
        <v>1550</v>
      </c>
      <c r="Y312" t="s">
        <v>5142</v>
      </c>
      <c r="Z312" t="s">
        <v>4498</v>
      </c>
    </row>
    <row r="313" spans="1:26">
      <c r="A313" t="s">
        <v>5143</v>
      </c>
      <c r="B313" t="s">
        <v>170</v>
      </c>
      <c r="C313">
        <v>1997</v>
      </c>
      <c r="D313" t="s">
        <v>1536</v>
      </c>
      <c r="E313" t="s">
        <v>1537</v>
      </c>
      <c r="F313" t="s">
        <v>1538</v>
      </c>
      <c r="G313" t="s">
        <v>1539</v>
      </c>
      <c r="H313" t="s">
        <v>47</v>
      </c>
      <c r="I313" t="s">
        <v>47</v>
      </c>
      <c r="J313" t="s">
        <v>1540</v>
      </c>
      <c r="K313" t="s">
        <v>1541</v>
      </c>
      <c r="L313" s="12">
        <v>44887.363807870373</v>
      </c>
      <c r="M313" s="12">
        <v>44887.363807870373</v>
      </c>
      <c r="N313" s="12">
        <v>44886.598124999997</v>
      </c>
      <c r="O313" t="s">
        <v>1542</v>
      </c>
      <c r="P313" t="s">
        <v>47</v>
      </c>
      <c r="Q313" t="s">
        <v>47</v>
      </c>
      <c r="R313" t="s">
        <v>47</v>
      </c>
      <c r="S313" t="s">
        <v>47</v>
      </c>
      <c r="T313" t="s">
        <v>1278</v>
      </c>
      <c r="U313" t="s">
        <v>1279</v>
      </c>
      <c r="V313" t="s">
        <v>4425</v>
      </c>
      <c r="W313" t="s">
        <v>4426</v>
      </c>
      <c r="X313" t="s">
        <v>1543</v>
      </c>
      <c r="Y313" t="s">
        <v>47</v>
      </c>
      <c r="Z313" t="s">
        <v>47</v>
      </c>
    </row>
    <row r="314" spans="1:26">
      <c r="A314" t="s">
        <v>5144</v>
      </c>
      <c r="B314" t="s">
        <v>170</v>
      </c>
      <c r="C314">
        <v>2021</v>
      </c>
      <c r="D314" t="s">
        <v>1509</v>
      </c>
      <c r="E314" t="s">
        <v>1510</v>
      </c>
      <c r="F314" t="s">
        <v>1511</v>
      </c>
      <c r="G314" t="s">
        <v>1512</v>
      </c>
      <c r="H314" t="s">
        <v>47</v>
      </c>
      <c r="I314" t="s">
        <v>47</v>
      </c>
      <c r="J314" t="s">
        <v>1513</v>
      </c>
      <c r="K314" t="s">
        <v>61</v>
      </c>
      <c r="L314" s="12">
        <v>44887.363807870373</v>
      </c>
      <c r="M314" s="12">
        <v>44887.363807870373</v>
      </c>
      <c r="N314" s="12">
        <v>44886.598101851851</v>
      </c>
      <c r="O314" t="s">
        <v>1514</v>
      </c>
      <c r="P314" t="s">
        <v>47</v>
      </c>
      <c r="Q314" t="s">
        <v>47</v>
      </c>
      <c r="R314" t="s">
        <v>47</v>
      </c>
      <c r="S314" t="s">
        <v>47</v>
      </c>
      <c r="T314" t="s">
        <v>1165</v>
      </c>
      <c r="U314" t="s">
        <v>81</v>
      </c>
      <c r="V314" t="s">
        <v>4425</v>
      </c>
      <c r="W314" t="s">
        <v>4426</v>
      </c>
      <c r="X314" t="s">
        <v>1515</v>
      </c>
      <c r="Y314" t="s">
        <v>5145</v>
      </c>
      <c r="Z314" t="s">
        <v>47</v>
      </c>
    </row>
    <row r="315" spans="1:26">
      <c r="A315" t="s">
        <v>5146</v>
      </c>
      <c r="B315" t="s">
        <v>170</v>
      </c>
      <c r="C315">
        <v>2021</v>
      </c>
      <c r="D315" t="s">
        <v>1502</v>
      </c>
      <c r="E315" t="s">
        <v>1503</v>
      </c>
      <c r="F315" t="s">
        <v>1504</v>
      </c>
      <c r="G315" t="s">
        <v>1505</v>
      </c>
      <c r="H315" t="s">
        <v>47</v>
      </c>
      <c r="I315" t="s">
        <v>47</v>
      </c>
      <c r="J315" t="s">
        <v>1506</v>
      </c>
      <c r="K315" t="s">
        <v>61</v>
      </c>
      <c r="L315" s="12">
        <v>44887.363807870373</v>
      </c>
      <c r="M315" s="12">
        <v>44887.363807870373</v>
      </c>
      <c r="N315" s="12">
        <v>44886.598101851851</v>
      </c>
      <c r="O315" t="s">
        <v>1507</v>
      </c>
      <c r="P315" t="s">
        <v>47</v>
      </c>
      <c r="Q315" t="s">
        <v>5147</v>
      </c>
      <c r="R315" t="s">
        <v>47</v>
      </c>
      <c r="S315" t="s">
        <v>5148</v>
      </c>
      <c r="T315" t="s">
        <v>1173</v>
      </c>
      <c r="U315" t="s">
        <v>1174</v>
      </c>
      <c r="V315" t="s">
        <v>4425</v>
      </c>
      <c r="W315" t="s">
        <v>4426</v>
      </c>
      <c r="X315" t="s">
        <v>1508</v>
      </c>
      <c r="Y315" t="s">
        <v>5089</v>
      </c>
      <c r="Z315" t="s">
        <v>47</v>
      </c>
    </row>
    <row r="316" spans="1:26">
      <c r="A316" t="s">
        <v>5149</v>
      </c>
      <c r="B316" t="s">
        <v>170</v>
      </c>
      <c r="C316">
        <v>2020</v>
      </c>
      <c r="D316" t="s">
        <v>1488</v>
      </c>
      <c r="E316" t="s">
        <v>1489</v>
      </c>
      <c r="F316" t="s">
        <v>1490</v>
      </c>
      <c r="G316" t="s">
        <v>1491</v>
      </c>
      <c r="H316" t="s">
        <v>47</v>
      </c>
      <c r="I316" t="s">
        <v>47</v>
      </c>
      <c r="J316" t="s">
        <v>1492</v>
      </c>
      <c r="K316" t="s">
        <v>124</v>
      </c>
      <c r="L316" s="12">
        <v>44887.363807870373</v>
      </c>
      <c r="M316" s="12">
        <v>44887.363807870373</v>
      </c>
      <c r="N316" s="12">
        <v>44886.598090277781</v>
      </c>
      <c r="O316" t="s">
        <v>1493</v>
      </c>
      <c r="P316" t="s">
        <v>47</v>
      </c>
      <c r="Q316" t="s">
        <v>47</v>
      </c>
      <c r="R316" t="s">
        <v>47</v>
      </c>
      <c r="S316" t="s">
        <v>47</v>
      </c>
      <c r="T316" t="s">
        <v>1173</v>
      </c>
      <c r="U316" t="s">
        <v>1174</v>
      </c>
      <c r="V316" t="s">
        <v>4425</v>
      </c>
      <c r="W316" t="s">
        <v>4426</v>
      </c>
      <c r="X316" t="s">
        <v>1494</v>
      </c>
      <c r="Y316" t="s">
        <v>5150</v>
      </c>
      <c r="Z316" t="s">
        <v>47</v>
      </c>
    </row>
    <row r="317" spans="1:26">
      <c r="A317" t="s">
        <v>5151</v>
      </c>
      <c r="B317" t="s">
        <v>170</v>
      </c>
      <c r="C317">
        <v>2010</v>
      </c>
      <c r="D317" t="s">
        <v>1474</v>
      </c>
      <c r="E317" t="s">
        <v>1475</v>
      </c>
      <c r="F317" t="s">
        <v>1476</v>
      </c>
      <c r="G317" t="s">
        <v>1477</v>
      </c>
      <c r="H317" t="s">
        <v>47</v>
      </c>
      <c r="I317" t="s">
        <v>47</v>
      </c>
      <c r="J317" t="s">
        <v>1478</v>
      </c>
      <c r="K317" t="s">
        <v>78</v>
      </c>
      <c r="L317" s="12">
        <v>44887.363807870373</v>
      </c>
      <c r="M317" s="12">
        <v>44887.363807870373</v>
      </c>
      <c r="N317" s="12">
        <v>44886.598078703704</v>
      </c>
      <c r="O317" t="s">
        <v>1479</v>
      </c>
      <c r="P317" t="s">
        <v>47</v>
      </c>
      <c r="Q317" t="s">
        <v>5152</v>
      </c>
      <c r="R317" t="s">
        <v>47</v>
      </c>
      <c r="S317" t="s">
        <v>47</v>
      </c>
      <c r="T317" t="s">
        <v>1165</v>
      </c>
      <c r="U317" t="s">
        <v>81</v>
      </c>
      <c r="V317" t="s">
        <v>4425</v>
      </c>
      <c r="W317" t="s">
        <v>4426</v>
      </c>
      <c r="X317" t="s">
        <v>1480</v>
      </c>
      <c r="Y317" t="s">
        <v>5153</v>
      </c>
      <c r="Z317" t="s">
        <v>47</v>
      </c>
    </row>
    <row r="318" spans="1:26">
      <c r="A318" t="s">
        <v>5154</v>
      </c>
      <c r="B318" t="s">
        <v>170</v>
      </c>
      <c r="C318">
        <v>2016</v>
      </c>
      <c r="D318" t="s">
        <v>1531</v>
      </c>
      <c r="E318" t="s">
        <v>1532</v>
      </c>
      <c r="F318" t="s">
        <v>1191</v>
      </c>
      <c r="G318" t="s">
        <v>1192</v>
      </c>
      <c r="H318" t="s">
        <v>47</v>
      </c>
      <c r="I318" t="s">
        <v>47</v>
      </c>
      <c r="J318" t="s">
        <v>1533</v>
      </c>
      <c r="K318" t="s">
        <v>279</v>
      </c>
      <c r="L318" s="12">
        <v>44887.363807870373</v>
      </c>
      <c r="M318" s="12">
        <v>44887.363807870373</v>
      </c>
      <c r="N318" s="12">
        <v>44886.598124999997</v>
      </c>
      <c r="O318" t="s">
        <v>1534</v>
      </c>
      <c r="P318" t="s">
        <v>47</v>
      </c>
      <c r="Q318" t="s">
        <v>5155</v>
      </c>
      <c r="R318" t="s">
        <v>47</v>
      </c>
      <c r="S318" t="s">
        <v>47</v>
      </c>
      <c r="T318" t="s">
        <v>1173</v>
      </c>
      <c r="U318" t="s">
        <v>1174</v>
      </c>
      <c r="V318" t="s">
        <v>47</v>
      </c>
      <c r="W318" t="s">
        <v>4426</v>
      </c>
      <c r="X318" t="s">
        <v>1535</v>
      </c>
      <c r="Y318" t="s">
        <v>5156</v>
      </c>
      <c r="Z318" t="s">
        <v>47</v>
      </c>
    </row>
    <row r="319" spans="1:26">
      <c r="A319" t="s">
        <v>5157</v>
      </c>
      <c r="B319" t="s">
        <v>170</v>
      </c>
      <c r="C319">
        <v>2009</v>
      </c>
      <c r="D319" t="s">
        <v>1524</v>
      </c>
      <c r="E319" t="s">
        <v>1525</v>
      </c>
      <c r="F319" t="s">
        <v>1526</v>
      </c>
      <c r="G319" t="s">
        <v>1527</v>
      </c>
      <c r="H319" t="s">
        <v>47</v>
      </c>
      <c r="I319" t="s">
        <v>47</v>
      </c>
      <c r="J319" t="s">
        <v>1528</v>
      </c>
      <c r="K319" t="s">
        <v>563</v>
      </c>
      <c r="L319" s="12">
        <v>44887.363807870373</v>
      </c>
      <c r="M319" s="12">
        <v>44887.363807870373</v>
      </c>
      <c r="N319" s="12">
        <v>44886.598113425927</v>
      </c>
      <c r="O319" t="s">
        <v>1529</v>
      </c>
      <c r="P319" t="s">
        <v>47</v>
      </c>
      <c r="Q319" t="s">
        <v>4887</v>
      </c>
      <c r="R319" t="s">
        <v>47</v>
      </c>
      <c r="S319" t="s">
        <v>5158</v>
      </c>
      <c r="T319" t="s">
        <v>1165</v>
      </c>
      <c r="U319" t="s">
        <v>81</v>
      </c>
      <c r="V319" t="s">
        <v>4425</v>
      </c>
      <c r="W319" t="s">
        <v>4426</v>
      </c>
      <c r="X319" t="s">
        <v>1530</v>
      </c>
      <c r="Y319" t="s">
        <v>5159</v>
      </c>
      <c r="Z319" t="s">
        <v>47</v>
      </c>
    </row>
    <row r="320" spans="1:26">
      <c r="A320" t="s">
        <v>5160</v>
      </c>
      <c r="B320" t="s">
        <v>170</v>
      </c>
      <c r="C320">
        <v>2001</v>
      </c>
      <c r="D320" t="s">
        <v>1495</v>
      </c>
      <c r="E320" t="s">
        <v>1496</v>
      </c>
      <c r="F320" t="s">
        <v>1497</v>
      </c>
      <c r="G320" t="s">
        <v>1498</v>
      </c>
      <c r="H320" t="s">
        <v>47</v>
      </c>
      <c r="I320" t="s">
        <v>47</v>
      </c>
      <c r="J320" t="s">
        <v>1499</v>
      </c>
      <c r="K320" t="s">
        <v>703</v>
      </c>
      <c r="L320" s="12">
        <v>44887.363807870373</v>
      </c>
      <c r="M320" s="12">
        <v>44887.363807870373</v>
      </c>
      <c r="N320" s="12">
        <v>44886.598101851851</v>
      </c>
      <c r="O320" t="s">
        <v>1500</v>
      </c>
      <c r="P320" t="s">
        <v>47</v>
      </c>
      <c r="Q320" t="s">
        <v>47</v>
      </c>
      <c r="R320" t="s">
        <v>47</v>
      </c>
      <c r="S320" t="s">
        <v>47</v>
      </c>
      <c r="T320" t="s">
        <v>1165</v>
      </c>
      <c r="U320" t="s">
        <v>81</v>
      </c>
      <c r="V320" t="s">
        <v>5161</v>
      </c>
      <c r="W320" t="s">
        <v>4426</v>
      </c>
      <c r="X320" t="s">
        <v>1501</v>
      </c>
      <c r="Y320" t="s">
        <v>5162</v>
      </c>
      <c r="Z320" t="s">
        <v>47</v>
      </c>
    </row>
    <row r="321" spans="1:26">
      <c r="A321" t="s">
        <v>5163</v>
      </c>
      <c r="B321" t="s">
        <v>170</v>
      </c>
      <c r="C321">
        <v>2012</v>
      </c>
      <c r="D321" t="s">
        <v>1481</v>
      </c>
      <c r="E321" t="s">
        <v>1482</v>
      </c>
      <c r="F321" t="s">
        <v>1483</v>
      </c>
      <c r="G321" t="s">
        <v>1484</v>
      </c>
      <c r="H321" t="s">
        <v>47</v>
      </c>
      <c r="I321" t="s">
        <v>47</v>
      </c>
      <c r="J321" t="s">
        <v>1485</v>
      </c>
      <c r="K321" t="s">
        <v>299</v>
      </c>
      <c r="L321" s="12">
        <v>44887.363807870373</v>
      </c>
      <c r="M321" s="12">
        <v>44887.363807870373</v>
      </c>
      <c r="N321" s="12">
        <v>44886.598090277781</v>
      </c>
      <c r="O321" t="s">
        <v>1486</v>
      </c>
      <c r="P321" t="s">
        <v>47</v>
      </c>
      <c r="Q321" t="s">
        <v>4620</v>
      </c>
      <c r="R321" t="s">
        <v>47</v>
      </c>
      <c r="S321" t="s">
        <v>47</v>
      </c>
      <c r="T321" t="s">
        <v>1165</v>
      </c>
      <c r="U321" t="s">
        <v>81</v>
      </c>
      <c r="V321" t="s">
        <v>47</v>
      </c>
      <c r="W321" t="s">
        <v>4426</v>
      </c>
      <c r="X321" t="s">
        <v>1487</v>
      </c>
      <c r="Y321" t="s">
        <v>4622</v>
      </c>
      <c r="Z321" t="s">
        <v>47</v>
      </c>
    </row>
    <row r="322" spans="1:26">
      <c r="A322" t="s">
        <v>5164</v>
      </c>
      <c r="B322" t="s">
        <v>170</v>
      </c>
      <c r="C322">
        <v>2009</v>
      </c>
      <c r="D322" t="s">
        <v>1467</v>
      </c>
      <c r="E322" t="s">
        <v>1468</v>
      </c>
      <c r="F322" t="s">
        <v>1469</v>
      </c>
      <c r="G322" t="s">
        <v>1470</v>
      </c>
      <c r="H322" t="s">
        <v>47</v>
      </c>
      <c r="I322" t="s">
        <v>47</v>
      </c>
      <c r="J322" t="s">
        <v>1471</v>
      </c>
      <c r="K322" t="s">
        <v>563</v>
      </c>
      <c r="L322" s="12">
        <v>44887.363807870373</v>
      </c>
      <c r="M322" s="12">
        <v>44887.363807870373</v>
      </c>
      <c r="N322" s="12">
        <v>44886.598078703704</v>
      </c>
      <c r="O322" t="s">
        <v>1472</v>
      </c>
      <c r="P322" t="s">
        <v>47</v>
      </c>
      <c r="Q322" t="s">
        <v>5165</v>
      </c>
      <c r="R322" t="s">
        <v>47</v>
      </c>
      <c r="S322" t="s">
        <v>47</v>
      </c>
      <c r="T322" t="s">
        <v>1165</v>
      </c>
      <c r="U322" t="s">
        <v>81</v>
      </c>
      <c r="V322" t="s">
        <v>4425</v>
      </c>
      <c r="W322" t="s">
        <v>4426</v>
      </c>
      <c r="X322" t="s">
        <v>1473</v>
      </c>
      <c r="Y322" t="s">
        <v>5166</v>
      </c>
      <c r="Z322" t="s">
        <v>4498</v>
      </c>
    </row>
    <row r="323" spans="1:26">
      <c r="A323" t="s">
        <v>5167</v>
      </c>
      <c r="B323" t="s">
        <v>170</v>
      </c>
      <c r="C323">
        <v>2005</v>
      </c>
      <c r="D323" t="s">
        <v>1445</v>
      </c>
      <c r="E323" t="s">
        <v>1446</v>
      </c>
      <c r="F323" t="s">
        <v>1447</v>
      </c>
      <c r="G323" t="s">
        <v>1448</v>
      </c>
      <c r="H323" t="s">
        <v>47</v>
      </c>
      <c r="I323" t="s">
        <v>47</v>
      </c>
      <c r="J323" t="s">
        <v>1449</v>
      </c>
      <c r="K323" t="s">
        <v>794</v>
      </c>
      <c r="L323" s="12">
        <v>44887.363807870373</v>
      </c>
      <c r="M323" s="12">
        <v>44887.363807870373</v>
      </c>
      <c r="N323" s="12">
        <v>44886.598067129627</v>
      </c>
      <c r="O323" t="s">
        <v>1450</v>
      </c>
      <c r="P323" t="s">
        <v>47</v>
      </c>
      <c r="Q323" t="s">
        <v>4528</v>
      </c>
      <c r="R323" t="s">
        <v>47</v>
      </c>
      <c r="S323" t="s">
        <v>47</v>
      </c>
      <c r="T323" t="s">
        <v>1165</v>
      </c>
      <c r="U323" t="s">
        <v>81</v>
      </c>
      <c r="V323" t="s">
        <v>47</v>
      </c>
      <c r="W323" t="s">
        <v>4426</v>
      </c>
      <c r="X323" t="s">
        <v>1451</v>
      </c>
      <c r="Y323" t="s">
        <v>4529</v>
      </c>
      <c r="Z323" t="s">
        <v>4486</v>
      </c>
    </row>
    <row r="324" spans="1:26">
      <c r="A324" t="s">
        <v>5168</v>
      </c>
      <c r="B324" t="s">
        <v>83</v>
      </c>
      <c r="C324">
        <v>1999</v>
      </c>
      <c r="D324" t="s">
        <v>3557</v>
      </c>
      <c r="E324" t="s">
        <v>3558</v>
      </c>
      <c r="F324" t="s">
        <v>3559</v>
      </c>
      <c r="G324" t="s">
        <v>47</v>
      </c>
      <c r="H324" t="s">
        <v>3560</v>
      </c>
      <c r="I324" t="s">
        <v>3561</v>
      </c>
      <c r="J324" t="s">
        <v>3562</v>
      </c>
      <c r="K324" t="s">
        <v>3563</v>
      </c>
      <c r="L324" s="12">
        <v>44887.363807870373</v>
      </c>
      <c r="M324" s="12">
        <v>44887.363807870373</v>
      </c>
      <c r="N324" s="12">
        <v>44886.598333333335</v>
      </c>
      <c r="O324" t="s">
        <v>3564</v>
      </c>
      <c r="P324" t="s">
        <v>130</v>
      </c>
      <c r="Q324" t="s">
        <v>5169</v>
      </c>
      <c r="R324" t="s">
        <v>3559</v>
      </c>
      <c r="S324" t="s">
        <v>47</v>
      </c>
      <c r="T324" t="s">
        <v>47</v>
      </c>
      <c r="U324" t="s">
        <v>47</v>
      </c>
      <c r="V324" t="s">
        <v>47</v>
      </c>
      <c r="W324" t="s">
        <v>4426</v>
      </c>
      <c r="X324" t="s">
        <v>47</v>
      </c>
      <c r="Y324" t="s">
        <v>47</v>
      </c>
      <c r="Z324" t="s">
        <v>47</v>
      </c>
    </row>
    <row r="325" spans="1:26">
      <c r="A325" t="s">
        <v>5170</v>
      </c>
      <c r="B325" t="s">
        <v>170</v>
      </c>
      <c r="C325">
        <v>2004</v>
      </c>
      <c r="D325" t="s">
        <v>3550</v>
      </c>
      <c r="E325" t="s">
        <v>3551</v>
      </c>
      <c r="F325" t="s">
        <v>3552</v>
      </c>
      <c r="G325" t="s">
        <v>3553</v>
      </c>
      <c r="H325" t="s">
        <v>47</v>
      </c>
      <c r="I325" t="s">
        <v>47</v>
      </c>
      <c r="J325" t="s">
        <v>3554</v>
      </c>
      <c r="K325" t="s">
        <v>1127</v>
      </c>
      <c r="L325" s="12">
        <v>44887.363807870373</v>
      </c>
      <c r="M325" s="12">
        <v>44887.363807870373</v>
      </c>
      <c r="N325" s="12">
        <v>44886.598333333335</v>
      </c>
      <c r="O325" t="s">
        <v>3555</v>
      </c>
      <c r="P325" t="s">
        <v>47</v>
      </c>
      <c r="Q325" t="s">
        <v>5171</v>
      </c>
      <c r="R325" t="s">
        <v>47</v>
      </c>
      <c r="S325" t="s">
        <v>47</v>
      </c>
      <c r="T325" t="s">
        <v>1165</v>
      </c>
      <c r="U325" t="s">
        <v>81</v>
      </c>
      <c r="V325" t="s">
        <v>47</v>
      </c>
      <c r="W325" t="s">
        <v>4426</v>
      </c>
      <c r="X325" t="s">
        <v>3556</v>
      </c>
      <c r="Y325" t="s">
        <v>5172</v>
      </c>
      <c r="Z325" t="s">
        <v>4486</v>
      </c>
    </row>
    <row r="326" spans="1:26">
      <c r="A326" t="s">
        <v>5173</v>
      </c>
      <c r="B326" t="s">
        <v>170</v>
      </c>
      <c r="C326">
        <v>2013</v>
      </c>
      <c r="D326" t="s">
        <v>3544</v>
      </c>
      <c r="E326" t="s">
        <v>3545</v>
      </c>
      <c r="F326" t="s">
        <v>3546</v>
      </c>
      <c r="G326" t="s">
        <v>3547</v>
      </c>
      <c r="H326" t="s">
        <v>47</v>
      </c>
      <c r="I326" t="s">
        <v>47</v>
      </c>
      <c r="J326" t="s">
        <v>3548</v>
      </c>
      <c r="K326" t="s">
        <v>87</v>
      </c>
      <c r="L326" s="12">
        <v>44887.363807870373</v>
      </c>
      <c r="M326" s="12">
        <v>44887.363807870373</v>
      </c>
      <c r="N326" s="12">
        <v>44886.598333333335</v>
      </c>
      <c r="O326" t="s">
        <v>2868</v>
      </c>
      <c r="P326" t="s">
        <v>47</v>
      </c>
      <c r="Q326" t="s">
        <v>5174</v>
      </c>
      <c r="R326" t="s">
        <v>47</v>
      </c>
      <c r="S326" t="s">
        <v>47</v>
      </c>
      <c r="T326" t="s">
        <v>1165</v>
      </c>
      <c r="U326" t="s">
        <v>81</v>
      </c>
      <c r="V326" t="s">
        <v>47</v>
      </c>
      <c r="W326" t="s">
        <v>4426</v>
      </c>
      <c r="X326" t="s">
        <v>3549</v>
      </c>
      <c r="Y326" t="s">
        <v>5175</v>
      </c>
      <c r="Z326" t="s">
        <v>4498</v>
      </c>
    </row>
    <row r="327" spans="1:26">
      <c r="A327" t="s">
        <v>5176</v>
      </c>
      <c r="B327" t="s">
        <v>170</v>
      </c>
      <c r="C327">
        <v>2015</v>
      </c>
      <c r="D327" t="s">
        <v>2653</v>
      </c>
      <c r="E327" t="s">
        <v>2654</v>
      </c>
      <c r="F327" t="s">
        <v>2655</v>
      </c>
      <c r="G327" t="s">
        <v>5177</v>
      </c>
      <c r="H327" t="s">
        <v>47</v>
      </c>
      <c r="I327" t="s">
        <v>47</v>
      </c>
      <c r="J327" t="s">
        <v>5178</v>
      </c>
      <c r="K327" t="s">
        <v>512</v>
      </c>
      <c r="L327" s="12">
        <v>44887.363807870373</v>
      </c>
      <c r="M327" s="12">
        <v>44887.363807870373</v>
      </c>
      <c r="N327" s="12">
        <v>44886.598321759258</v>
      </c>
      <c r="O327" t="s">
        <v>5179</v>
      </c>
      <c r="P327" t="s">
        <v>47</v>
      </c>
      <c r="Q327" t="s">
        <v>47</v>
      </c>
      <c r="R327" t="s">
        <v>47</v>
      </c>
      <c r="S327" t="s">
        <v>47</v>
      </c>
      <c r="T327" t="s">
        <v>2659</v>
      </c>
      <c r="U327" t="s">
        <v>2660</v>
      </c>
      <c r="V327" t="s">
        <v>4425</v>
      </c>
      <c r="W327" t="s">
        <v>4426</v>
      </c>
      <c r="X327" t="s">
        <v>5180</v>
      </c>
      <c r="Y327" t="s">
        <v>4510</v>
      </c>
      <c r="Z327" t="s">
        <v>47</v>
      </c>
    </row>
    <row r="328" spans="1:26">
      <c r="A328" t="s">
        <v>5181</v>
      </c>
      <c r="B328" t="s">
        <v>83</v>
      </c>
      <c r="C328">
        <v>2017</v>
      </c>
      <c r="D328" t="s">
        <v>3522</v>
      </c>
      <c r="E328" t="s">
        <v>3523</v>
      </c>
      <c r="F328" t="s">
        <v>3524</v>
      </c>
      <c r="G328" t="s">
        <v>47</v>
      </c>
      <c r="H328" t="s">
        <v>3525</v>
      </c>
      <c r="I328" t="s">
        <v>3526</v>
      </c>
      <c r="J328" t="s">
        <v>3527</v>
      </c>
      <c r="K328" t="s">
        <v>3528</v>
      </c>
      <c r="L328" s="12">
        <v>44887.363807870373</v>
      </c>
      <c r="M328" s="12">
        <v>44887.363807870373</v>
      </c>
      <c r="N328" s="12">
        <v>44886.598310185182</v>
      </c>
      <c r="O328" t="s">
        <v>3529</v>
      </c>
      <c r="P328" t="s">
        <v>3530</v>
      </c>
      <c r="Q328" t="s">
        <v>4442</v>
      </c>
      <c r="R328" t="s">
        <v>5182</v>
      </c>
      <c r="S328" t="s">
        <v>47</v>
      </c>
      <c r="T328" t="s">
        <v>47</v>
      </c>
      <c r="U328" t="s">
        <v>47</v>
      </c>
      <c r="V328" t="s">
        <v>4425</v>
      </c>
      <c r="W328" t="s">
        <v>4426</v>
      </c>
      <c r="X328" t="s">
        <v>47</v>
      </c>
      <c r="Y328" t="s">
        <v>47</v>
      </c>
      <c r="Z328" t="s">
        <v>47</v>
      </c>
    </row>
    <row r="329" spans="1:26">
      <c r="A329" t="s">
        <v>5183</v>
      </c>
      <c r="B329" t="s">
        <v>170</v>
      </c>
      <c r="C329">
        <v>2017</v>
      </c>
      <c r="D329" t="s">
        <v>3516</v>
      </c>
      <c r="E329" t="s">
        <v>3517</v>
      </c>
      <c r="F329" t="s">
        <v>3518</v>
      </c>
      <c r="G329" t="s">
        <v>3519</v>
      </c>
      <c r="H329" t="s">
        <v>47</v>
      </c>
      <c r="I329" t="s">
        <v>47</v>
      </c>
      <c r="J329" t="s">
        <v>3520</v>
      </c>
      <c r="K329" t="s">
        <v>104</v>
      </c>
      <c r="L329" s="12">
        <v>44887.363807870373</v>
      </c>
      <c r="M329" s="12">
        <v>44887.363807870373</v>
      </c>
      <c r="N329" s="12">
        <v>44886.598310185182</v>
      </c>
      <c r="O329" t="s">
        <v>1892</v>
      </c>
      <c r="P329" t="s">
        <v>47</v>
      </c>
      <c r="Q329" t="s">
        <v>5184</v>
      </c>
      <c r="R329" t="s">
        <v>47</v>
      </c>
      <c r="S329" t="s">
        <v>47</v>
      </c>
      <c r="T329" t="s">
        <v>1173</v>
      </c>
      <c r="U329" t="s">
        <v>1174</v>
      </c>
      <c r="V329" t="s">
        <v>47</v>
      </c>
      <c r="W329" t="s">
        <v>4426</v>
      </c>
      <c r="X329" t="s">
        <v>3521</v>
      </c>
      <c r="Y329" t="s">
        <v>5185</v>
      </c>
      <c r="Z329" t="s">
        <v>47</v>
      </c>
    </row>
    <row r="330" spans="1:26">
      <c r="A330" t="s">
        <v>5186</v>
      </c>
      <c r="B330" t="s">
        <v>170</v>
      </c>
      <c r="C330">
        <v>2021</v>
      </c>
      <c r="D330" t="s">
        <v>3509</v>
      </c>
      <c r="E330" t="s">
        <v>3510</v>
      </c>
      <c r="F330" t="s">
        <v>3511</v>
      </c>
      <c r="G330" t="s">
        <v>3512</v>
      </c>
      <c r="H330" t="s">
        <v>47</v>
      </c>
      <c r="I330" t="s">
        <v>47</v>
      </c>
      <c r="J330" t="s">
        <v>3513</v>
      </c>
      <c r="K330" t="s">
        <v>61</v>
      </c>
      <c r="L330" s="12">
        <v>44887.363807870373</v>
      </c>
      <c r="M330" s="12">
        <v>44887.363807870373</v>
      </c>
      <c r="N330" s="12">
        <v>44886.598310185182</v>
      </c>
      <c r="O330" t="s">
        <v>3514</v>
      </c>
      <c r="P330" t="s">
        <v>47</v>
      </c>
      <c r="Q330" t="s">
        <v>5187</v>
      </c>
      <c r="R330" t="s">
        <v>47</v>
      </c>
      <c r="S330" t="s">
        <v>47</v>
      </c>
      <c r="T330" t="s">
        <v>1173</v>
      </c>
      <c r="U330" t="s">
        <v>1174</v>
      </c>
      <c r="V330" t="s">
        <v>4425</v>
      </c>
      <c r="W330" t="s">
        <v>4426</v>
      </c>
      <c r="X330" t="s">
        <v>3515</v>
      </c>
      <c r="Y330" t="s">
        <v>5188</v>
      </c>
      <c r="Z330" t="s">
        <v>47</v>
      </c>
    </row>
    <row r="331" spans="1:26">
      <c r="A331" t="s">
        <v>5189</v>
      </c>
      <c r="B331" t="s">
        <v>170</v>
      </c>
      <c r="C331">
        <v>2001</v>
      </c>
      <c r="D331" t="s">
        <v>3488</v>
      </c>
      <c r="E331" t="s">
        <v>3489</v>
      </c>
      <c r="F331" t="s">
        <v>3490</v>
      </c>
      <c r="G331" t="s">
        <v>3491</v>
      </c>
      <c r="H331" t="s">
        <v>47</v>
      </c>
      <c r="I331" t="s">
        <v>47</v>
      </c>
      <c r="J331" t="s">
        <v>3492</v>
      </c>
      <c r="K331" t="s">
        <v>703</v>
      </c>
      <c r="L331" s="12">
        <v>44887.363807870373</v>
      </c>
      <c r="M331" s="12">
        <v>44887.363807870373</v>
      </c>
      <c r="N331" s="12">
        <v>44886.598298611112</v>
      </c>
      <c r="O331" t="s">
        <v>3493</v>
      </c>
      <c r="P331" t="s">
        <v>47</v>
      </c>
      <c r="Q331" t="s">
        <v>5190</v>
      </c>
      <c r="R331" t="s">
        <v>47</v>
      </c>
      <c r="S331" t="s">
        <v>47</v>
      </c>
      <c r="T331" t="s">
        <v>1165</v>
      </c>
      <c r="U331" t="s">
        <v>81</v>
      </c>
      <c r="V331" t="s">
        <v>47</v>
      </c>
      <c r="W331" t="s">
        <v>4426</v>
      </c>
      <c r="X331" t="s">
        <v>3494</v>
      </c>
      <c r="Y331" t="s">
        <v>5191</v>
      </c>
      <c r="Z331" t="s">
        <v>4456</v>
      </c>
    </row>
    <row r="332" spans="1:26">
      <c r="A332" t="s">
        <v>5192</v>
      </c>
      <c r="B332" t="s">
        <v>170</v>
      </c>
      <c r="C332">
        <v>2004</v>
      </c>
      <c r="D332" t="s">
        <v>3481</v>
      </c>
      <c r="E332" t="s">
        <v>3482</v>
      </c>
      <c r="F332" t="s">
        <v>3483</v>
      </c>
      <c r="G332" t="s">
        <v>3484</v>
      </c>
      <c r="H332" t="s">
        <v>47</v>
      </c>
      <c r="I332" t="s">
        <v>47</v>
      </c>
      <c r="J332" t="s">
        <v>3485</v>
      </c>
      <c r="K332" t="s">
        <v>1127</v>
      </c>
      <c r="L332" s="12">
        <v>44887.363807870373</v>
      </c>
      <c r="M332" s="12">
        <v>44887.363807870373</v>
      </c>
      <c r="N332" s="12">
        <v>44886.598298611112</v>
      </c>
      <c r="O332" t="s">
        <v>3486</v>
      </c>
      <c r="P332" t="s">
        <v>47</v>
      </c>
      <c r="Q332" t="s">
        <v>5193</v>
      </c>
      <c r="R332" t="s">
        <v>47</v>
      </c>
      <c r="S332" t="s">
        <v>47</v>
      </c>
      <c r="T332" t="s">
        <v>1165</v>
      </c>
      <c r="U332" t="s">
        <v>81</v>
      </c>
      <c r="V332" t="s">
        <v>47</v>
      </c>
      <c r="W332" t="s">
        <v>4426</v>
      </c>
      <c r="X332" t="s">
        <v>3487</v>
      </c>
      <c r="Y332" t="s">
        <v>5194</v>
      </c>
      <c r="Z332" t="s">
        <v>4486</v>
      </c>
    </row>
    <row r="333" spans="1:26">
      <c r="A333" t="s">
        <v>5195</v>
      </c>
      <c r="B333" t="s">
        <v>170</v>
      </c>
      <c r="C333">
        <v>2011</v>
      </c>
      <c r="D333" t="s">
        <v>3531</v>
      </c>
      <c r="E333" t="s">
        <v>3532</v>
      </c>
      <c r="F333" t="s">
        <v>3533</v>
      </c>
      <c r="G333" t="s">
        <v>3534</v>
      </c>
      <c r="H333" t="s">
        <v>47</v>
      </c>
      <c r="I333" t="s">
        <v>47</v>
      </c>
      <c r="J333" t="s">
        <v>3535</v>
      </c>
      <c r="K333" t="s">
        <v>50</v>
      </c>
      <c r="L333" s="12">
        <v>44887.363807870373</v>
      </c>
      <c r="M333" s="12">
        <v>44887.363807870373</v>
      </c>
      <c r="N333" s="12">
        <v>44886.598321759258</v>
      </c>
      <c r="O333" t="s">
        <v>3536</v>
      </c>
      <c r="P333" t="s">
        <v>47</v>
      </c>
      <c r="Q333" t="s">
        <v>5196</v>
      </c>
      <c r="R333" t="s">
        <v>47</v>
      </c>
      <c r="S333" t="s">
        <v>47</v>
      </c>
      <c r="T333" t="s">
        <v>1165</v>
      </c>
      <c r="U333" t="s">
        <v>81</v>
      </c>
      <c r="V333" t="s">
        <v>47</v>
      </c>
      <c r="W333" t="s">
        <v>4426</v>
      </c>
      <c r="X333" t="s">
        <v>3537</v>
      </c>
      <c r="Y333" t="s">
        <v>5197</v>
      </c>
      <c r="Z333" t="s">
        <v>47</v>
      </c>
    </row>
    <row r="334" spans="1:26">
      <c r="A334" t="s">
        <v>5198</v>
      </c>
      <c r="B334" t="s">
        <v>170</v>
      </c>
      <c r="C334">
        <v>2014</v>
      </c>
      <c r="D334" t="s">
        <v>3502</v>
      </c>
      <c r="E334" t="s">
        <v>3503</v>
      </c>
      <c r="F334" t="s">
        <v>3504</v>
      </c>
      <c r="G334" t="s">
        <v>3505</v>
      </c>
      <c r="H334" t="s">
        <v>47</v>
      </c>
      <c r="I334" t="s">
        <v>47</v>
      </c>
      <c r="J334" t="s">
        <v>3506</v>
      </c>
      <c r="K334" t="s">
        <v>348</v>
      </c>
      <c r="L334" s="12">
        <v>44887.363807870373</v>
      </c>
      <c r="M334" s="12">
        <v>44887.363807870373</v>
      </c>
      <c r="N334" s="12">
        <v>44886.598310185182</v>
      </c>
      <c r="O334" t="s">
        <v>3507</v>
      </c>
      <c r="P334" t="s">
        <v>47</v>
      </c>
      <c r="Q334" t="s">
        <v>5199</v>
      </c>
      <c r="R334" t="s">
        <v>47</v>
      </c>
      <c r="S334" t="s">
        <v>47</v>
      </c>
      <c r="T334" t="s">
        <v>1165</v>
      </c>
      <c r="U334" t="s">
        <v>81</v>
      </c>
      <c r="V334" t="s">
        <v>47</v>
      </c>
      <c r="W334" t="s">
        <v>4426</v>
      </c>
      <c r="X334" t="s">
        <v>3508</v>
      </c>
      <c r="Y334" t="s">
        <v>5200</v>
      </c>
      <c r="Z334" t="s">
        <v>47</v>
      </c>
    </row>
    <row r="335" spans="1:26">
      <c r="A335" t="s">
        <v>5201</v>
      </c>
      <c r="B335" t="s">
        <v>170</v>
      </c>
      <c r="C335">
        <v>2020</v>
      </c>
      <c r="D335" t="s">
        <v>3495</v>
      </c>
      <c r="E335" t="s">
        <v>3496</v>
      </c>
      <c r="F335" t="s">
        <v>3497</v>
      </c>
      <c r="G335" t="s">
        <v>3498</v>
      </c>
      <c r="H335" t="s">
        <v>47</v>
      </c>
      <c r="I335" t="s">
        <v>47</v>
      </c>
      <c r="J335" t="s">
        <v>3499</v>
      </c>
      <c r="K335" t="s">
        <v>124</v>
      </c>
      <c r="L335" s="12">
        <v>44887.363807870373</v>
      </c>
      <c r="M335" s="12">
        <v>44887.363807870373</v>
      </c>
      <c r="N335" s="12">
        <v>44886.598310185182</v>
      </c>
      <c r="O335" t="s">
        <v>3500</v>
      </c>
      <c r="P335" t="s">
        <v>47</v>
      </c>
      <c r="Q335" t="s">
        <v>5202</v>
      </c>
      <c r="R335" t="s">
        <v>47</v>
      </c>
      <c r="S335" t="s">
        <v>47</v>
      </c>
      <c r="T335" t="s">
        <v>1173</v>
      </c>
      <c r="U335" t="s">
        <v>1174</v>
      </c>
      <c r="V335" t="s">
        <v>4425</v>
      </c>
      <c r="W335" t="s">
        <v>4426</v>
      </c>
      <c r="X335" t="s">
        <v>3501</v>
      </c>
      <c r="Y335" t="s">
        <v>5203</v>
      </c>
      <c r="Z335" t="s">
        <v>47</v>
      </c>
    </row>
    <row r="336" spans="1:26">
      <c r="A336" t="s">
        <v>5204</v>
      </c>
      <c r="B336" t="s">
        <v>83</v>
      </c>
      <c r="C336">
        <v>2022</v>
      </c>
      <c r="D336" t="s">
        <v>3469</v>
      </c>
      <c r="E336" t="s">
        <v>3470</v>
      </c>
      <c r="F336" t="s">
        <v>2844</v>
      </c>
      <c r="G336" t="s">
        <v>47</v>
      </c>
      <c r="H336" t="s">
        <v>2845</v>
      </c>
      <c r="I336" t="s">
        <v>3471</v>
      </c>
      <c r="J336" t="s">
        <v>3472</v>
      </c>
      <c r="K336" t="s">
        <v>1255</v>
      </c>
      <c r="L336" s="12">
        <v>44887.363807870373</v>
      </c>
      <c r="M336" s="12">
        <v>44887.363807870373</v>
      </c>
      <c r="N336" s="12">
        <v>44886.598287037035</v>
      </c>
      <c r="O336" t="s">
        <v>3473</v>
      </c>
      <c r="P336" t="s">
        <v>2850</v>
      </c>
      <c r="Q336" t="s">
        <v>5205</v>
      </c>
      <c r="R336" t="s">
        <v>4433</v>
      </c>
      <c r="S336" t="s">
        <v>5206</v>
      </c>
      <c r="T336" t="s">
        <v>47</v>
      </c>
      <c r="U336" t="s">
        <v>47</v>
      </c>
      <c r="V336" t="s">
        <v>4425</v>
      </c>
      <c r="W336" t="s">
        <v>4426</v>
      </c>
      <c r="X336" t="s">
        <v>47</v>
      </c>
      <c r="Y336" t="s">
        <v>47</v>
      </c>
      <c r="Z336" t="s">
        <v>47</v>
      </c>
    </row>
    <row r="337" spans="1:26">
      <c r="A337" t="s">
        <v>5207</v>
      </c>
      <c r="B337" t="s">
        <v>170</v>
      </c>
      <c r="C337">
        <v>2020</v>
      </c>
      <c r="D337" t="s">
        <v>3462</v>
      </c>
      <c r="E337" t="s">
        <v>3463</v>
      </c>
      <c r="F337" t="s">
        <v>3464</v>
      </c>
      <c r="G337" t="s">
        <v>3465</v>
      </c>
      <c r="H337" t="s">
        <v>47</v>
      </c>
      <c r="I337" t="s">
        <v>47</v>
      </c>
      <c r="J337" t="s">
        <v>3466</v>
      </c>
      <c r="K337" t="s">
        <v>124</v>
      </c>
      <c r="L337" s="12">
        <v>44887.363807870373</v>
      </c>
      <c r="M337" s="12">
        <v>44887.363807870373</v>
      </c>
      <c r="N337" s="12">
        <v>44886.598287037035</v>
      </c>
      <c r="O337" t="s">
        <v>3467</v>
      </c>
      <c r="P337" t="s">
        <v>47</v>
      </c>
      <c r="Q337" t="s">
        <v>5208</v>
      </c>
      <c r="R337" t="s">
        <v>47</v>
      </c>
      <c r="S337" t="s">
        <v>47</v>
      </c>
      <c r="T337" t="s">
        <v>1173</v>
      </c>
      <c r="U337" t="s">
        <v>1174</v>
      </c>
      <c r="V337" t="s">
        <v>4425</v>
      </c>
      <c r="W337" t="s">
        <v>4426</v>
      </c>
      <c r="X337" t="s">
        <v>3468</v>
      </c>
      <c r="Y337" t="s">
        <v>5209</v>
      </c>
      <c r="Z337" t="s">
        <v>47</v>
      </c>
    </row>
    <row r="338" spans="1:26">
      <c r="A338" t="s">
        <v>5210</v>
      </c>
      <c r="B338" t="s">
        <v>170</v>
      </c>
      <c r="C338">
        <v>2001</v>
      </c>
      <c r="D338" t="s">
        <v>1964</v>
      </c>
      <c r="E338" t="s">
        <v>3444</v>
      </c>
      <c r="F338" t="s">
        <v>3445</v>
      </c>
      <c r="G338" t="s">
        <v>3446</v>
      </c>
      <c r="H338" t="s">
        <v>47</v>
      </c>
      <c r="I338" t="s">
        <v>47</v>
      </c>
      <c r="J338" t="s">
        <v>3447</v>
      </c>
      <c r="K338" t="s">
        <v>703</v>
      </c>
      <c r="L338" s="12">
        <v>44887.363807870373</v>
      </c>
      <c r="M338" s="12">
        <v>44887.363807870373</v>
      </c>
      <c r="N338" s="12">
        <v>44886.598275462966</v>
      </c>
      <c r="O338" t="s">
        <v>3448</v>
      </c>
      <c r="P338" t="s">
        <v>47</v>
      </c>
      <c r="Q338" t="s">
        <v>5211</v>
      </c>
      <c r="R338" t="s">
        <v>47</v>
      </c>
      <c r="S338" t="s">
        <v>47</v>
      </c>
      <c r="T338" t="s">
        <v>1165</v>
      </c>
      <c r="U338" t="s">
        <v>81</v>
      </c>
      <c r="V338" t="s">
        <v>47</v>
      </c>
      <c r="W338" t="s">
        <v>4426</v>
      </c>
      <c r="X338" t="s">
        <v>3449</v>
      </c>
      <c r="Y338" t="s">
        <v>5212</v>
      </c>
      <c r="Z338" t="s">
        <v>5213</v>
      </c>
    </row>
    <row r="339" spans="1:26">
      <c r="A339" t="s">
        <v>5214</v>
      </c>
      <c r="B339" t="s">
        <v>170</v>
      </c>
      <c r="C339">
        <v>2006</v>
      </c>
      <c r="D339" t="s">
        <v>3424</v>
      </c>
      <c r="E339" t="s">
        <v>3425</v>
      </c>
      <c r="F339" t="s">
        <v>3426</v>
      </c>
      <c r="G339" t="s">
        <v>3427</v>
      </c>
      <c r="H339" t="s">
        <v>47</v>
      </c>
      <c r="I339" t="s">
        <v>47</v>
      </c>
      <c r="J339" t="s">
        <v>3428</v>
      </c>
      <c r="K339" t="s">
        <v>227</v>
      </c>
      <c r="L339" s="12">
        <v>44887.363807870373</v>
      </c>
      <c r="M339" s="12">
        <v>44887.363807870373</v>
      </c>
      <c r="N339" s="12">
        <v>44886.598263888889</v>
      </c>
      <c r="O339" t="s">
        <v>3429</v>
      </c>
      <c r="P339" t="s">
        <v>47</v>
      </c>
      <c r="Q339" t="s">
        <v>5215</v>
      </c>
      <c r="R339" t="s">
        <v>47</v>
      </c>
      <c r="S339" t="s">
        <v>47</v>
      </c>
      <c r="T339" t="s">
        <v>1165</v>
      </c>
      <c r="U339" t="s">
        <v>81</v>
      </c>
      <c r="V339" t="s">
        <v>47</v>
      </c>
      <c r="W339" t="s">
        <v>4426</v>
      </c>
      <c r="X339" t="s">
        <v>3430</v>
      </c>
      <c r="Y339" t="s">
        <v>5216</v>
      </c>
      <c r="Z339" t="s">
        <v>4486</v>
      </c>
    </row>
    <row r="340" spans="1:26">
      <c r="A340" t="s">
        <v>5217</v>
      </c>
      <c r="B340" t="s">
        <v>170</v>
      </c>
      <c r="C340">
        <v>2018</v>
      </c>
      <c r="D340" t="s">
        <v>3474</v>
      </c>
      <c r="E340" t="s">
        <v>3475</v>
      </c>
      <c r="F340" t="s">
        <v>3476</v>
      </c>
      <c r="G340" t="s">
        <v>3477</v>
      </c>
      <c r="H340" t="s">
        <v>47</v>
      </c>
      <c r="I340" t="s">
        <v>47</v>
      </c>
      <c r="J340" t="s">
        <v>3478</v>
      </c>
      <c r="K340" t="s">
        <v>332</v>
      </c>
      <c r="L340" s="12">
        <v>44887.363807870373</v>
      </c>
      <c r="M340" s="12">
        <v>44887.363807870373</v>
      </c>
      <c r="N340" s="12">
        <v>44886.598287037035</v>
      </c>
      <c r="O340" t="s">
        <v>3479</v>
      </c>
      <c r="P340" t="s">
        <v>47</v>
      </c>
      <c r="Q340" t="s">
        <v>5218</v>
      </c>
      <c r="R340" t="s">
        <v>47</v>
      </c>
      <c r="S340" t="s">
        <v>47</v>
      </c>
      <c r="T340" t="s">
        <v>1173</v>
      </c>
      <c r="U340" t="s">
        <v>1174</v>
      </c>
      <c r="V340" t="s">
        <v>4425</v>
      </c>
      <c r="W340" t="s">
        <v>4426</v>
      </c>
      <c r="X340" t="s">
        <v>3480</v>
      </c>
      <c r="Y340" t="s">
        <v>4532</v>
      </c>
      <c r="Z340" t="s">
        <v>47</v>
      </c>
    </row>
    <row r="341" spans="1:26">
      <c r="A341" t="s">
        <v>5219</v>
      </c>
      <c r="B341" t="s">
        <v>170</v>
      </c>
      <c r="C341">
        <v>2010</v>
      </c>
      <c r="D341" t="s">
        <v>3457</v>
      </c>
      <c r="E341" t="s">
        <v>3458</v>
      </c>
      <c r="F341" t="s">
        <v>2891</v>
      </c>
      <c r="G341" t="s">
        <v>2892</v>
      </c>
      <c r="H341" t="s">
        <v>47</v>
      </c>
      <c r="I341" t="s">
        <v>47</v>
      </c>
      <c r="J341" t="s">
        <v>3459</v>
      </c>
      <c r="K341" t="s">
        <v>78</v>
      </c>
      <c r="L341" s="12">
        <v>44887.363807870373</v>
      </c>
      <c r="M341" s="12">
        <v>44887.363807870373</v>
      </c>
      <c r="N341" s="12">
        <v>44886.598275462966</v>
      </c>
      <c r="O341" t="s">
        <v>3460</v>
      </c>
      <c r="P341" t="s">
        <v>47</v>
      </c>
      <c r="Q341" t="s">
        <v>4435</v>
      </c>
      <c r="R341" t="s">
        <v>47</v>
      </c>
      <c r="S341" t="s">
        <v>47</v>
      </c>
      <c r="T341" t="s">
        <v>1165</v>
      </c>
      <c r="U341" t="s">
        <v>81</v>
      </c>
      <c r="V341" t="s">
        <v>47</v>
      </c>
      <c r="W341" t="s">
        <v>4426</v>
      </c>
      <c r="X341" t="s">
        <v>3461</v>
      </c>
      <c r="Y341" t="s">
        <v>4437</v>
      </c>
      <c r="Z341" t="s">
        <v>47</v>
      </c>
    </row>
    <row r="342" spans="1:26">
      <c r="A342" t="s">
        <v>5220</v>
      </c>
      <c r="B342" t="s">
        <v>170</v>
      </c>
      <c r="C342">
        <v>2006</v>
      </c>
      <c r="D342" t="s">
        <v>3450</v>
      </c>
      <c r="E342" t="s">
        <v>3451</v>
      </c>
      <c r="F342" t="s">
        <v>3452</v>
      </c>
      <c r="G342" t="s">
        <v>3453</v>
      </c>
      <c r="H342" t="s">
        <v>47</v>
      </c>
      <c r="I342" t="s">
        <v>47</v>
      </c>
      <c r="J342" t="s">
        <v>3454</v>
      </c>
      <c r="K342" t="s">
        <v>227</v>
      </c>
      <c r="L342" s="12">
        <v>44887.363807870373</v>
      </c>
      <c r="M342" s="12">
        <v>44887.363807870373</v>
      </c>
      <c r="N342" s="12">
        <v>44886.598275462966</v>
      </c>
      <c r="O342" t="s">
        <v>3455</v>
      </c>
      <c r="P342" t="s">
        <v>47</v>
      </c>
      <c r="Q342" t="s">
        <v>5221</v>
      </c>
      <c r="R342" t="s">
        <v>47</v>
      </c>
      <c r="S342" t="s">
        <v>47</v>
      </c>
      <c r="T342" t="s">
        <v>1165</v>
      </c>
      <c r="U342" t="s">
        <v>81</v>
      </c>
      <c r="V342" t="s">
        <v>47</v>
      </c>
      <c r="W342" t="s">
        <v>4426</v>
      </c>
      <c r="X342" t="s">
        <v>3456</v>
      </c>
      <c r="Y342" t="s">
        <v>5222</v>
      </c>
      <c r="Z342" t="s">
        <v>4486</v>
      </c>
    </row>
    <row r="343" spans="1:26">
      <c r="A343" t="s">
        <v>5223</v>
      </c>
      <c r="B343" t="s">
        <v>170</v>
      </c>
      <c r="C343">
        <v>2012</v>
      </c>
      <c r="D343" t="s">
        <v>3438</v>
      </c>
      <c r="E343" t="s">
        <v>3439</v>
      </c>
      <c r="F343" t="s">
        <v>3173</v>
      </c>
      <c r="G343" t="s">
        <v>3440</v>
      </c>
      <c r="H343" t="s">
        <v>47</v>
      </c>
      <c r="I343" t="s">
        <v>47</v>
      </c>
      <c r="J343" t="s">
        <v>3441</v>
      </c>
      <c r="K343" t="s">
        <v>299</v>
      </c>
      <c r="L343" s="12">
        <v>44887.363807870373</v>
      </c>
      <c r="M343" s="12">
        <v>44887.363807870373</v>
      </c>
      <c r="N343" s="12">
        <v>44886.598263888889</v>
      </c>
      <c r="O343" t="s">
        <v>3442</v>
      </c>
      <c r="P343" t="s">
        <v>47</v>
      </c>
      <c r="Q343" t="s">
        <v>5224</v>
      </c>
      <c r="R343" t="s">
        <v>47</v>
      </c>
      <c r="S343" t="s">
        <v>47</v>
      </c>
      <c r="T343" t="s">
        <v>1165</v>
      </c>
      <c r="U343" t="s">
        <v>81</v>
      </c>
      <c r="V343" t="s">
        <v>47</v>
      </c>
      <c r="W343" t="s">
        <v>4426</v>
      </c>
      <c r="X343" t="s">
        <v>3443</v>
      </c>
      <c r="Y343" t="s">
        <v>5225</v>
      </c>
      <c r="Z343" t="s">
        <v>47</v>
      </c>
    </row>
    <row r="344" spans="1:26">
      <c r="A344" t="s">
        <v>5226</v>
      </c>
      <c r="B344" t="s">
        <v>170</v>
      </c>
      <c r="C344">
        <v>2022</v>
      </c>
      <c r="D344" t="s">
        <v>3431</v>
      </c>
      <c r="E344" t="s">
        <v>3432</v>
      </c>
      <c r="F344" t="s">
        <v>3433</v>
      </c>
      <c r="G344" t="s">
        <v>3434</v>
      </c>
      <c r="H344" t="s">
        <v>47</v>
      </c>
      <c r="I344" t="s">
        <v>47</v>
      </c>
      <c r="J344" t="s">
        <v>3435</v>
      </c>
      <c r="K344" t="s">
        <v>71</v>
      </c>
      <c r="L344" s="12">
        <v>44887.363807870373</v>
      </c>
      <c r="M344" s="12">
        <v>44887.363807870373</v>
      </c>
      <c r="N344" s="12">
        <v>44886.598263888889</v>
      </c>
      <c r="O344" t="s">
        <v>3436</v>
      </c>
      <c r="P344" t="s">
        <v>47</v>
      </c>
      <c r="Q344" t="s">
        <v>5227</v>
      </c>
      <c r="R344" t="s">
        <v>47</v>
      </c>
      <c r="S344" t="s">
        <v>47</v>
      </c>
      <c r="T344" t="s">
        <v>1309</v>
      </c>
      <c r="U344" t="s">
        <v>1310</v>
      </c>
      <c r="V344" t="s">
        <v>4425</v>
      </c>
      <c r="W344" t="s">
        <v>4426</v>
      </c>
      <c r="X344" t="s">
        <v>3437</v>
      </c>
      <c r="Y344" t="s">
        <v>5228</v>
      </c>
      <c r="Z344" t="s">
        <v>47</v>
      </c>
    </row>
    <row r="345" spans="1:26">
      <c r="A345" t="s">
        <v>5229</v>
      </c>
      <c r="B345" t="s">
        <v>170</v>
      </c>
      <c r="C345">
        <v>2015</v>
      </c>
      <c r="D345" t="s">
        <v>3410</v>
      </c>
      <c r="E345" t="s">
        <v>3411</v>
      </c>
      <c r="F345" t="s">
        <v>3412</v>
      </c>
      <c r="G345" t="s">
        <v>3413</v>
      </c>
      <c r="H345" t="s">
        <v>47</v>
      </c>
      <c r="I345" t="s">
        <v>47</v>
      </c>
      <c r="J345" t="s">
        <v>3414</v>
      </c>
      <c r="K345" t="s">
        <v>512</v>
      </c>
      <c r="L345" s="12">
        <v>44887.363807870373</v>
      </c>
      <c r="M345" s="12">
        <v>44887.363807870373</v>
      </c>
      <c r="N345" s="12">
        <v>44886.598252314812</v>
      </c>
      <c r="O345" t="s">
        <v>3415</v>
      </c>
      <c r="P345" t="s">
        <v>47</v>
      </c>
      <c r="Q345" t="s">
        <v>5230</v>
      </c>
      <c r="R345" t="s">
        <v>47</v>
      </c>
      <c r="S345" t="s">
        <v>47</v>
      </c>
      <c r="T345" t="s">
        <v>1173</v>
      </c>
      <c r="U345" t="s">
        <v>1174</v>
      </c>
      <c r="V345" t="s">
        <v>4425</v>
      </c>
      <c r="W345" t="s">
        <v>4426</v>
      </c>
      <c r="X345" t="s">
        <v>3416</v>
      </c>
      <c r="Y345" t="s">
        <v>5231</v>
      </c>
      <c r="Z345" t="s">
        <v>47</v>
      </c>
    </row>
    <row r="346" spans="1:26">
      <c r="A346" t="s">
        <v>5232</v>
      </c>
      <c r="B346" t="s">
        <v>170</v>
      </c>
      <c r="C346">
        <v>2013</v>
      </c>
      <c r="D346" t="s">
        <v>3403</v>
      </c>
      <c r="E346" t="s">
        <v>3404</v>
      </c>
      <c r="F346" t="s">
        <v>3405</v>
      </c>
      <c r="G346" t="s">
        <v>3406</v>
      </c>
      <c r="H346" t="s">
        <v>47</v>
      </c>
      <c r="I346" t="s">
        <v>47</v>
      </c>
      <c r="J346" t="s">
        <v>3407</v>
      </c>
      <c r="K346" t="s">
        <v>87</v>
      </c>
      <c r="L346" s="12">
        <v>44887.363807870373</v>
      </c>
      <c r="M346" s="12">
        <v>44887.363807870373</v>
      </c>
      <c r="N346" s="12">
        <v>44886.598240740743</v>
      </c>
      <c r="O346" t="s">
        <v>3408</v>
      </c>
      <c r="P346" t="s">
        <v>47</v>
      </c>
      <c r="Q346" t="s">
        <v>5233</v>
      </c>
      <c r="R346" t="s">
        <v>47</v>
      </c>
      <c r="S346" t="s">
        <v>47</v>
      </c>
      <c r="T346" t="s">
        <v>1165</v>
      </c>
      <c r="U346" t="s">
        <v>81</v>
      </c>
      <c r="V346" t="s">
        <v>47</v>
      </c>
      <c r="W346" t="s">
        <v>4426</v>
      </c>
      <c r="X346" t="s">
        <v>3409</v>
      </c>
      <c r="Y346" t="s">
        <v>5234</v>
      </c>
      <c r="Z346" t="s">
        <v>47</v>
      </c>
    </row>
    <row r="347" spans="1:26">
      <c r="A347" t="s">
        <v>5235</v>
      </c>
      <c r="B347" t="s">
        <v>170</v>
      </c>
      <c r="C347">
        <v>2013</v>
      </c>
      <c r="D347" t="s">
        <v>3397</v>
      </c>
      <c r="E347" t="s">
        <v>3398</v>
      </c>
      <c r="F347" t="s">
        <v>2637</v>
      </c>
      <c r="G347" t="s">
        <v>3399</v>
      </c>
      <c r="H347" t="s">
        <v>47</v>
      </c>
      <c r="I347" t="s">
        <v>47</v>
      </c>
      <c r="J347" t="s">
        <v>3400</v>
      </c>
      <c r="K347" t="s">
        <v>87</v>
      </c>
      <c r="L347" s="12">
        <v>44887.363807870373</v>
      </c>
      <c r="M347" s="12">
        <v>44887.363807870373</v>
      </c>
      <c r="N347" s="12">
        <v>44886.598240740743</v>
      </c>
      <c r="O347" t="s">
        <v>3401</v>
      </c>
      <c r="P347" t="s">
        <v>47</v>
      </c>
      <c r="Q347" t="s">
        <v>5236</v>
      </c>
      <c r="R347" t="s">
        <v>47</v>
      </c>
      <c r="S347" t="s">
        <v>47</v>
      </c>
      <c r="T347" t="s">
        <v>1165</v>
      </c>
      <c r="U347" t="s">
        <v>81</v>
      </c>
      <c r="V347" t="s">
        <v>4425</v>
      </c>
      <c r="W347" t="s">
        <v>4426</v>
      </c>
      <c r="X347" t="s">
        <v>3402</v>
      </c>
      <c r="Y347" t="s">
        <v>5237</v>
      </c>
      <c r="Z347" t="s">
        <v>4498</v>
      </c>
    </row>
    <row r="348" spans="1:26">
      <c r="A348" t="s">
        <v>5238</v>
      </c>
      <c r="B348" t="s">
        <v>170</v>
      </c>
      <c r="C348">
        <v>2013</v>
      </c>
      <c r="D348" t="s">
        <v>3392</v>
      </c>
      <c r="E348" t="s">
        <v>3393</v>
      </c>
      <c r="F348" t="s">
        <v>1772</v>
      </c>
      <c r="G348" t="s">
        <v>2008</v>
      </c>
      <c r="H348" t="s">
        <v>47</v>
      </c>
      <c r="I348" t="s">
        <v>47</v>
      </c>
      <c r="J348" t="s">
        <v>3394</v>
      </c>
      <c r="K348" t="s">
        <v>87</v>
      </c>
      <c r="L348" s="12">
        <v>44887.363807870373</v>
      </c>
      <c r="M348" s="12">
        <v>44887.363807870373</v>
      </c>
      <c r="N348" s="12">
        <v>44886.598240740743</v>
      </c>
      <c r="O348" t="s">
        <v>3395</v>
      </c>
      <c r="P348" t="s">
        <v>47</v>
      </c>
      <c r="Q348" t="s">
        <v>4606</v>
      </c>
      <c r="R348" t="s">
        <v>47</v>
      </c>
      <c r="S348" t="s">
        <v>47</v>
      </c>
      <c r="T348" t="s">
        <v>1173</v>
      </c>
      <c r="U348" t="s">
        <v>1174</v>
      </c>
      <c r="V348" t="s">
        <v>47</v>
      </c>
      <c r="W348" t="s">
        <v>4426</v>
      </c>
      <c r="X348" t="s">
        <v>3396</v>
      </c>
      <c r="Y348" t="s">
        <v>4607</v>
      </c>
      <c r="Z348" t="s">
        <v>4498</v>
      </c>
    </row>
    <row r="349" spans="1:26">
      <c r="A349" t="s">
        <v>5239</v>
      </c>
      <c r="B349" t="s">
        <v>170</v>
      </c>
      <c r="C349">
        <v>2018</v>
      </c>
      <c r="D349" t="s">
        <v>3385</v>
      </c>
      <c r="E349" t="s">
        <v>3386</v>
      </c>
      <c r="F349" t="s">
        <v>3387</v>
      </c>
      <c r="G349" t="s">
        <v>3388</v>
      </c>
      <c r="H349" t="s">
        <v>47</v>
      </c>
      <c r="I349" t="s">
        <v>47</v>
      </c>
      <c r="J349" t="s">
        <v>3389</v>
      </c>
      <c r="K349" t="s">
        <v>332</v>
      </c>
      <c r="L349" s="12">
        <v>44887.363807870373</v>
      </c>
      <c r="M349" s="12">
        <v>44887.363807870373</v>
      </c>
      <c r="N349" s="12">
        <v>44886.598240740743</v>
      </c>
      <c r="O349" t="s">
        <v>3390</v>
      </c>
      <c r="P349" t="s">
        <v>47</v>
      </c>
      <c r="Q349" t="s">
        <v>5240</v>
      </c>
      <c r="R349" t="s">
        <v>47</v>
      </c>
      <c r="S349" t="s">
        <v>5241</v>
      </c>
      <c r="T349" t="s">
        <v>1173</v>
      </c>
      <c r="U349" t="s">
        <v>1174</v>
      </c>
      <c r="V349" t="s">
        <v>4425</v>
      </c>
      <c r="W349" t="s">
        <v>4426</v>
      </c>
      <c r="X349" t="s">
        <v>3391</v>
      </c>
      <c r="Y349" t="s">
        <v>5242</v>
      </c>
      <c r="Z349" t="s">
        <v>47</v>
      </c>
    </row>
    <row r="350" spans="1:26">
      <c r="A350" t="s">
        <v>5243</v>
      </c>
      <c r="B350" t="s">
        <v>170</v>
      </c>
      <c r="C350">
        <v>2015</v>
      </c>
      <c r="D350" t="s">
        <v>3380</v>
      </c>
      <c r="E350" t="s">
        <v>3381</v>
      </c>
      <c r="F350" t="s">
        <v>3281</v>
      </c>
      <c r="G350" t="s">
        <v>3282</v>
      </c>
      <c r="H350" t="s">
        <v>47</v>
      </c>
      <c r="I350" t="s">
        <v>47</v>
      </c>
      <c r="J350" t="s">
        <v>3382</v>
      </c>
      <c r="K350" t="s">
        <v>512</v>
      </c>
      <c r="L350" s="12">
        <v>44887.363807870373</v>
      </c>
      <c r="M350" s="12">
        <v>44887.363807870373</v>
      </c>
      <c r="N350" s="12">
        <v>44886.598240740743</v>
      </c>
      <c r="O350" t="s">
        <v>3383</v>
      </c>
      <c r="P350" t="s">
        <v>47</v>
      </c>
      <c r="Q350" t="s">
        <v>5244</v>
      </c>
      <c r="R350" t="s">
        <v>47</v>
      </c>
      <c r="S350" t="s">
        <v>5245</v>
      </c>
      <c r="T350" t="s">
        <v>1173</v>
      </c>
      <c r="U350" t="s">
        <v>1174</v>
      </c>
      <c r="V350" t="s">
        <v>47</v>
      </c>
      <c r="W350" t="s">
        <v>4426</v>
      </c>
      <c r="X350" t="s">
        <v>3384</v>
      </c>
      <c r="Y350" t="s">
        <v>5246</v>
      </c>
      <c r="Z350" t="s">
        <v>47</v>
      </c>
    </row>
    <row r="351" spans="1:26">
      <c r="A351" t="s">
        <v>5247</v>
      </c>
      <c r="B351" t="s">
        <v>170</v>
      </c>
      <c r="C351">
        <v>2016</v>
      </c>
      <c r="D351" t="s">
        <v>3417</v>
      </c>
      <c r="E351" t="s">
        <v>3418</v>
      </c>
      <c r="F351" t="s">
        <v>3419</v>
      </c>
      <c r="G351" t="s">
        <v>3420</v>
      </c>
      <c r="H351" t="s">
        <v>47</v>
      </c>
      <c r="I351" t="s">
        <v>47</v>
      </c>
      <c r="J351" t="s">
        <v>3421</v>
      </c>
      <c r="K351" t="s">
        <v>279</v>
      </c>
      <c r="L351" s="12">
        <v>44887.363807870373</v>
      </c>
      <c r="M351" s="12">
        <v>44887.363807870373</v>
      </c>
      <c r="N351" s="12">
        <v>44886.598252314812</v>
      </c>
      <c r="O351" t="s">
        <v>3422</v>
      </c>
      <c r="P351" t="s">
        <v>47</v>
      </c>
      <c r="Q351" t="s">
        <v>5248</v>
      </c>
      <c r="R351" t="s">
        <v>47</v>
      </c>
      <c r="S351" t="s">
        <v>5249</v>
      </c>
      <c r="T351" t="s">
        <v>1173</v>
      </c>
      <c r="U351" t="s">
        <v>1174</v>
      </c>
      <c r="V351" t="s">
        <v>47</v>
      </c>
      <c r="W351" t="s">
        <v>4426</v>
      </c>
      <c r="X351" t="s">
        <v>3423</v>
      </c>
      <c r="Y351" t="s">
        <v>5250</v>
      </c>
      <c r="Z351" t="s">
        <v>47</v>
      </c>
    </row>
    <row r="352" spans="1:26">
      <c r="A352" t="s">
        <v>5251</v>
      </c>
      <c r="B352" t="s">
        <v>170</v>
      </c>
      <c r="C352">
        <v>2009</v>
      </c>
      <c r="D352" t="s">
        <v>3373</v>
      </c>
      <c r="E352" t="s">
        <v>3374</v>
      </c>
      <c r="F352" t="s">
        <v>3375</v>
      </c>
      <c r="G352" t="s">
        <v>3376</v>
      </c>
      <c r="H352" t="s">
        <v>47</v>
      </c>
      <c r="I352" t="s">
        <v>47</v>
      </c>
      <c r="J352" t="s">
        <v>3377</v>
      </c>
      <c r="K352" t="s">
        <v>563</v>
      </c>
      <c r="L352" s="12">
        <v>44887.363807870373</v>
      </c>
      <c r="M352" s="12">
        <v>44887.363807870373</v>
      </c>
      <c r="N352" s="12">
        <v>44886.598240740743</v>
      </c>
      <c r="O352" t="s">
        <v>3378</v>
      </c>
      <c r="P352" t="s">
        <v>47</v>
      </c>
      <c r="Q352" t="s">
        <v>5252</v>
      </c>
      <c r="R352" t="s">
        <v>47</v>
      </c>
      <c r="S352" t="s">
        <v>47</v>
      </c>
      <c r="T352" t="s">
        <v>1165</v>
      </c>
      <c r="U352" t="s">
        <v>81</v>
      </c>
      <c r="V352" t="s">
        <v>47</v>
      </c>
      <c r="W352" t="s">
        <v>4426</v>
      </c>
      <c r="X352" t="s">
        <v>3379</v>
      </c>
      <c r="Y352" t="s">
        <v>5253</v>
      </c>
      <c r="Z352" t="s">
        <v>47</v>
      </c>
    </row>
    <row r="353" spans="1:26">
      <c r="A353" t="s">
        <v>5254</v>
      </c>
      <c r="B353" t="s">
        <v>170</v>
      </c>
      <c r="C353">
        <v>2020</v>
      </c>
      <c r="D353" t="s">
        <v>3367</v>
      </c>
      <c r="E353" t="s">
        <v>3368</v>
      </c>
      <c r="F353" t="s">
        <v>3369</v>
      </c>
      <c r="G353" t="s">
        <v>3370</v>
      </c>
      <c r="H353" t="s">
        <v>47</v>
      </c>
      <c r="I353" t="s">
        <v>47</v>
      </c>
      <c r="J353" t="s">
        <v>3371</v>
      </c>
      <c r="K353" t="s">
        <v>124</v>
      </c>
      <c r="L353" s="12">
        <v>44887.363807870373</v>
      </c>
      <c r="M353" s="12">
        <v>44887.363807870373</v>
      </c>
      <c r="N353" s="12">
        <v>44886.598229166666</v>
      </c>
      <c r="O353" t="s">
        <v>594</v>
      </c>
      <c r="P353" t="s">
        <v>47</v>
      </c>
      <c r="Q353" t="s">
        <v>5255</v>
      </c>
      <c r="R353" t="s">
        <v>47</v>
      </c>
      <c r="S353" t="s">
        <v>5256</v>
      </c>
      <c r="T353" t="s">
        <v>1173</v>
      </c>
      <c r="U353" t="s">
        <v>1174</v>
      </c>
      <c r="V353" t="s">
        <v>4425</v>
      </c>
      <c r="W353" t="s">
        <v>4426</v>
      </c>
      <c r="X353" t="s">
        <v>3372</v>
      </c>
      <c r="Y353" t="s">
        <v>5257</v>
      </c>
      <c r="Z353" t="s">
        <v>47</v>
      </c>
    </row>
    <row r="354" spans="1:26">
      <c r="A354" t="s">
        <v>5258</v>
      </c>
      <c r="B354" t="s">
        <v>170</v>
      </c>
      <c r="C354">
        <v>2020</v>
      </c>
      <c r="D354" t="s">
        <v>3362</v>
      </c>
      <c r="E354" t="s">
        <v>3363</v>
      </c>
      <c r="F354" t="s">
        <v>1576</v>
      </c>
      <c r="G354" t="s">
        <v>1577</v>
      </c>
      <c r="H354" t="s">
        <v>47</v>
      </c>
      <c r="I354" t="s">
        <v>47</v>
      </c>
      <c r="J354" t="s">
        <v>3364</v>
      </c>
      <c r="K354" t="s">
        <v>124</v>
      </c>
      <c r="L354" s="12">
        <v>44887.363807870373</v>
      </c>
      <c r="M354" s="12">
        <v>44887.363807870373</v>
      </c>
      <c r="N354" s="12">
        <v>44886.598217592589</v>
      </c>
      <c r="O354" t="s">
        <v>3365</v>
      </c>
      <c r="P354" t="s">
        <v>47</v>
      </c>
      <c r="Q354" t="s">
        <v>5130</v>
      </c>
      <c r="R354" t="s">
        <v>47</v>
      </c>
      <c r="S354" t="s">
        <v>5259</v>
      </c>
      <c r="T354" t="s">
        <v>1173</v>
      </c>
      <c r="U354" t="s">
        <v>1174</v>
      </c>
      <c r="V354" t="s">
        <v>4425</v>
      </c>
      <c r="W354" t="s">
        <v>4426</v>
      </c>
      <c r="X354" t="s">
        <v>3366</v>
      </c>
      <c r="Y354" t="s">
        <v>5132</v>
      </c>
      <c r="Z354" t="s">
        <v>47</v>
      </c>
    </row>
    <row r="355" spans="1:26">
      <c r="A355" t="s">
        <v>5260</v>
      </c>
      <c r="B355" t="s">
        <v>83</v>
      </c>
      <c r="C355">
        <v>2021</v>
      </c>
      <c r="D355" t="s">
        <v>3354</v>
      </c>
      <c r="E355" t="s">
        <v>3355</v>
      </c>
      <c r="F355" t="s">
        <v>3356</v>
      </c>
      <c r="G355" t="s">
        <v>47</v>
      </c>
      <c r="H355" t="s">
        <v>3357</v>
      </c>
      <c r="I355" t="s">
        <v>3358</v>
      </c>
      <c r="J355" t="s">
        <v>3359</v>
      </c>
      <c r="K355" t="s">
        <v>3360</v>
      </c>
      <c r="L355" s="12">
        <v>44887.363807870373</v>
      </c>
      <c r="M355" s="12">
        <v>44887.363807870373</v>
      </c>
      <c r="N355" s="12">
        <v>44886.598217592589</v>
      </c>
      <c r="O355" t="s">
        <v>3361</v>
      </c>
      <c r="P355" t="s">
        <v>311</v>
      </c>
      <c r="Q355" t="s">
        <v>5261</v>
      </c>
      <c r="R355" t="s">
        <v>3356</v>
      </c>
      <c r="S355" t="s">
        <v>47</v>
      </c>
      <c r="T355" t="s">
        <v>47</v>
      </c>
      <c r="U355" t="s">
        <v>47</v>
      </c>
      <c r="V355" t="s">
        <v>4425</v>
      </c>
      <c r="W355" t="s">
        <v>4426</v>
      </c>
      <c r="X355" t="s">
        <v>47</v>
      </c>
      <c r="Y355" t="s">
        <v>47</v>
      </c>
      <c r="Z355" t="s">
        <v>47</v>
      </c>
    </row>
    <row r="356" spans="1:26">
      <c r="A356" t="s">
        <v>5262</v>
      </c>
      <c r="B356" t="s">
        <v>83</v>
      </c>
      <c r="C356">
        <v>2015</v>
      </c>
      <c r="D356" t="s">
        <v>3346</v>
      </c>
      <c r="E356" t="s">
        <v>3347</v>
      </c>
      <c r="F356" t="s">
        <v>3348</v>
      </c>
      <c r="G356" t="s">
        <v>47</v>
      </c>
      <c r="H356" t="s">
        <v>3349</v>
      </c>
      <c r="I356" t="s">
        <v>3350</v>
      </c>
      <c r="J356" t="s">
        <v>3351</v>
      </c>
      <c r="K356" t="s">
        <v>3352</v>
      </c>
      <c r="L356" s="12">
        <v>44887.363807870373</v>
      </c>
      <c r="M356" s="12">
        <v>44887.363807870373</v>
      </c>
      <c r="N356" s="12">
        <v>44886.59820601852</v>
      </c>
      <c r="O356" t="s">
        <v>3353</v>
      </c>
      <c r="P356" t="s">
        <v>130</v>
      </c>
      <c r="Q356" t="s">
        <v>5263</v>
      </c>
      <c r="R356" t="s">
        <v>5264</v>
      </c>
      <c r="S356" t="s">
        <v>47</v>
      </c>
      <c r="T356" t="s">
        <v>47</v>
      </c>
      <c r="U356" t="s">
        <v>47</v>
      </c>
      <c r="V356" t="s">
        <v>4425</v>
      </c>
      <c r="W356" t="s">
        <v>4426</v>
      </c>
      <c r="X356" t="s">
        <v>47</v>
      </c>
      <c r="Y356" t="s">
        <v>47</v>
      </c>
      <c r="Z356" t="s">
        <v>47</v>
      </c>
    </row>
    <row r="357" spans="1:26">
      <c r="A357" t="s">
        <v>5265</v>
      </c>
      <c r="B357" t="s">
        <v>170</v>
      </c>
      <c r="C357">
        <v>2018</v>
      </c>
      <c r="D357" t="s">
        <v>3340</v>
      </c>
      <c r="E357" t="s">
        <v>3341</v>
      </c>
      <c r="F357" t="s">
        <v>1191</v>
      </c>
      <c r="G357" t="s">
        <v>3342</v>
      </c>
      <c r="H357" t="s">
        <v>47</v>
      </c>
      <c r="I357" t="s">
        <v>47</v>
      </c>
      <c r="J357" t="s">
        <v>3343</v>
      </c>
      <c r="K357" t="s">
        <v>332</v>
      </c>
      <c r="L357" s="12">
        <v>44887.363807870373</v>
      </c>
      <c r="M357" s="12">
        <v>44887.363807870373</v>
      </c>
      <c r="N357" s="12">
        <v>44886.59820601852</v>
      </c>
      <c r="O357" t="s">
        <v>3344</v>
      </c>
      <c r="P357" t="s">
        <v>47</v>
      </c>
      <c r="Q357" t="s">
        <v>5266</v>
      </c>
      <c r="R357" t="s">
        <v>47</v>
      </c>
      <c r="S357" t="s">
        <v>5267</v>
      </c>
      <c r="T357" t="s">
        <v>1173</v>
      </c>
      <c r="U357" t="s">
        <v>1174</v>
      </c>
      <c r="V357" t="s">
        <v>47</v>
      </c>
      <c r="W357" t="s">
        <v>4426</v>
      </c>
      <c r="X357" t="s">
        <v>3345</v>
      </c>
      <c r="Y357" t="s">
        <v>5268</v>
      </c>
      <c r="Z357" t="s">
        <v>47</v>
      </c>
    </row>
    <row r="358" spans="1:26">
      <c r="A358" t="s">
        <v>5269</v>
      </c>
      <c r="B358" t="s">
        <v>170</v>
      </c>
      <c r="C358">
        <v>2016</v>
      </c>
      <c r="D358" t="s">
        <v>3050</v>
      </c>
      <c r="E358" t="s">
        <v>3335</v>
      </c>
      <c r="F358" t="s">
        <v>3095</v>
      </c>
      <c r="G358" t="s">
        <v>3336</v>
      </c>
      <c r="H358" t="s">
        <v>47</v>
      </c>
      <c r="I358" t="s">
        <v>47</v>
      </c>
      <c r="J358" t="s">
        <v>3337</v>
      </c>
      <c r="K358" t="s">
        <v>279</v>
      </c>
      <c r="L358" s="12">
        <v>44887.363807870373</v>
      </c>
      <c r="M358" s="12">
        <v>44887.363807870373</v>
      </c>
      <c r="N358" s="12">
        <v>44886.598194444443</v>
      </c>
      <c r="O358" t="s">
        <v>3338</v>
      </c>
      <c r="P358" t="s">
        <v>47</v>
      </c>
      <c r="Q358" t="s">
        <v>5270</v>
      </c>
      <c r="R358" t="s">
        <v>47</v>
      </c>
      <c r="S358" t="s">
        <v>47</v>
      </c>
      <c r="T358" t="s">
        <v>1173</v>
      </c>
      <c r="U358" t="s">
        <v>1174</v>
      </c>
      <c r="V358" t="s">
        <v>47</v>
      </c>
      <c r="W358" t="s">
        <v>4426</v>
      </c>
      <c r="X358" t="s">
        <v>3339</v>
      </c>
      <c r="Y358" t="s">
        <v>5271</v>
      </c>
      <c r="Z358" t="s">
        <v>47</v>
      </c>
    </row>
    <row r="359" spans="1:26">
      <c r="A359" t="s">
        <v>5272</v>
      </c>
      <c r="B359" t="s">
        <v>170</v>
      </c>
      <c r="C359">
        <v>2012</v>
      </c>
      <c r="D359" t="s">
        <v>3328</v>
      </c>
      <c r="E359" t="s">
        <v>3329</v>
      </c>
      <c r="F359" t="s">
        <v>3330</v>
      </c>
      <c r="G359" t="s">
        <v>3331</v>
      </c>
      <c r="H359" t="s">
        <v>47</v>
      </c>
      <c r="I359" t="s">
        <v>47</v>
      </c>
      <c r="J359" t="s">
        <v>3332</v>
      </c>
      <c r="K359" t="s">
        <v>299</v>
      </c>
      <c r="L359" s="12">
        <v>44887.363807870373</v>
      </c>
      <c r="M359" s="12">
        <v>44887.363807870373</v>
      </c>
      <c r="N359" s="12">
        <v>44886.598194444443</v>
      </c>
      <c r="O359" t="s">
        <v>3333</v>
      </c>
      <c r="P359" t="s">
        <v>47</v>
      </c>
      <c r="Q359" t="s">
        <v>5273</v>
      </c>
      <c r="R359" t="s">
        <v>47</v>
      </c>
      <c r="S359" t="s">
        <v>47</v>
      </c>
      <c r="T359" t="s">
        <v>1165</v>
      </c>
      <c r="U359" t="s">
        <v>81</v>
      </c>
      <c r="V359" t="s">
        <v>47</v>
      </c>
      <c r="W359" t="s">
        <v>4426</v>
      </c>
      <c r="X359" t="s">
        <v>3334</v>
      </c>
      <c r="Y359" t="s">
        <v>5274</v>
      </c>
      <c r="Z359" t="s">
        <v>4498</v>
      </c>
    </row>
    <row r="360" spans="1:26">
      <c r="A360" t="s">
        <v>5275</v>
      </c>
      <c r="B360" t="s">
        <v>170</v>
      </c>
      <c r="C360">
        <v>2022</v>
      </c>
      <c r="D360" t="s">
        <v>3321</v>
      </c>
      <c r="E360" t="s">
        <v>3322</v>
      </c>
      <c r="F360" t="s">
        <v>3323</v>
      </c>
      <c r="G360" t="s">
        <v>3324</v>
      </c>
      <c r="H360" t="s">
        <v>47</v>
      </c>
      <c r="I360" t="s">
        <v>47</v>
      </c>
      <c r="J360" t="s">
        <v>3325</v>
      </c>
      <c r="K360" t="s">
        <v>71</v>
      </c>
      <c r="L360" s="12">
        <v>44887.363807870373</v>
      </c>
      <c r="M360" s="12">
        <v>44887.363807870373</v>
      </c>
      <c r="N360" s="12">
        <v>44886.598194444443</v>
      </c>
      <c r="O360" t="s">
        <v>3326</v>
      </c>
      <c r="P360" t="s">
        <v>47</v>
      </c>
      <c r="Q360" t="s">
        <v>5276</v>
      </c>
      <c r="R360" t="s">
        <v>47</v>
      </c>
      <c r="S360" t="s">
        <v>47</v>
      </c>
      <c r="T360" t="s">
        <v>1173</v>
      </c>
      <c r="U360" t="s">
        <v>1174</v>
      </c>
      <c r="V360" t="s">
        <v>4425</v>
      </c>
      <c r="W360" t="s">
        <v>4426</v>
      </c>
      <c r="X360" t="s">
        <v>3327</v>
      </c>
      <c r="Y360" t="s">
        <v>5277</v>
      </c>
      <c r="Z360" t="s">
        <v>47</v>
      </c>
    </row>
    <row r="361" spans="1:26">
      <c r="A361" t="s">
        <v>5278</v>
      </c>
      <c r="B361" t="s">
        <v>170</v>
      </c>
      <c r="C361">
        <v>2018</v>
      </c>
      <c r="D361" t="s">
        <v>3314</v>
      </c>
      <c r="E361" t="s">
        <v>3315</v>
      </c>
      <c r="F361" t="s">
        <v>3316</v>
      </c>
      <c r="G361" t="s">
        <v>3317</v>
      </c>
      <c r="H361" t="s">
        <v>47</v>
      </c>
      <c r="I361" t="s">
        <v>47</v>
      </c>
      <c r="J361" t="s">
        <v>3318</v>
      </c>
      <c r="K361" t="s">
        <v>332</v>
      </c>
      <c r="L361" s="12">
        <v>44887.363807870373</v>
      </c>
      <c r="M361" s="12">
        <v>44887.363807870373</v>
      </c>
      <c r="N361" s="12">
        <v>44886.598194444443</v>
      </c>
      <c r="O361" t="s">
        <v>3319</v>
      </c>
      <c r="P361" t="s">
        <v>47</v>
      </c>
      <c r="Q361" t="s">
        <v>5279</v>
      </c>
      <c r="R361" t="s">
        <v>47</v>
      </c>
      <c r="S361" t="s">
        <v>47</v>
      </c>
      <c r="T361" t="s">
        <v>1173</v>
      </c>
      <c r="U361" t="s">
        <v>1174</v>
      </c>
      <c r="V361" t="s">
        <v>47</v>
      </c>
      <c r="W361" t="s">
        <v>4426</v>
      </c>
      <c r="X361" t="s">
        <v>3320</v>
      </c>
      <c r="Y361" t="s">
        <v>5280</v>
      </c>
      <c r="Z361" t="s">
        <v>47</v>
      </c>
    </row>
    <row r="362" spans="1:26">
      <c r="A362" t="s">
        <v>5281</v>
      </c>
      <c r="B362" t="s">
        <v>170</v>
      </c>
      <c r="C362">
        <v>2012</v>
      </c>
      <c r="D362" t="s">
        <v>3308</v>
      </c>
      <c r="E362" t="s">
        <v>3309</v>
      </c>
      <c r="F362" t="s">
        <v>2637</v>
      </c>
      <c r="G362" t="s">
        <v>3310</v>
      </c>
      <c r="H362" t="s">
        <v>47</v>
      </c>
      <c r="I362" t="s">
        <v>47</v>
      </c>
      <c r="J362" t="s">
        <v>3311</v>
      </c>
      <c r="K362" t="s">
        <v>299</v>
      </c>
      <c r="L362" s="12">
        <v>44887.363807870373</v>
      </c>
      <c r="M362" s="12">
        <v>44887.363807870373</v>
      </c>
      <c r="N362" s="12">
        <v>44886.598182870373</v>
      </c>
      <c r="O362" t="s">
        <v>3312</v>
      </c>
      <c r="P362" t="s">
        <v>47</v>
      </c>
      <c r="Q362" t="s">
        <v>5282</v>
      </c>
      <c r="R362" t="s">
        <v>47</v>
      </c>
      <c r="S362" t="s">
        <v>5283</v>
      </c>
      <c r="T362" t="s">
        <v>1165</v>
      </c>
      <c r="U362" t="s">
        <v>81</v>
      </c>
      <c r="V362" t="s">
        <v>47</v>
      </c>
      <c r="W362" t="s">
        <v>4426</v>
      </c>
      <c r="X362" t="s">
        <v>3313</v>
      </c>
      <c r="Y362" t="s">
        <v>5284</v>
      </c>
      <c r="Z362" t="s">
        <v>4498</v>
      </c>
    </row>
    <row r="363" spans="1:26">
      <c r="A363" t="s">
        <v>5285</v>
      </c>
      <c r="B363" t="s">
        <v>170</v>
      </c>
      <c r="C363">
        <v>2014</v>
      </c>
      <c r="D363" t="s">
        <v>3303</v>
      </c>
      <c r="E363" t="s">
        <v>3304</v>
      </c>
      <c r="F363" t="s">
        <v>2077</v>
      </c>
      <c r="G363" t="s">
        <v>2078</v>
      </c>
      <c r="H363" t="s">
        <v>47</v>
      </c>
      <c r="I363" t="s">
        <v>47</v>
      </c>
      <c r="J363" t="s">
        <v>3305</v>
      </c>
      <c r="K363" t="s">
        <v>348</v>
      </c>
      <c r="L363" s="12">
        <v>44887.363807870373</v>
      </c>
      <c r="M363" s="12">
        <v>44887.363807870373</v>
      </c>
      <c r="N363" s="12">
        <v>44886.598182870373</v>
      </c>
      <c r="O363" t="s">
        <v>3306</v>
      </c>
      <c r="P363" t="s">
        <v>47</v>
      </c>
      <c r="Q363" t="s">
        <v>4955</v>
      </c>
      <c r="R363" t="s">
        <v>47</v>
      </c>
      <c r="S363" t="s">
        <v>47</v>
      </c>
      <c r="T363" t="s">
        <v>1173</v>
      </c>
      <c r="U363" t="s">
        <v>1174</v>
      </c>
      <c r="V363" t="s">
        <v>47</v>
      </c>
      <c r="W363" t="s">
        <v>4426</v>
      </c>
      <c r="X363" t="s">
        <v>3307</v>
      </c>
      <c r="Y363" t="s">
        <v>4956</v>
      </c>
      <c r="Z363" t="s">
        <v>47</v>
      </c>
    </row>
    <row r="364" spans="1:26">
      <c r="A364" t="s">
        <v>5286</v>
      </c>
      <c r="B364" t="s">
        <v>170</v>
      </c>
      <c r="C364">
        <v>2015</v>
      </c>
      <c r="D364" t="s">
        <v>3298</v>
      </c>
      <c r="E364" t="s">
        <v>3299</v>
      </c>
      <c r="F364" t="s">
        <v>3281</v>
      </c>
      <c r="G364" t="s">
        <v>3282</v>
      </c>
      <c r="H364" t="s">
        <v>47</v>
      </c>
      <c r="I364" t="s">
        <v>47</v>
      </c>
      <c r="J364" t="s">
        <v>3300</v>
      </c>
      <c r="K364" t="s">
        <v>512</v>
      </c>
      <c r="L364" s="12">
        <v>44887.363807870373</v>
      </c>
      <c r="M364" s="12">
        <v>44887.363807870373</v>
      </c>
      <c r="N364" s="12">
        <v>44886.598182870373</v>
      </c>
      <c r="O364" t="s">
        <v>3301</v>
      </c>
      <c r="P364" t="s">
        <v>47</v>
      </c>
      <c r="Q364" t="s">
        <v>5244</v>
      </c>
      <c r="R364" t="s">
        <v>47</v>
      </c>
      <c r="S364" t="s">
        <v>47</v>
      </c>
      <c r="T364" t="s">
        <v>1173</v>
      </c>
      <c r="U364" t="s">
        <v>1174</v>
      </c>
      <c r="V364" t="s">
        <v>47</v>
      </c>
      <c r="W364" t="s">
        <v>4426</v>
      </c>
      <c r="X364" t="s">
        <v>3302</v>
      </c>
      <c r="Y364" t="s">
        <v>5246</v>
      </c>
      <c r="Z364" t="s">
        <v>47</v>
      </c>
    </row>
    <row r="365" spans="1:26">
      <c r="A365" t="s">
        <v>5287</v>
      </c>
      <c r="B365" t="s">
        <v>170</v>
      </c>
      <c r="C365">
        <v>2013</v>
      </c>
      <c r="D365" t="s">
        <v>3291</v>
      </c>
      <c r="E365" t="s">
        <v>3292</v>
      </c>
      <c r="F365" t="s">
        <v>3293</v>
      </c>
      <c r="G365" t="s">
        <v>3294</v>
      </c>
      <c r="H365" t="s">
        <v>47</v>
      </c>
      <c r="I365" t="s">
        <v>47</v>
      </c>
      <c r="J365" t="s">
        <v>3295</v>
      </c>
      <c r="K365" t="s">
        <v>87</v>
      </c>
      <c r="L365" s="12">
        <v>44887.363807870373</v>
      </c>
      <c r="M365" s="12">
        <v>44887.363807870373</v>
      </c>
      <c r="N365" s="12">
        <v>44886.598171296297</v>
      </c>
      <c r="O365" t="s">
        <v>3296</v>
      </c>
      <c r="P365" t="s">
        <v>47</v>
      </c>
      <c r="Q365" t="s">
        <v>5288</v>
      </c>
      <c r="R365" t="s">
        <v>47</v>
      </c>
      <c r="S365" t="s">
        <v>47</v>
      </c>
      <c r="T365" t="s">
        <v>1165</v>
      </c>
      <c r="U365" t="s">
        <v>81</v>
      </c>
      <c r="V365" t="s">
        <v>47</v>
      </c>
      <c r="W365" t="s">
        <v>4426</v>
      </c>
      <c r="X365" t="s">
        <v>3297</v>
      </c>
      <c r="Y365" t="s">
        <v>5289</v>
      </c>
      <c r="Z365" t="s">
        <v>47</v>
      </c>
    </row>
    <row r="366" spans="1:26">
      <c r="A366" t="s">
        <v>5290</v>
      </c>
      <c r="B366" t="s">
        <v>83</v>
      </c>
      <c r="C366">
        <v>2021</v>
      </c>
      <c r="D366" t="s">
        <v>3286</v>
      </c>
      <c r="E366" t="s">
        <v>3287</v>
      </c>
      <c r="F366" t="s">
        <v>1212</v>
      </c>
      <c r="G366" t="s">
        <v>47</v>
      </c>
      <c r="H366" t="s">
        <v>1213</v>
      </c>
      <c r="I366" t="s">
        <v>3288</v>
      </c>
      <c r="J366" t="s">
        <v>3289</v>
      </c>
      <c r="K366" t="s">
        <v>426</v>
      </c>
      <c r="L366" s="12">
        <v>44887.363807870373</v>
      </c>
      <c r="M366" s="12">
        <v>44887.363807870373</v>
      </c>
      <c r="N366" s="12">
        <v>44886.598171296297</v>
      </c>
      <c r="O366" t="s">
        <v>3290</v>
      </c>
      <c r="P366" t="s">
        <v>505</v>
      </c>
      <c r="Q366" t="s">
        <v>5291</v>
      </c>
      <c r="R366" t="s">
        <v>4443</v>
      </c>
      <c r="S366" t="s">
        <v>5292</v>
      </c>
      <c r="T366" t="s">
        <v>47</v>
      </c>
      <c r="U366" t="s">
        <v>47</v>
      </c>
      <c r="V366" t="s">
        <v>4425</v>
      </c>
      <c r="W366" t="s">
        <v>4426</v>
      </c>
      <c r="X366" t="s">
        <v>47</v>
      </c>
      <c r="Y366" t="s">
        <v>47</v>
      </c>
      <c r="Z366" t="s">
        <v>47</v>
      </c>
    </row>
    <row r="367" spans="1:26">
      <c r="A367" t="s">
        <v>5293</v>
      </c>
      <c r="B367" t="s">
        <v>170</v>
      </c>
      <c r="C367">
        <v>2014</v>
      </c>
      <c r="D367" t="s">
        <v>3272</v>
      </c>
      <c r="E367" t="s">
        <v>3273</v>
      </c>
      <c r="F367" t="s">
        <v>3274</v>
      </c>
      <c r="G367" t="s">
        <v>3275</v>
      </c>
      <c r="H367" t="s">
        <v>47</v>
      </c>
      <c r="I367" t="s">
        <v>47</v>
      </c>
      <c r="J367" t="s">
        <v>3276</v>
      </c>
      <c r="K367" t="s">
        <v>348</v>
      </c>
      <c r="L367" s="12">
        <v>44887.363807870373</v>
      </c>
      <c r="M367" s="12">
        <v>44887.363807870373</v>
      </c>
      <c r="N367" s="12">
        <v>44886.598171296297</v>
      </c>
      <c r="O367" t="s">
        <v>3277</v>
      </c>
      <c r="P367" t="s">
        <v>47</v>
      </c>
      <c r="Q367" t="s">
        <v>5294</v>
      </c>
      <c r="R367" t="s">
        <v>47</v>
      </c>
      <c r="S367" t="s">
        <v>47</v>
      </c>
      <c r="T367" t="s">
        <v>1173</v>
      </c>
      <c r="U367" t="s">
        <v>1174</v>
      </c>
      <c r="V367" t="s">
        <v>47</v>
      </c>
      <c r="W367" t="s">
        <v>4426</v>
      </c>
      <c r="X367" t="s">
        <v>3278</v>
      </c>
      <c r="Y367" t="s">
        <v>5295</v>
      </c>
      <c r="Z367" t="s">
        <v>47</v>
      </c>
    </row>
    <row r="368" spans="1:26">
      <c r="A368" t="s">
        <v>5296</v>
      </c>
      <c r="B368" t="s">
        <v>170</v>
      </c>
      <c r="C368">
        <v>2020</v>
      </c>
      <c r="D368" t="s">
        <v>3247</v>
      </c>
      <c r="E368" t="s">
        <v>3248</v>
      </c>
      <c r="F368" t="s">
        <v>3249</v>
      </c>
      <c r="G368" t="s">
        <v>3250</v>
      </c>
      <c r="H368" t="s">
        <v>47</v>
      </c>
      <c r="I368" t="s">
        <v>47</v>
      </c>
      <c r="J368" t="s">
        <v>3251</v>
      </c>
      <c r="K368" t="s">
        <v>124</v>
      </c>
      <c r="L368" s="12">
        <v>44887.363807870373</v>
      </c>
      <c r="M368" s="12">
        <v>44887.363807870373</v>
      </c>
      <c r="N368" s="12">
        <v>44886.59815972222</v>
      </c>
      <c r="O368" t="s">
        <v>3252</v>
      </c>
      <c r="P368" t="s">
        <v>47</v>
      </c>
      <c r="Q368" t="s">
        <v>5297</v>
      </c>
      <c r="R368" t="s">
        <v>47</v>
      </c>
      <c r="S368" t="s">
        <v>47</v>
      </c>
      <c r="T368" t="s">
        <v>1173</v>
      </c>
      <c r="U368" t="s">
        <v>1174</v>
      </c>
      <c r="V368" t="s">
        <v>4425</v>
      </c>
      <c r="W368" t="s">
        <v>4426</v>
      </c>
      <c r="X368" t="s">
        <v>3253</v>
      </c>
      <c r="Y368" t="s">
        <v>5298</v>
      </c>
      <c r="Z368" t="s">
        <v>47</v>
      </c>
    </row>
    <row r="369" spans="1:26">
      <c r="A369" t="s">
        <v>5299</v>
      </c>
      <c r="B369" t="s">
        <v>170</v>
      </c>
      <c r="C369">
        <v>2010</v>
      </c>
      <c r="D369" t="s">
        <v>3242</v>
      </c>
      <c r="E369" t="s">
        <v>3243</v>
      </c>
      <c r="F369" t="s">
        <v>3173</v>
      </c>
      <c r="G369" t="s">
        <v>3174</v>
      </c>
      <c r="H369" t="s">
        <v>47</v>
      </c>
      <c r="I369" t="s">
        <v>47</v>
      </c>
      <c r="J369" t="s">
        <v>3244</v>
      </c>
      <c r="K369" t="s">
        <v>78</v>
      </c>
      <c r="L369" s="12">
        <v>44887.363807870373</v>
      </c>
      <c r="M369" s="12">
        <v>44887.363807870373</v>
      </c>
      <c r="N369" s="12">
        <v>44886.59815972222</v>
      </c>
      <c r="O369" t="s">
        <v>3245</v>
      </c>
      <c r="P369" t="s">
        <v>47</v>
      </c>
      <c r="Q369" t="s">
        <v>5300</v>
      </c>
      <c r="R369" t="s">
        <v>47</v>
      </c>
      <c r="S369" t="s">
        <v>47</v>
      </c>
      <c r="T369" t="s">
        <v>1165</v>
      </c>
      <c r="U369" t="s">
        <v>81</v>
      </c>
      <c r="V369" t="s">
        <v>47</v>
      </c>
      <c r="W369" t="s">
        <v>4426</v>
      </c>
      <c r="X369" t="s">
        <v>3246</v>
      </c>
      <c r="Y369" t="s">
        <v>5301</v>
      </c>
      <c r="Z369" t="s">
        <v>47</v>
      </c>
    </row>
    <row r="370" spans="1:26">
      <c r="A370" t="s">
        <v>5302</v>
      </c>
      <c r="B370" t="s">
        <v>83</v>
      </c>
      <c r="C370">
        <v>2010</v>
      </c>
      <c r="D370" t="s">
        <v>3235</v>
      </c>
      <c r="E370" t="s">
        <v>3236</v>
      </c>
      <c r="F370" t="s">
        <v>1633</v>
      </c>
      <c r="G370" t="s">
        <v>47</v>
      </c>
      <c r="H370" t="s">
        <v>1634</v>
      </c>
      <c r="I370" t="s">
        <v>3237</v>
      </c>
      <c r="J370" t="s">
        <v>3238</v>
      </c>
      <c r="K370" t="s">
        <v>3239</v>
      </c>
      <c r="L370" s="12">
        <v>44887.363807870373</v>
      </c>
      <c r="M370" s="12">
        <v>44887.363807870373</v>
      </c>
      <c r="N370" s="12">
        <v>44886.59814814815</v>
      </c>
      <c r="O370" t="s">
        <v>3240</v>
      </c>
      <c r="P370" t="s">
        <v>3241</v>
      </c>
      <c r="Q370" t="s">
        <v>505</v>
      </c>
      <c r="R370" t="s">
        <v>4666</v>
      </c>
      <c r="S370" t="s">
        <v>47</v>
      </c>
      <c r="T370" t="s">
        <v>47</v>
      </c>
      <c r="U370" t="s">
        <v>47</v>
      </c>
      <c r="V370" t="s">
        <v>4425</v>
      </c>
      <c r="W370" t="s">
        <v>4426</v>
      </c>
      <c r="X370" t="s">
        <v>47</v>
      </c>
      <c r="Y370" t="s">
        <v>47</v>
      </c>
      <c r="Z370" t="s">
        <v>47</v>
      </c>
    </row>
    <row r="371" spans="1:26">
      <c r="A371" t="s">
        <v>5303</v>
      </c>
      <c r="B371" t="s">
        <v>170</v>
      </c>
      <c r="C371">
        <v>2015</v>
      </c>
      <c r="D371" t="s">
        <v>3279</v>
      </c>
      <c r="E371" t="s">
        <v>3280</v>
      </c>
      <c r="F371" t="s">
        <v>3281</v>
      </c>
      <c r="G371" t="s">
        <v>3282</v>
      </c>
      <c r="H371" t="s">
        <v>47</v>
      </c>
      <c r="I371" t="s">
        <v>47</v>
      </c>
      <c r="J371" t="s">
        <v>3283</v>
      </c>
      <c r="K371" t="s">
        <v>512</v>
      </c>
      <c r="L371" s="12">
        <v>44887.363807870373</v>
      </c>
      <c r="M371" s="12">
        <v>44887.363807870373</v>
      </c>
      <c r="N371" s="12">
        <v>44886.598171296297</v>
      </c>
      <c r="O371" t="s">
        <v>3284</v>
      </c>
      <c r="P371" t="s">
        <v>47</v>
      </c>
      <c r="Q371" t="s">
        <v>5244</v>
      </c>
      <c r="R371" t="s">
        <v>47</v>
      </c>
      <c r="S371" t="s">
        <v>47</v>
      </c>
      <c r="T371" t="s">
        <v>1173</v>
      </c>
      <c r="U371" t="s">
        <v>1174</v>
      </c>
      <c r="V371" t="s">
        <v>47</v>
      </c>
      <c r="W371" t="s">
        <v>4426</v>
      </c>
      <c r="X371" t="s">
        <v>3285</v>
      </c>
      <c r="Y371" t="s">
        <v>5246</v>
      </c>
      <c r="Z371" t="s">
        <v>47</v>
      </c>
    </row>
    <row r="372" spans="1:26">
      <c r="A372" t="s">
        <v>5304</v>
      </c>
      <c r="B372" t="s">
        <v>170</v>
      </c>
      <c r="C372">
        <v>2011</v>
      </c>
      <c r="D372" t="s">
        <v>3265</v>
      </c>
      <c r="E372" t="s">
        <v>3266</v>
      </c>
      <c r="F372" t="s">
        <v>3267</v>
      </c>
      <c r="G372" t="s">
        <v>3268</v>
      </c>
      <c r="H372" t="s">
        <v>47</v>
      </c>
      <c r="I372" t="s">
        <v>47</v>
      </c>
      <c r="J372" t="s">
        <v>3269</v>
      </c>
      <c r="K372" t="s">
        <v>50</v>
      </c>
      <c r="L372" s="12">
        <v>44887.363807870373</v>
      </c>
      <c r="M372" s="12">
        <v>44887.363807870373</v>
      </c>
      <c r="N372" s="12">
        <v>44886.598171296297</v>
      </c>
      <c r="O372" t="s">
        <v>3270</v>
      </c>
      <c r="P372" t="s">
        <v>47</v>
      </c>
      <c r="Q372" t="s">
        <v>5305</v>
      </c>
      <c r="R372" t="s">
        <v>47</v>
      </c>
      <c r="S372" t="s">
        <v>5306</v>
      </c>
      <c r="T372" t="s">
        <v>1165</v>
      </c>
      <c r="U372" t="s">
        <v>81</v>
      </c>
      <c r="V372" t="s">
        <v>47</v>
      </c>
      <c r="W372" t="s">
        <v>4426</v>
      </c>
      <c r="X372" t="s">
        <v>3271</v>
      </c>
      <c r="Y372" t="s">
        <v>5307</v>
      </c>
      <c r="Z372" t="s">
        <v>47</v>
      </c>
    </row>
    <row r="373" spans="1:26">
      <c r="A373" t="s">
        <v>5308</v>
      </c>
      <c r="B373" t="s">
        <v>83</v>
      </c>
      <c r="C373">
        <v>2014</v>
      </c>
      <c r="D373" t="s">
        <v>3260</v>
      </c>
      <c r="E373" t="s">
        <v>3261</v>
      </c>
      <c r="F373" t="s">
        <v>1633</v>
      </c>
      <c r="G373" t="s">
        <v>47</v>
      </c>
      <c r="H373" t="s">
        <v>1634</v>
      </c>
      <c r="I373" t="s">
        <v>3262</v>
      </c>
      <c r="J373" t="s">
        <v>3263</v>
      </c>
      <c r="K373" t="s">
        <v>2146</v>
      </c>
      <c r="L373" s="12">
        <v>44887.363807870373</v>
      </c>
      <c r="M373" s="12">
        <v>44887.363807870373</v>
      </c>
      <c r="N373" s="12">
        <v>44886.59815972222</v>
      </c>
      <c r="O373" t="s">
        <v>3264</v>
      </c>
      <c r="P373" t="s">
        <v>130</v>
      </c>
      <c r="Q373" t="s">
        <v>2614</v>
      </c>
      <c r="R373" t="s">
        <v>4666</v>
      </c>
      <c r="S373" t="s">
        <v>47</v>
      </c>
      <c r="T373" t="s">
        <v>47</v>
      </c>
      <c r="U373" t="s">
        <v>47</v>
      </c>
      <c r="V373" t="s">
        <v>4425</v>
      </c>
      <c r="W373" t="s">
        <v>4426</v>
      </c>
      <c r="X373" t="s">
        <v>47</v>
      </c>
      <c r="Y373" t="s">
        <v>47</v>
      </c>
      <c r="Z373" t="s">
        <v>47</v>
      </c>
    </row>
    <row r="374" spans="1:26">
      <c r="A374" t="s">
        <v>5309</v>
      </c>
      <c r="B374" t="s">
        <v>170</v>
      </c>
      <c r="C374">
        <v>2022</v>
      </c>
      <c r="D374" t="s">
        <v>3254</v>
      </c>
      <c r="E374" t="s">
        <v>3255</v>
      </c>
      <c r="F374" t="s">
        <v>3166</v>
      </c>
      <c r="G374" t="s">
        <v>3256</v>
      </c>
      <c r="H374" t="s">
        <v>47</v>
      </c>
      <c r="I374" t="s">
        <v>47</v>
      </c>
      <c r="J374" t="s">
        <v>3257</v>
      </c>
      <c r="K374" t="s">
        <v>71</v>
      </c>
      <c r="L374" s="12">
        <v>44887.363807870373</v>
      </c>
      <c r="M374" s="12">
        <v>44887.363807870373</v>
      </c>
      <c r="N374" s="12">
        <v>44886.59815972222</v>
      </c>
      <c r="O374" t="s">
        <v>3258</v>
      </c>
      <c r="P374" t="s">
        <v>47</v>
      </c>
      <c r="Q374" t="s">
        <v>5310</v>
      </c>
      <c r="R374" t="s">
        <v>47</v>
      </c>
      <c r="S374" t="s">
        <v>47</v>
      </c>
      <c r="T374" t="s">
        <v>1173</v>
      </c>
      <c r="U374" t="s">
        <v>1174</v>
      </c>
      <c r="V374" t="s">
        <v>4425</v>
      </c>
      <c r="W374" t="s">
        <v>4426</v>
      </c>
      <c r="X374" t="s">
        <v>3259</v>
      </c>
      <c r="Y374" t="s">
        <v>5311</v>
      </c>
      <c r="Z374" t="s">
        <v>47</v>
      </c>
    </row>
    <row r="375" spans="1:26">
      <c r="A375" t="s">
        <v>5312</v>
      </c>
      <c r="B375" t="s">
        <v>170</v>
      </c>
      <c r="C375">
        <v>2021</v>
      </c>
      <c r="D375" t="s">
        <v>3229</v>
      </c>
      <c r="E375" t="s">
        <v>3230</v>
      </c>
      <c r="F375" t="s">
        <v>3231</v>
      </c>
      <c r="G375" t="s">
        <v>3232</v>
      </c>
      <c r="H375" t="s">
        <v>47</v>
      </c>
      <c r="I375" t="s">
        <v>47</v>
      </c>
      <c r="J375" t="s">
        <v>3233</v>
      </c>
      <c r="K375" t="s">
        <v>61</v>
      </c>
      <c r="L375" s="12">
        <v>44887.363807870373</v>
      </c>
      <c r="M375" s="12">
        <v>44887.363807870373</v>
      </c>
      <c r="N375" s="12">
        <v>44886.59814814815</v>
      </c>
      <c r="O375" t="s">
        <v>2713</v>
      </c>
      <c r="P375" t="s">
        <v>47</v>
      </c>
      <c r="Q375" t="s">
        <v>5313</v>
      </c>
      <c r="R375" t="s">
        <v>47</v>
      </c>
      <c r="S375" t="s">
        <v>47</v>
      </c>
      <c r="T375" t="s">
        <v>1173</v>
      </c>
      <c r="U375" t="s">
        <v>1174</v>
      </c>
      <c r="V375" t="s">
        <v>4425</v>
      </c>
      <c r="W375" t="s">
        <v>4426</v>
      </c>
      <c r="X375" t="s">
        <v>3234</v>
      </c>
      <c r="Y375" t="s">
        <v>5314</v>
      </c>
      <c r="Z375" t="s">
        <v>47</v>
      </c>
    </row>
    <row r="376" spans="1:26">
      <c r="A376" t="s">
        <v>5315</v>
      </c>
      <c r="B376" t="s">
        <v>170</v>
      </c>
      <c r="C376">
        <v>2009</v>
      </c>
      <c r="D376" t="s">
        <v>3224</v>
      </c>
      <c r="E376" t="s">
        <v>3225</v>
      </c>
      <c r="F376" t="s">
        <v>2309</v>
      </c>
      <c r="G376" t="s">
        <v>2310</v>
      </c>
      <c r="H376" t="s">
        <v>47</v>
      </c>
      <c r="I376" t="s">
        <v>47</v>
      </c>
      <c r="J376" t="s">
        <v>3226</v>
      </c>
      <c r="K376" t="s">
        <v>563</v>
      </c>
      <c r="L376" s="12">
        <v>44887.363807870373</v>
      </c>
      <c r="M376" s="12">
        <v>44887.363807870373</v>
      </c>
      <c r="N376" s="12">
        <v>44886.59814814815</v>
      </c>
      <c r="O376" t="s">
        <v>3227</v>
      </c>
      <c r="P376" t="s">
        <v>47</v>
      </c>
      <c r="Q376" t="s">
        <v>47</v>
      </c>
      <c r="R376" t="s">
        <v>47</v>
      </c>
      <c r="S376" t="s">
        <v>47</v>
      </c>
      <c r="T376" t="s">
        <v>1165</v>
      </c>
      <c r="U376" t="s">
        <v>81</v>
      </c>
      <c r="V376" t="s">
        <v>4425</v>
      </c>
      <c r="W376" t="s">
        <v>4426</v>
      </c>
      <c r="X376" t="s">
        <v>3228</v>
      </c>
      <c r="Y376" t="s">
        <v>47</v>
      </c>
      <c r="Z376" t="s">
        <v>47</v>
      </c>
    </row>
    <row r="377" spans="1:26">
      <c r="A377" t="s">
        <v>5316</v>
      </c>
      <c r="B377" t="s">
        <v>170</v>
      </c>
      <c r="C377">
        <v>2013</v>
      </c>
      <c r="D377" t="s">
        <v>3217</v>
      </c>
      <c r="E377" t="s">
        <v>3218</v>
      </c>
      <c r="F377" t="s">
        <v>3219</v>
      </c>
      <c r="G377" t="s">
        <v>3220</v>
      </c>
      <c r="H377" t="s">
        <v>47</v>
      </c>
      <c r="I377" t="s">
        <v>47</v>
      </c>
      <c r="J377" t="s">
        <v>3221</v>
      </c>
      <c r="K377" t="s">
        <v>87</v>
      </c>
      <c r="L377" s="12">
        <v>44887.363807870373</v>
      </c>
      <c r="M377" s="12">
        <v>44887.363807870373</v>
      </c>
      <c r="N377" s="12">
        <v>44886.598136574074</v>
      </c>
      <c r="O377" t="s">
        <v>3222</v>
      </c>
      <c r="P377" t="s">
        <v>47</v>
      </c>
      <c r="Q377" t="s">
        <v>5317</v>
      </c>
      <c r="R377" t="s">
        <v>47</v>
      </c>
      <c r="S377" t="s">
        <v>47</v>
      </c>
      <c r="T377" t="s">
        <v>1165</v>
      </c>
      <c r="U377" t="s">
        <v>81</v>
      </c>
      <c r="V377" t="s">
        <v>47</v>
      </c>
      <c r="W377" t="s">
        <v>4426</v>
      </c>
      <c r="X377" t="s">
        <v>3223</v>
      </c>
      <c r="Y377" t="s">
        <v>5318</v>
      </c>
      <c r="Z377" t="s">
        <v>4465</v>
      </c>
    </row>
    <row r="378" spans="1:26">
      <c r="A378" t="s">
        <v>5319</v>
      </c>
      <c r="B378" t="s">
        <v>170</v>
      </c>
      <c r="C378">
        <v>2021</v>
      </c>
      <c r="D378" t="s">
        <v>3204</v>
      </c>
      <c r="E378" t="s">
        <v>3205</v>
      </c>
      <c r="F378" t="s">
        <v>2518</v>
      </c>
      <c r="G378" t="s">
        <v>3206</v>
      </c>
      <c r="H378" t="s">
        <v>47</v>
      </c>
      <c r="I378" t="s">
        <v>47</v>
      </c>
      <c r="J378" t="s">
        <v>3207</v>
      </c>
      <c r="K378" t="s">
        <v>61</v>
      </c>
      <c r="L378" s="12">
        <v>44887.363807870373</v>
      </c>
      <c r="M378" s="12">
        <v>44887.363807870373</v>
      </c>
      <c r="N378" s="12">
        <v>44886.598124999997</v>
      </c>
      <c r="O378" t="s">
        <v>3208</v>
      </c>
      <c r="P378" t="s">
        <v>47</v>
      </c>
      <c r="Q378" t="s">
        <v>5288</v>
      </c>
      <c r="R378" t="s">
        <v>47</v>
      </c>
      <c r="S378" t="s">
        <v>47</v>
      </c>
      <c r="T378" t="s">
        <v>1173</v>
      </c>
      <c r="U378" t="s">
        <v>1174</v>
      </c>
      <c r="V378" t="s">
        <v>4425</v>
      </c>
      <c r="W378" t="s">
        <v>4426</v>
      </c>
      <c r="X378" t="s">
        <v>3209</v>
      </c>
      <c r="Y378" t="s">
        <v>5320</v>
      </c>
      <c r="Z378" t="s">
        <v>47</v>
      </c>
    </row>
    <row r="379" spans="1:26">
      <c r="A379" t="s">
        <v>5321</v>
      </c>
      <c r="B379" t="s">
        <v>83</v>
      </c>
      <c r="C379">
        <v>2001</v>
      </c>
      <c r="D379" t="s">
        <v>3197</v>
      </c>
      <c r="E379" t="s">
        <v>3198</v>
      </c>
      <c r="F379" t="s">
        <v>2055</v>
      </c>
      <c r="G379" t="s">
        <v>47</v>
      </c>
      <c r="H379" t="s">
        <v>3199</v>
      </c>
      <c r="I379" t="s">
        <v>3200</v>
      </c>
      <c r="J379" t="s">
        <v>3201</v>
      </c>
      <c r="K379" t="s">
        <v>703</v>
      </c>
      <c r="L379" s="12">
        <v>44887.363807870373</v>
      </c>
      <c r="M379" s="12">
        <v>44887.363807870373</v>
      </c>
      <c r="N379" s="12">
        <v>44886.598113425927</v>
      </c>
      <c r="O379" t="s">
        <v>3202</v>
      </c>
      <c r="P379" t="s">
        <v>3203</v>
      </c>
      <c r="Q379" t="s">
        <v>549</v>
      </c>
      <c r="R379" t="s">
        <v>47</v>
      </c>
      <c r="S379" t="s">
        <v>47</v>
      </c>
      <c r="T379" t="s">
        <v>47</v>
      </c>
      <c r="U379" t="s">
        <v>47</v>
      </c>
      <c r="V379" t="s">
        <v>47</v>
      </c>
      <c r="W379" t="s">
        <v>4426</v>
      </c>
      <c r="X379" t="s">
        <v>47</v>
      </c>
      <c r="Y379" t="s">
        <v>47</v>
      </c>
      <c r="Z379" t="s">
        <v>47</v>
      </c>
    </row>
    <row r="380" spans="1:26">
      <c r="A380" t="s">
        <v>5322</v>
      </c>
      <c r="B380" t="s">
        <v>170</v>
      </c>
      <c r="C380">
        <v>2017</v>
      </c>
      <c r="D380" t="s">
        <v>3190</v>
      </c>
      <c r="E380" t="s">
        <v>3191</v>
      </c>
      <c r="F380" t="s">
        <v>3192</v>
      </c>
      <c r="G380" t="s">
        <v>3193</v>
      </c>
      <c r="H380" t="s">
        <v>47</v>
      </c>
      <c r="I380" t="s">
        <v>47</v>
      </c>
      <c r="J380" t="s">
        <v>3194</v>
      </c>
      <c r="K380" t="s">
        <v>104</v>
      </c>
      <c r="L380" s="12">
        <v>44887.363807870373</v>
      </c>
      <c r="M380" s="12">
        <v>44887.363807870373</v>
      </c>
      <c r="N380" s="12">
        <v>44886.598113425927</v>
      </c>
      <c r="O380" t="s">
        <v>3195</v>
      </c>
      <c r="P380" t="s">
        <v>47</v>
      </c>
      <c r="Q380" t="s">
        <v>5323</v>
      </c>
      <c r="R380" t="s">
        <v>47</v>
      </c>
      <c r="S380" t="s">
        <v>47</v>
      </c>
      <c r="T380" t="s">
        <v>1173</v>
      </c>
      <c r="U380" t="s">
        <v>1174</v>
      </c>
      <c r="V380" t="s">
        <v>47</v>
      </c>
      <c r="W380" t="s">
        <v>4426</v>
      </c>
      <c r="X380" t="s">
        <v>3196</v>
      </c>
      <c r="Y380" t="s">
        <v>5324</v>
      </c>
      <c r="Z380" t="s">
        <v>47</v>
      </c>
    </row>
    <row r="381" spans="1:26">
      <c r="A381" t="s">
        <v>5325</v>
      </c>
      <c r="B381" t="s">
        <v>83</v>
      </c>
      <c r="C381">
        <v>2012</v>
      </c>
      <c r="D381" t="s">
        <v>3184</v>
      </c>
      <c r="E381" t="s">
        <v>3185</v>
      </c>
      <c r="F381" t="s">
        <v>1633</v>
      </c>
      <c r="G381" t="s">
        <v>47</v>
      </c>
      <c r="H381" t="s">
        <v>1634</v>
      </c>
      <c r="I381" t="s">
        <v>3186</v>
      </c>
      <c r="J381" t="s">
        <v>3187</v>
      </c>
      <c r="K381" t="s">
        <v>3188</v>
      </c>
      <c r="L381" s="12">
        <v>44887.363807870373</v>
      </c>
      <c r="M381" s="12">
        <v>44887.363807870373</v>
      </c>
      <c r="N381" s="12">
        <v>44886.598113425927</v>
      </c>
      <c r="O381" t="s">
        <v>3189</v>
      </c>
      <c r="P381" t="s">
        <v>130</v>
      </c>
      <c r="Q381" t="s">
        <v>350</v>
      </c>
      <c r="R381" t="s">
        <v>4666</v>
      </c>
      <c r="S381" t="s">
        <v>47</v>
      </c>
      <c r="T381" t="s">
        <v>47</v>
      </c>
      <c r="U381" t="s">
        <v>47</v>
      </c>
      <c r="V381" t="s">
        <v>4425</v>
      </c>
      <c r="W381" t="s">
        <v>4426</v>
      </c>
      <c r="X381" t="s">
        <v>47</v>
      </c>
      <c r="Y381" t="s">
        <v>47</v>
      </c>
      <c r="Z381" t="s">
        <v>47</v>
      </c>
    </row>
    <row r="382" spans="1:26">
      <c r="A382" t="s">
        <v>5326</v>
      </c>
      <c r="B382" t="s">
        <v>83</v>
      </c>
      <c r="C382">
        <v>2021</v>
      </c>
      <c r="D382" t="s">
        <v>3178</v>
      </c>
      <c r="E382" t="s">
        <v>3179</v>
      </c>
      <c r="F382" t="s">
        <v>1822</v>
      </c>
      <c r="G382" t="s">
        <v>47</v>
      </c>
      <c r="H382" t="s">
        <v>1823</v>
      </c>
      <c r="I382" t="s">
        <v>3180</v>
      </c>
      <c r="J382" t="s">
        <v>3181</v>
      </c>
      <c r="K382" t="s">
        <v>3182</v>
      </c>
      <c r="L382" s="12">
        <v>44887.363807870373</v>
      </c>
      <c r="M382" s="12">
        <v>44887.363807870373</v>
      </c>
      <c r="N382" s="12">
        <v>44886.598113425927</v>
      </c>
      <c r="O382" t="s">
        <v>3183</v>
      </c>
      <c r="P382" t="s">
        <v>130</v>
      </c>
      <c r="Q382" t="s">
        <v>5327</v>
      </c>
      <c r="R382" t="s">
        <v>5328</v>
      </c>
      <c r="S382" t="s">
        <v>47</v>
      </c>
      <c r="T382" t="s">
        <v>47</v>
      </c>
      <c r="U382" t="s">
        <v>47</v>
      </c>
      <c r="V382" t="s">
        <v>4425</v>
      </c>
      <c r="W382" t="s">
        <v>4426</v>
      </c>
      <c r="X382" t="s">
        <v>47</v>
      </c>
      <c r="Y382" t="s">
        <v>47</v>
      </c>
      <c r="Z382" t="s">
        <v>47</v>
      </c>
    </row>
    <row r="383" spans="1:26">
      <c r="A383" t="s">
        <v>5329</v>
      </c>
      <c r="B383" t="s">
        <v>170</v>
      </c>
      <c r="C383">
        <v>2020</v>
      </c>
      <c r="D383" t="s">
        <v>3210</v>
      </c>
      <c r="E383" t="s">
        <v>3211</v>
      </c>
      <c r="F383" t="s">
        <v>3212</v>
      </c>
      <c r="G383" t="s">
        <v>3213</v>
      </c>
      <c r="H383" t="s">
        <v>47</v>
      </c>
      <c r="I383" t="s">
        <v>47</v>
      </c>
      <c r="J383" t="s">
        <v>3214</v>
      </c>
      <c r="K383" t="s">
        <v>124</v>
      </c>
      <c r="L383" s="12">
        <v>44887.363807870373</v>
      </c>
      <c r="M383" s="12">
        <v>44887.363807870373</v>
      </c>
      <c r="N383" s="12">
        <v>44886.598124999997</v>
      </c>
      <c r="O383" t="s">
        <v>3215</v>
      </c>
      <c r="P383" t="s">
        <v>47</v>
      </c>
      <c r="Q383" t="s">
        <v>5330</v>
      </c>
      <c r="R383" t="s">
        <v>47</v>
      </c>
      <c r="S383" t="s">
        <v>5331</v>
      </c>
      <c r="T383" t="s">
        <v>1173</v>
      </c>
      <c r="U383" t="s">
        <v>1174</v>
      </c>
      <c r="V383" t="s">
        <v>4425</v>
      </c>
      <c r="W383" t="s">
        <v>4426</v>
      </c>
      <c r="X383" t="s">
        <v>3216</v>
      </c>
      <c r="Y383" t="s">
        <v>5332</v>
      </c>
      <c r="Z383" t="s">
        <v>47</v>
      </c>
    </row>
    <row r="384" spans="1:26">
      <c r="A384" t="s">
        <v>5333</v>
      </c>
      <c r="B384" t="s">
        <v>170</v>
      </c>
      <c r="C384">
        <v>2021</v>
      </c>
      <c r="D384" t="s">
        <v>3164</v>
      </c>
      <c r="E384" t="s">
        <v>3165</v>
      </c>
      <c r="F384" t="s">
        <v>3166</v>
      </c>
      <c r="G384" t="s">
        <v>3167</v>
      </c>
      <c r="H384" t="s">
        <v>47</v>
      </c>
      <c r="I384" t="s">
        <v>47</v>
      </c>
      <c r="J384" t="s">
        <v>3168</v>
      </c>
      <c r="K384" t="s">
        <v>61</v>
      </c>
      <c r="L384" s="12">
        <v>44887.363807870373</v>
      </c>
      <c r="M384" s="12">
        <v>44887.363807870373</v>
      </c>
      <c r="N384" s="12">
        <v>44886.598101851851</v>
      </c>
      <c r="O384" t="s">
        <v>3169</v>
      </c>
      <c r="P384" t="s">
        <v>47</v>
      </c>
      <c r="Q384" t="s">
        <v>5334</v>
      </c>
      <c r="R384" t="s">
        <v>47</v>
      </c>
      <c r="S384" t="s">
        <v>47</v>
      </c>
      <c r="T384" t="s">
        <v>1173</v>
      </c>
      <c r="U384" t="s">
        <v>1174</v>
      </c>
      <c r="V384" t="s">
        <v>4425</v>
      </c>
      <c r="W384" t="s">
        <v>4426</v>
      </c>
      <c r="X384" t="s">
        <v>3170</v>
      </c>
      <c r="Y384" t="s">
        <v>5335</v>
      </c>
      <c r="Z384" t="s">
        <v>47</v>
      </c>
    </row>
    <row r="385" spans="1:26">
      <c r="A385" t="s">
        <v>5336</v>
      </c>
      <c r="B385" t="s">
        <v>83</v>
      </c>
      <c r="C385">
        <v>2018</v>
      </c>
      <c r="D385" t="s">
        <v>3157</v>
      </c>
      <c r="E385" t="s">
        <v>3158</v>
      </c>
      <c r="F385" t="s">
        <v>3159</v>
      </c>
      <c r="G385" t="s">
        <v>47</v>
      </c>
      <c r="H385" t="s">
        <v>3160</v>
      </c>
      <c r="I385" t="s">
        <v>3161</v>
      </c>
      <c r="J385" t="s">
        <v>3162</v>
      </c>
      <c r="K385" t="s">
        <v>1660</v>
      </c>
      <c r="L385" s="12">
        <v>44887.363807870373</v>
      </c>
      <c r="M385" s="12">
        <v>44887.363807870373</v>
      </c>
      <c r="N385" s="12">
        <v>44886.598090277781</v>
      </c>
      <c r="O385" t="s">
        <v>3163</v>
      </c>
      <c r="P385" t="s">
        <v>889</v>
      </c>
      <c r="Q385" t="s">
        <v>5337</v>
      </c>
      <c r="R385" t="s">
        <v>5338</v>
      </c>
      <c r="S385" t="s">
        <v>47</v>
      </c>
      <c r="T385" t="s">
        <v>47</v>
      </c>
      <c r="U385" t="s">
        <v>47</v>
      </c>
      <c r="V385" t="s">
        <v>4425</v>
      </c>
      <c r="W385" t="s">
        <v>4426</v>
      </c>
      <c r="X385" t="s">
        <v>47</v>
      </c>
      <c r="Y385" t="s">
        <v>47</v>
      </c>
      <c r="Z385" t="s">
        <v>47</v>
      </c>
    </row>
    <row r="386" spans="1:26">
      <c r="A386" t="s">
        <v>5339</v>
      </c>
      <c r="B386" t="s">
        <v>170</v>
      </c>
      <c r="C386">
        <v>2018</v>
      </c>
      <c r="D386" t="s">
        <v>3150</v>
      </c>
      <c r="E386" t="s">
        <v>3151</v>
      </c>
      <c r="F386" t="s">
        <v>3152</v>
      </c>
      <c r="G386" t="s">
        <v>3153</v>
      </c>
      <c r="H386" t="s">
        <v>47</v>
      </c>
      <c r="I386" t="s">
        <v>47</v>
      </c>
      <c r="J386" t="s">
        <v>3154</v>
      </c>
      <c r="K386" t="s">
        <v>332</v>
      </c>
      <c r="L386" s="12">
        <v>44887.363807870373</v>
      </c>
      <c r="M386" s="12">
        <v>44887.363807870373</v>
      </c>
      <c r="N386" s="12">
        <v>44886.598090277781</v>
      </c>
      <c r="O386" t="s">
        <v>3155</v>
      </c>
      <c r="P386" t="s">
        <v>47</v>
      </c>
      <c r="Q386" t="s">
        <v>5340</v>
      </c>
      <c r="R386" t="s">
        <v>47</v>
      </c>
      <c r="S386" t="s">
        <v>47</v>
      </c>
      <c r="T386" t="s">
        <v>1173</v>
      </c>
      <c r="U386" t="s">
        <v>1174</v>
      </c>
      <c r="V386" t="s">
        <v>47</v>
      </c>
      <c r="W386" t="s">
        <v>4426</v>
      </c>
      <c r="X386" t="s">
        <v>3156</v>
      </c>
      <c r="Y386" t="s">
        <v>5341</v>
      </c>
      <c r="Z386" t="s">
        <v>47</v>
      </c>
    </row>
    <row r="387" spans="1:26">
      <c r="A387" t="s">
        <v>5342</v>
      </c>
      <c r="B387" t="s">
        <v>170</v>
      </c>
      <c r="C387">
        <v>2010</v>
      </c>
      <c r="D387" t="s">
        <v>3138</v>
      </c>
      <c r="E387" t="s">
        <v>3139</v>
      </c>
      <c r="F387" t="s">
        <v>1611</v>
      </c>
      <c r="G387" t="s">
        <v>3140</v>
      </c>
      <c r="H387" t="s">
        <v>47</v>
      </c>
      <c r="I387" t="s">
        <v>47</v>
      </c>
      <c r="J387" t="s">
        <v>3141</v>
      </c>
      <c r="K387" t="s">
        <v>78</v>
      </c>
      <c r="L387" s="12">
        <v>44887.363807870373</v>
      </c>
      <c r="M387" s="12">
        <v>44887.363807870373</v>
      </c>
      <c r="N387" s="12">
        <v>44886.598090277781</v>
      </c>
      <c r="O387" t="s">
        <v>3142</v>
      </c>
      <c r="P387" t="s">
        <v>47</v>
      </c>
      <c r="Q387" t="s">
        <v>5343</v>
      </c>
      <c r="R387" t="s">
        <v>47</v>
      </c>
      <c r="S387" t="s">
        <v>47</v>
      </c>
      <c r="T387" t="s">
        <v>1165</v>
      </c>
      <c r="U387" t="s">
        <v>81</v>
      </c>
      <c r="V387" t="s">
        <v>47</v>
      </c>
      <c r="W387" t="s">
        <v>4426</v>
      </c>
      <c r="X387" t="s">
        <v>3143</v>
      </c>
      <c r="Y387" t="s">
        <v>5344</v>
      </c>
      <c r="Z387" t="s">
        <v>4498</v>
      </c>
    </row>
    <row r="388" spans="1:26">
      <c r="A388" t="s">
        <v>5345</v>
      </c>
      <c r="B388" t="s">
        <v>170</v>
      </c>
      <c r="C388">
        <v>2021</v>
      </c>
      <c r="D388" t="s">
        <v>3125</v>
      </c>
      <c r="E388" t="s">
        <v>3126</v>
      </c>
      <c r="F388" t="s">
        <v>3127</v>
      </c>
      <c r="G388" t="s">
        <v>3128</v>
      </c>
      <c r="H388" t="s">
        <v>47</v>
      </c>
      <c r="I388" t="s">
        <v>47</v>
      </c>
      <c r="J388" t="s">
        <v>3129</v>
      </c>
      <c r="K388" t="s">
        <v>61</v>
      </c>
      <c r="L388" s="12">
        <v>44887.363807870373</v>
      </c>
      <c r="M388" s="12">
        <v>44887.363807870373</v>
      </c>
      <c r="N388" s="12">
        <v>44886.598078703704</v>
      </c>
      <c r="O388" t="s">
        <v>3130</v>
      </c>
      <c r="P388" t="s">
        <v>47</v>
      </c>
      <c r="Q388" t="s">
        <v>47</v>
      </c>
      <c r="R388" t="s">
        <v>47</v>
      </c>
      <c r="S388" t="s">
        <v>5346</v>
      </c>
      <c r="T388" t="s">
        <v>1173</v>
      </c>
      <c r="U388" t="s">
        <v>1174</v>
      </c>
      <c r="V388" t="s">
        <v>4425</v>
      </c>
      <c r="W388" t="s">
        <v>4426</v>
      </c>
      <c r="X388" t="s">
        <v>3131</v>
      </c>
      <c r="Y388" t="s">
        <v>5347</v>
      </c>
      <c r="Z388" t="s">
        <v>47</v>
      </c>
    </row>
    <row r="389" spans="1:26">
      <c r="A389" t="s">
        <v>5348</v>
      </c>
      <c r="B389" t="s">
        <v>170</v>
      </c>
      <c r="C389">
        <v>2010</v>
      </c>
      <c r="D389" t="s">
        <v>3171</v>
      </c>
      <c r="E389" t="s">
        <v>3172</v>
      </c>
      <c r="F389" t="s">
        <v>3173</v>
      </c>
      <c r="G389" t="s">
        <v>3174</v>
      </c>
      <c r="H389" t="s">
        <v>47</v>
      </c>
      <c r="I389" t="s">
        <v>47</v>
      </c>
      <c r="J389" t="s">
        <v>3175</v>
      </c>
      <c r="K389" t="s">
        <v>78</v>
      </c>
      <c r="L389" s="12">
        <v>44887.363807870373</v>
      </c>
      <c r="M389" s="12">
        <v>44887.363807870373</v>
      </c>
      <c r="N389" s="12">
        <v>44886.598113425927</v>
      </c>
      <c r="O389" t="s">
        <v>3176</v>
      </c>
      <c r="P389" t="s">
        <v>47</v>
      </c>
      <c r="Q389" t="s">
        <v>5300</v>
      </c>
      <c r="R389" t="s">
        <v>47</v>
      </c>
      <c r="S389" t="s">
        <v>47</v>
      </c>
      <c r="T389" t="s">
        <v>1165</v>
      </c>
      <c r="U389" t="s">
        <v>81</v>
      </c>
      <c r="V389" t="s">
        <v>47</v>
      </c>
      <c r="W389" t="s">
        <v>4426</v>
      </c>
      <c r="X389" t="s">
        <v>3177</v>
      </c>
      <c r="Y389" t="s">
        <v>5301</v>
      </c>
      <c r="Z389" t="s">
        <v>47</v>
      </c>
    </row>
    <row r="390" spans="1:26">
      <c r="A390" t="s">
        <v>5349</v>
      </c>
      <c r="B390" t="s">
        <v>170</v>
      </c>
      <c r="C390">
        <v>2014</v>
      </c>
      <c r="D390" t="s">
        <v>3144</v>
      </c>
      <c r="E390" t="s">
        <v>3145</v>
      </c>
      <c r="F390" t="s">
        <v>2891</v>
      </c>
      <c r="G390" t="s">
        <v>3146</v>
      </c>
      <c r="H390" t="s">
        <v>47</v>
      </c>
      <c r="I390" t="s">
        <v>47</v>
      </c>
      <c r="J390" t="s">
        <v>3147</v>
      </c>
      <c r="K390" t="s">
        <v>348</v>
      </c>
      <c r="L390" s="12">
        <v>44887.363807870373</v>
      </c>
      <c r="M390" s="12">
        <v>44887.363807870373</v>
      </c>
      <c r="N390" s="12">
        <v>44886.598090277781</v>
      </c>
      <c r="O390" t="s">
        <v>3148</v>
      </c>
      <c r="P390" t="s">
        <v>47</v>
      </c>
      <c r="Q390" t="s">
        <v>5350</v>
      </c>
      <c r="R390" t="s">
        <v>47</v>
      </c>
      <c r="S390" t="s">
        <v>47</v>
      </c>
      <c r="T390" t="s">
        <v>1173</v>
      </c>
      <c r="U390" t="s">
        <v>1174</v>
      </c>
      <c r="V390" t="s">
        <v>47</v>
      </c>
      <c r="W390" t="s">
        <v>4426</v>
      </c>
      <c r="X390" t="s">
        <v>3149</v>
      </c>
      <c r="Y390" t="s">
        <v>5351</v>
      </c>
      <c r="Z390" t="s">
        <v>47</v>
      </c>
    </row>
    <row r="391" spans="1:26">
      <c r="A391" t="s">
        <v>5352</v>
      </c>
      <c r="B391" t="s">
        <v>83</v>
      </c>
      <c r="C391">
        <v>2020</v>
      </c>
      <c r="D391" t="s">
        <v>3132</v>
      </c>
      <c r="E391" t="s">
        <v>3133</v>
      </c>
      <c r="F391" t="s">
        <v>1671</v>
      </c>
      <c r="G391" t="s">
        <v>47</v>
      </c>
      <c r="H391" t="s">
        <v>1672</v>
      </c>
      <c r="I391" t="s">
        <v>3134</v>
      </c>
      <c r="J391" t="s">
        <v>3135</v>
      </c>
      <c r="K391" t="s">
        <v>3136</v>
      </c>
      <c r="L391" s="12">
        <v>44887.363807870373</v>
      </c>
      <c r="M391" s="12">
        <v>44887.363807870373</v>
      </c>
      <c r="N391" s="12">
        <v>44886.598078703704</v>
      </c>
      <c r="O391" t="s">
        <v>3137</v>
      </c>
      <c r="P391" t="s">
        <v>448</v>
      </c>
      <c r="Q391" t="s">
        <v>5353</v>
      </c>
      <c r="R391" t="s">
        <v>5354</v>
      </c>
      <c r="S391" t="s">
        <v>47</v>
      </c>
      <c r="T391" t="s">
        <v>47</v>
      </c>
      <c r="U391" t="s">
        <v>47</v>
      </c>
      <c r="V391" t="s">
        <v>4425</v>
      </c>
      <c r="W391" t="s">
        <v>4426</v>
      </c>
      <c r="X391" t="s">
        <v>47</v>
      </c>
      <c r="Y391" t="s">
        <v>47</v>
      </c>
      <c r="Z391" t="s">
        <v>47</v>
      </c>
    </row>
    <row r="392" spans="1:26">
      <c r="A392" t="s">
        <v>5355</v>
      </c>
      <c r="B392" t="s">
        <v>170</v>
      </c>
      <c r="C392">
        <v>2022</v>
      </c>
      <c r="D392" t="s">
        <v>3118</v>
      </c>
      <c r="E392" t="s">
        <v>3119</v>
      </c>
      <c r="F392" t="s">
        <v>3120</v>
      </c>
      <c r="G392" t="s">
        <v>3121</v>
      </c>
      <c r="H392" t="s">
        <v>47</v>
      </c>
      <c r="I392" t="s">
        <v>47</v>
      </c>
      <c r="J392" t="s">
        <v>3122</v>
      </c>
      <c r="K392" t="s">
        <v>71</v>
      </c>
      <c r="L392" s="12">
        <v>44887.363807870373</v>
      </c>
      <c r="M392" s="12">
        <v>44887.363807870373</v>
      </c>
      <c r="N392" s="12">
        <v>44886.598067129627</v>
      </c>
      <c r="O392" t="s">
        <v>3123</v>
      </c>
      <c r="P392" t="s">
        <v>47</v>
      </c>
      <c r="Q392" t="s">
        <v>5356</v>
      </c>
      <c r="R392" t="s">
        <v>47</v>
      </c>
      <c r="S392" t="s">
        <v>5357</v>
      </c>
      <c r="T392" t="s">
        <v>1173</v>
      </c>
      <c r="U392" t="s">
        <v>1174</v>
      </c>
      <c r="V392" t="s">
        <v>4425</v>
      </c>
      <c r="W392" t="s">
        <v>4426</v>
      </c>
      <c r="X392" t="s">
        <v>3124</v>
      </c>
      <c r="Y392" t="s">
        <v>5358</v>
      </c>
      <c r="Z392" t="s">
        <v>47</v>
      </c>
    </row>
    <row r="393" spans="1:26">
      <c r="A393" t="s">
        <v>5359</v>
      </c>
      <c r="B393" t="s">
        <v>170</v>
      </c>
      <c r="C393">
        <v>2012</v>
      </c>
      <c r="D393" t="s">
        <v>3112</v>
      </c>
      <c r="E393" t="s">
        <v>3113</v>
      </c>
      <c r="F393" t="s">
        <v>2891</v>
      </c>
      <c r="G393" t="s">
        <v>3114</v>
      </c>
      <c r="H393" t="s">
        <v>47</v>
      </c>
      <c r="I393" t="s">
        <v>47</v>
      </c>
      <c r="J393" t="s">
        <v>3115</v>
      </c>
      <c r="K393" t="s">
        <v>299</v>
      </c>
      <c r="L393" s="12">
        <v>44887.363807870373</v>
      </c>
      <c r="M393" s="12">
        <v>44887.363807870373</v>
      </c>
      <c r="N393" s="12">
        <v>44886.598067129627</v>
      </c>
      <c r="O393" t="s">
        <v>3116</v>
      </c>
      <c r="P393" t="s">
        <v>47</v>
      </c>
      <c r="Q393" t="s">
        <v>5360</v>
      </c>
      <c r="R393" t="s">
        <v>47</v>
      </c>
      <c r="S393" t="s">
        <v>47</v>
      </c>
      <c r="T393" t="s">
        <v>1165</v>
      </c>
      <c r="U393" t="s">
        <v>81</v>
      </c>
      <c r="V393" t="s">
        <v>47</v>
      </c>
      <c r="W393" t="s">
        <v>4426</v>
      </c>
      <c r="X393" t="s">
        <v>3117</v>
      </c>
      <c r="Y393" t="s">
        <v>5361</v>
      </c>
      <c r="Z393" t="s">
        <v>4498</v>
      </c>
    </row>
    <row r="394" spans="1:26">
      <c r="A394" t="s">
        <v>5362</v>
      </c>
      <c r="B394" t="s">
        <v>170</v>
      </c>
      <c r="C394">
        <v>2013</v>
      </c>
      <c r="D394" t="s">
        <v>3105</v>
      </c>
      <c r="E394" t="s">
        <v>3106</v>
      </c>
      <c r="F394" t="s">
        <v>3107</v>
      </c>
      <c r="G394" t="s">
        <v>3108</v>
      </c>
      <c r="H394" t="s">
        <v>47</v>
      </c>
      <c r="I394" t="s">
        <v>47</v>
      </c>
      <c r="J394" t="s">
        <v>3109</v>
      </c>
      <c r="K394" t="s">
        <v>87</v>
      </c>
      <c r="L394" s="12">
        <v>44887.363807870373</v>
      </c>
      <c r="M394" s="12">
        <v>44887.363807870373</v>
      </c>
      <c r="N394" s="12">
        <v>44886.598067129627</v>
      </c>
      <c r="O394" t="s">
        <v>3110</v>
      </c>
      <c r="P394" t="s">
        <v>47</v>
      </c>
      <c r="Q394" t="s">
        <v>5363</v>
      </c>
      <c r="R394" t="s">
        <v>47</v>
      </c>
      <c r="S394" t="s">
        <v>47</v>
      </c>
      <c r="T394" t="s">
        <v>1165</v>
      </c>
      <c r="U394" t="s">
        <v>81</v>
      </c>
      <c r="V394" t="s">
        <v>4425</v>
      </c>
      <c r="W394" t="s">
        <v>4426</v>
      </c>
      <c r="X394" t="s">
        <v>3111</v>
      </c>
      <c r="Y394" t="s">
        <v>5364</v>
      </c>
      <c r="Z394" t="s">
        <v>47</v>
      </c>
    </row>
    <row r="395" spans="1:26">
      <c r="A395" t="s">
        <v>5365</v>
      </c>
      <c r="B395" t="s">
        <v>170</v>
      </c>
      <c r="C395">
        <v>2016</v>
      </c>
      <c r="D395" t="s">
        <v>3100</v>
      </c>
      <c r="E395" t="s">
        <v>3101</v>
      </c>
      <c r="F395" t="s">
        <v>1191</v>
      </c>
      <c r="G395" t="s">
        <v>1192</v>
      </c>
      <c r="H395" t="s">
        <v>47</v>
      </c>
      <c r="I395" t="s">
        <v>47</v>
      </c>
      <c r="J395" t="s">
        <v>3102</v>
      </c>
      <c r="K395" t="s">
        <v>279</v>
      </c>
      <c r="L395" s="12">
        <v>44887.363807870373</v>
      </c>
      <c r="M395" s="12">
        <v>44887.363807870373</v>
      </c>
      <c r="N395" s="12">
        <v>44886.598067129627</v>
      </c>
      <c r="O395" t="s">
        <v>3103</v>
      </c>
      <c r="P395" t="s">
        <v>47</v>
      </c>
      <c r="Q395" t="s">
        <v>5155</v>
      </c>
      <c r="R395" t="s">
        <v>47</v>
      </c>
      <c r="S395" t="s">
        <v>47</v>
      </c>
      <c r="T395" t="s">
        <v>1173</v>
      </c>
      <c r="U395" t="s">
        <v>1174</v>
      </c>
      <c r="V395" t="s">
        <v>4425</v>
      </c>
      <c r="W395" t="s">
        <v>4426</v>
      </c>
      <c r="X395" t="s">
        <v>3104</v>
      </c>
      <c r="Y395" t="s">
        <v>5156</v>
      </c>
      <c r="Z395" t="s">
        <v>47</v>
      </c>
    </row>
    <row r="396" spans="1:26">
      <c r="A396" t="s">
        <v>5366</v>
      </c>
      <c r="B396" t="s">
        <v>170</v>
      </c>
      <c r="C396">
        <v>2020</v>
      </c>
      <c r="D396" t="s">
        <v>3093</v>
      </c>
      <c r="E396" t="s">
        <v>3094</v>
      </c>
      <c r="F396" t="s">
        <v>3095</v>
      </c>
      <c r="G396" t="s">
        <v>3096</v>
      </c>
      <c r="H396" t="s">
        <v>47</v>
      </c>
      <c r="I396" t="s">
        <v>47</v>
      </c>
      <c r="J396" t="s">
        <v>3097</v>
      </c>
      <c r="K396" t="s">
        <v>124</v>
      </c>
      <c r="L396" s="12">
        <v>44887.363807870373</v>
      </c>
      <c r="M396" s="12">
        <v>44887.363807870373</v>
      </c>
      <c r="N396" s="12">
        <v>44886.598055555558</v>
      </c>
      <c r="O396" t="s">
        <v>3098</v>
      </c>
      <c r="P396" t="s">
        <v>47</v>
      </c>
      <c r="Q396" t="s">
        <v>5367</v>
      </c>
      <c r="R396" t="s">
        <v>47</v>
      </c>
      <c r="S396" t="s">
        <v>5368</v>
      </c>
      <c r="T396" t="s">
        <v>1173</v>
      </c>
      <c r="U396" t="s">
        <v>1174</v>
      </c>
      <c r="V396" t="s">
        <v>4425</v>
      </c>
      <c r="W396" t="s">
        <v>4426</v>
      </c>
      <c r="X396" t="s">
        <v>3099</v>
      </c>
      <c r="Y396" t="s">
        <v>5369</v>
      </c>
      <c r="Z396" t="s">
        <v>47</v>
      </c>
    </row>
    <row r="397" spans="1:26">
      <c r="A397" t="s">
        <v>5370</v>
      </c>
      <c r="B397" t="s">
        <v>83</v>
      </c>
      <c r="C397">
        <v>2008</v>
      </c>
      <c r="D397" t="s">
        <v>3088</v>
      </c>
      <c r="E397" t="s">
        <v>3089</v>
      </c>
      <c r="F397" t="s">
        <v>1633</v>
      </c>
      <c r="G397" t="s">
        <v>47</v>
      </c>
      <c r="H397" t="s">
        <v>1634</v>
      </c>
      <c r="I397" t="s">
        <v>3090</v>
      </c>
      <c r="J397" t="s">
        <v>3091</v>
      </c>
      <c r="K397" t="s">
        <v>2271</v>
      </c>
      <c r="L397" s="12">
        <v>44887.363807870373</v>
      </c>
      <c r="M397" s="12">
        <v>44887.363807870373</v>
      </c>
      <c r="N397" s="12">
        <v>44886.598055555558</v>
      </c>
      <c r="O397" t="s">
        <v>3092</v>
      </c>
      <c r="P397" t="s">
        <v>236</v>
      </c>
      <c r="Q397" t="s">
        <v>311</v>
      </c>
      <c r="R397" t="s">
        <v>4666</v>
      </c>
      <c r="S397" t="s">
        <v>47</v>
      </c>
      <c r="T397" t="s">
        <v>47</v>
      </c>
      <c r="U397" t="s">
        <v>47</v>
      </c>
      <c r="V397" t="s">
        <v>4425</v>
      </c>
      <c r="W397" t="s">
        <v>4426</v>
      </c>
      <c r="X397" t="s">
        <v>47</v>
      </c>
      <c r="Y397" t="s">
        <v>47</v>
      </c>
      <c r="Z397" t="s">
        <v>47</v>
      </c>
    </row>
    <row r="398" spans="1:26">
      <c r="A398" t="s">
        <v>5371</v>
      </c>
      <c r="B398" t="s">
        <v>170</v>
      </c>
      <c r="C398">
        <v>2012</v>
      </c>
      <c r="D398" t="s">
        <v>3081</v>
      </c>
      <c r="E398" t="s">
        <v>3082</v>
      </c>
      <c r="F398" t="s">
        <v>3083</v>
      </c>
      <c r="G398" t="s">
        <v>3084</v>
      </c>
      <c r="H398" t="s">
        <v>47</v>
      </c>
      <c r="I398" t="s">
        <v>47</v>
      </c>
      <c r="J398" t="s">
        <v>3085</v>
      </c>
      <c r="K398" t="s">
        <v>299</v>
      </c>
      <c r="L398" s="12">
        <v>44887.363807870373</v>
      </c>
      <c r="M398" s="12">
        <v>44887.363807870373</v>
      </c>
      <c r="N398" s="12">
        <v>44886.598043981481</v>
      </c>
      <c r="O398" t="s">
        <v>3086</v>
      </c>
      <c r="P398" t="s">
        <v>47</v>
      </c>
      <c r="Q398" t="s">
        <v>5372</v>
      </c>
      <c r="R398" t="s">
        <v>47</v>
      </c>
      <c r="S398" t="s">
        <v>47</v>
      </c>
      <c r="T398" t="s">
        <v>1165</v>
      </c>
      <c r="U398" t="s">
        <v>81</v>
      </c>
      <c r="V398" t="s">
        <v>47</v>
      </c>
      <c r="W398" t="s">
        <v>4426</v>
      </c>
      <c r="X398" t="s">
        <v>3087</v>
      </c>
      <c r="Y398" t="s">
        <v>5373</v>
      </c>
      <c r="Z398" t="s">
        <v>4498</v>
      </c>
    </row>
    <row r="399" spans="1:26">
      <c r="A399" t="s">
        <v>5374</v>
      </c>
      <c r="B399" t="s">
        <v>170</v>
      </c>
      <c r="C399">
        <v>2009</v>
      </c>
      <c r="D399" t="s">
        <v>3076</v>
      </c>
      <c r="E399" t="s">
        <v>3077</v>
      </c>
      <c r="F399" t="s">
        <v>1412</v>
      </c>
      <c r="G399" t="s">
        <v>1413</v>
      </c>
      <c r="H399" t="s">
        <v>47</v>
      </c>
      <c r="I399" t="s">
        <v>47</v>
      </c>
      <c r="J399" t="s">
        <v>3078</v>
      </c>
      <c r="K399" t="s">
        <v>563</v>
      </c>
      <c r="L399" s="12">
        <v>44887.363807870373</v>
      </c>
      <c r="M399" s="12">
        <v>44887.363807870373</v>
      </c>
      <c r="N399" s="12">
        <v>44886.598043981481</v>
      </c>
      <c r="O399" t="s">
        <v>3079</v>
      </c>
      <c r="P399" t="s">
        <v>47</v>
      </c>
      <c r="Q399" t="s">
        <v>5375</v>
      </c>
      <c r="R399" t="s">
        <v>47</v>
      </c>
      <c r="S399" t="s">
        <v>47</v>
      </c>
      <c r="T399" t="s">
        <v>1165</v>
      </c>
      <c r="U399" t="s">
        <v>81</v>
      </c>
      <c r="V399" t="s">
        <v>47</v>
      </c>
      <c r="W399" t="s">
        <v>4426</v>
      </c>
      <c r="X399" t="s">
        <v>3080</v>
      </c>
      <c r="Y399" t="s">
        <v>5376</v>
      </c>
      <c r="Z399" t="s">
        <v>47</v>
      </c>
    </row>
    <row r="400" spans="1:26">
      <c r="A400" t="s">
        <v>5377</v>
      </c>
      <c r="B400" t="s">
        <v>170</v>
      </c>
      <c r="C400">
        <v>2011</v>
      </c>
      <c r="D400" t="s">
        <v>3071</v>
      </c>
      <c r="E400" t="s">
        <v>3072</v>
      </c>
      <c r="F400" t="s">
        <v>2281</v>
      </c>
      <c r="G400" t="s">
        <v>2282</v>
      </c>
      <c r="H400" t="s">
        <v>47</v>
      </c>
      <c r="I400" t="s">
        <v>47</v>
      </c>
      <c r="J400" t="s">
        <v>3073</v>
      </c>
      <c r="K400" t="s">
        <v>50</v>
      </c>
      <c r="L400" s="12">
        <v>44887.363807870373</v>
      </c>
      <c r="M400" s="12">
        <v>44887.363807870373</v>
      </c>
      <c r="N400" s="12">
        <v>44886.598032407404</v>
      </c>
      <c r="O400" t="s">
        <v>3074</v>
      </c>
      <c r="P400" t="s">
        <v>47</v>
      </c>
      <c r="Q400" t="s">
        <v>4697</v>
      </c>
      <c r="R400" t="s">
        <v>47</v>
      </c>
      <c r="S400" t="s">
        <v>47</v>
      </c>
      <c r="T400" t="s">
        <v>1173</v>
      </c>
      <c r="U400" t="s">
        <v>1174</v>
      </c>
      <c r="V400" t="s">
        <v>47</v>
      </c>
      <c r="W400" t="s">
        <v>4426</v>
      </c>
      <c r="X400" t="s">
        <v>3075</v>
      </c>
      <c r="Y400" t="s">
        <v>4699</v>
      </c>
      <c r="Z400" t="s">
        <v>47</v>
      </c>
    </row>
    <row r="401" spans="1:26">
      <c r="A401" t="s">
        <v>5378</v>
      </c>
      <c r="B401" t="s">
        <v>170</v>
      </c>
      <c r="C401">
        <v>2017</v>
      </c>
      <c r="D401" t="s">
        <v>3057</v>
      </c>
      <c r="E401" t="s">
        <v>3058</v>
      </c>
      <c r="F401" t="s">
        <v>3059</v>
      </c>
      <c r="G401" t="s">
        <v>3060</v>
      </c>
      <c r="H401" t="s">
        <v>47</v>
      </c>
      <c r="I401" t="s">
        <v>47</v>
      </c>
      <c r="J401" t="s">
        <v>3061</v>
      </c>
      <c r="K401" t="s">
        <v>104</v>
      </c>
      <c r="L401" s="12">
        <v>44887.363807870373</v>
      </c>
      <c r="M401" s="12">
        <v>44887.363807870373</v>
      </c>
      <c r="N401" s="12">
        <v>44886.598020833335</v>
      </c>
      <c r="O401" t="s">
        <v>3062</v>
      </c>
      <c r="P401" t="s">
        <v>47</v>
      </c>
      <c r="Q401" t="s">
        <v>5379</v>
      </c>
      <c r="R401" t="s">
        <v>47</v>
      </c>
      <c r="S401" t="s">
        <v>47</v>
      </c>
      <c r="T401" t="s">
        <v>1173</v>
      </c>
      <c r="U401" t="s">
        <v>1174</v>
      </c>
      <c r="V401" t="s">
        <v>47</v>
      </c>
      <c r="W401" t="s">
        <v>4426</v>
      </c>
      <c r="X401" t="s">
        <v>3063</v>
      </c>
      <c r="Y401" t="s">
        <v>5380</v>
      </c>
      <c r="Z401" t="s">
        <v>47</v>
      </c>
    </row>
    <row r="402" spans="1:26">
      <c r="A402" t="s">
        <v>5381</v>
      </c>
      <c r="B402" t="s">
        <v>170</v>
      </c>
      <c r="C402">
        <v>2012</v>
      </c>
      <c r="D402" t="s">
        <v>3043</v>
      </c>
      <c r="E402" t="s">
        <v>3044</v>
      </c>
      <c r="F402" t="s">
        <v>3045</v>
      </c>
      <c r="G402" t="s">
        <v>3046</v>
      </c>
      <c r="H402" t="s">
        <v>47</v>
      </c>
      <c r="I402" t="s">
        <v>47</v>
      </c>
      <c r="J402" t="s">
        <v>3047</v>
      </c>
      <c r="K402" t="s">
        <v>299</v>
      </c>
      <c r="L402" s="12">
        <v>44887.363807870373</v>
      </c>
      <c r="M402" s="12">
        <v>44887.363807870373</v>
      </c>
      <c r="N402" s="12">
        <v>44886.598020833335</v>
      </c>
      <c r="O402" t="s">
        <v>3048</v>
      </c>
      <c r="P402" t="s">
        <v>47</v>
      </c>
      <c r="Q402" t="s">
        <v>5382</v>
      </c>
      <c r="R402" t="s">
        <v>47</v>
      </c>
      <c r="S402" t="s">
        <v>47</v>
      </c>
      <c r="T402" t="s">
        <v>1165</v>
      </c>
      <c r="U402" t="s">
        <v>81</v>
      </c>
      <c r="V402" t="s">
        <v>47</v>
      </c>
      <c r="W402" t="s">
        <v>4426</v>
      </c>
      <c r="X402" t="s">
        <v>3049</v>
      </c>
      <c r="Y402" t="s">
        <v>5383</v>
      </c>
      <c r="Z402" t="s">
        <v>47</v>
      </c>
    </row>
    <row r="403" spans="1:26">
      <c r="A403" t="s">
        <v>5384</v>
      </c>
      <c r="B403" t="s">
        <v>170</v>
      </c>
      <c r="C403">
        <v>2015</v>
      </c>
      <c r="D403" t="s">
        <v>3036</v>
      </c>
      <c r="E403" t="s">
        <v>3037</v>
      </c>
      <c r="F403" t="s">
        <v>3038</v>
      </c>
      <c r="G403" t="s">
        <v>3039</v>
      </c>
      <c r="H403" t="s">
        <v>47</v>
      </c>
      <c r="I403" t="s">
        <v>47</v>
      </c>
      <c r="J403" t="s">
        <v>3040</v>
      </c>
      <c r="K403" t="s">
        <v>512</v>
      </c>
      <c r="L403" s="12">
        <v>44887.363807870373</v>
      </c>
      <c r="M403" s="12">
        <v>44887.363807870373</v>
      </c>
      <c r="N403" s="12">
        <v>44886.598009259258</v>
      </c>
      <c r="O403" t="s">
        <v>3041</v>
      </c>
      <c r="P403" t="s">
        <v>47</v>
      </c>
      <c r="Q403" t="s">
        <v>5385</v>
      </c>
      <c r="R403" t="s">
        <v>47</v>
      </c>
      <c r="S403" t="s">
        <v>47</v>
      </c>
      <c r="T403" t="s">
        <v>1173</v>
      </c>
      <c r="U403" t="s">
        <v>1174</v>
      </c>
      <c r="V403" t="s">
        <v>47</v>
      </c>
      <c r="W403" t="s">
        <v>4426</v>
      </c>
      <c r="X403" t="s">
        <v>3042</v>
      </c>
      <c r="Y403" t="s">
        <v>5386</v>
      </c>
      <c r="Z403" t="s">
        <v>47</v>
      </c>
    </row>
    <row r="404" spans="1:26">
      <c r="A404" t="s">
        <v>5387</v>
      </c>
      <c r="B404" t="s">
        <v>83</v>
      </c>
      <c r="C404">
        <v>2006</v>
      </c>
      <c r="D404" t="s">
        <v>3030</v>
      </c>
      <c r="E404" t="s">
        <v>3031</v>
      </c>
      <c r="F404" t="s">
        <v>1259</v>
      </c>
      <c r="G404" t="s">
        <v>47</v>
      </c>
      <c r="H404" t="s">
        <v>1260</v>
      </c>
      <c r="I404" t="s">
        <v>3032</v>
      </c>
      <c r="J404" t="s">
        <v>3033</v>
      </c>
      <c r="K404" t="s">
        <v>3034</v>
      </c>
      <c r="L404" s="12">
        <v>44887.363807870373</v>
      </c>
      <c r="M404" s="12">
        <v>44887.363807870373</v>
      </c>
      <c r="N404" s="12">
        <v>44886.598009259258</v>
      </c>
      <c r="O404" t="s">
        <v>3035</v>
      </c>
      <c r="P404" t="s">
        <v>311</v>
      </c>
      <c r="Q404" t="s">
        <v>5388</v>
      </c>
      <c r="R404" t="s">
        <v>4440</v>
      </c>
      <c r="S404" t="s">
        <v>5389</v>
      </c>
      <c r="T404" t="s">
        <v>47</v>
      </c>
      <c r="U404" t="s">
        <v>47</v>
      </c>
      <c r="V404" t="s">
        <v>4425</v>
      </c>
      <c r="W404" t="s">
        <v>4426</v>
      </c>
      <c r="X404" t="s">
        <v>47</v>
      </c>
      <c r="Y404" t="s">
        <v>47</v>
      </c>
      <c r="Z404" t="s">
        <v>47</v>
      </c>
    </row>
    <row r="405" spans="1:26">
      <c r="A405" t="s">
        <v>5390</v>
      </c>
      <c r="B405" t="s">
        <v>170</v>
      </c>
      <c r="C405">
        <v>2007</v>
      </c>
      <c r="D405" t="s">
        <v>3016</v>
      </c>
      <c r="E405" t="s">
        <v>3017</v>
      </c>
      <c r="F405" t="s">
        <v>3018</v>
      </c>
      <c r="G405" t="s">
        <v>3019</v>
      </c>
      <c r="H405" t="s">
        <v>47</v>
      </c>
      <c r="I405" t="s">
        <v>47</v>
      </c>
      <c r="J405" t="s">
        <v>3020</v>
      </c>
      <c r="K405" t="s">
        <v>614</v>
      </c>
      <c r="L405" s="12">
        <v>44887.363807870373</v>
      </c>
      <c r="M405" s="12">
        <v>44887.363807870373</v>
      </c>
      <c r="N405" s="12">
        <v>44886.598009259258</v>
      </c>
      <c r="O405" t="s">
        <v>3021</v>
      </c>
      <c r="P405" t="s">
        <v>47</v>
      </c>
      <c r="Q405" t="s">
        <v>5391</v>
      </c>
      <c r="R405" t="s">
        <v>47</v>
      </c>
      <c r="S405" t="s">
        <v>47</v>
      </c>
      <c r="T405" t="s">
        <v>1165</v>
      </c>
      <c r="U405" t="s">
        <v>81</v>
      </c>
      <c r="V405" t="s">
        <v>4425</v>
      </c>
      <c r="W405" t="s">
        <v>4426</v>
      </c>
      <c r="X405" t="s">
        <v>3022</v>
      </c>
      <c r="Y405" t="s">
        <v>5392</v>
      </c>
      <c r="Z405" t="s">
        <v>47</v>
      </c>
    </row>
    <row r="406" spans="1:26">
      <c r="A406" t="s">
        <v>5393</v>
      </c>
      <c r="B406" t="s">
        <v>170</v>
      </c>
      <c r="C406">
        <v>2018</v>
      </c>
      <c r="D406" t="s">
        <v>3009</v>
      </c>
      <c r="E406" t="s">
        <v>3010</v>
      </c>
      <c r="F406" t="s">
        <v>3011</v>
      </c>
      <c r="G406" t="s">
        <v>3012</v>
      </c>
      <c r="H406" t="s">
        <v>47</v>
      </c>
      <c r="I406" t="s">
        <v>47</v>
      </c>
      <c r="J406" t="s">
        <v>3013</v>
      </c>
      <c r="K406" t="s">
        <v>332</v>
      </c>
      <c r="L406" s="12">
        <v>44887.363807870373</v>
      </c>
      <c r="M406" s="12">
        <v>44887.363807870373</v>
      </c>
      <c r="N406" s="12">
        <v>44886.598009259258</v>
      </c>
      <c r="O406" t="s">
        <v>3014</v>
      </c>
      <c r="P406" t="s">
        <v>47</v>
      </c>
      <c r="Q406" t="s">
        <v>5394</v>
      </c>
      <c r="R406" t="s">
        <v>47</v>
      </c>
      <c r="S406" t="s">
        <v>5395</v>
      </c>
      <c r="T406" t="s">
        <v>1173</v>
      </c>
      <c r="U406" t="s">
        <v>1174</v>
      </c>
      <c r="V406" t="s">
        <v>47</v>
      </c>
      <c r="W406" t="s">
        <v>4426</v>
      </c>
      <c r="X406" t="s">
        <v>3015</v>
      </c>
      <c r="Y406" t="s">
        <v>5396</v>
      </c>
      <c r="Z406" t="s">
        <v>47</v>
      </c>
    </row>
    <row r="407" spans="1:26">
      <c r="A407" t="s">
        <v>5397</v>
      </c>
      <c r="B407" t="s">
        <v>170</v>
      </c>
      <c r="C407">
        <v>2003</v>
      </c>
      <c r="D407" t="s">
        <v>3064</v>
      </c>
      <c r="E407" t="s">
        <v>3065</v>
      </c>
      <c r="F407" t="s">
        <v>3066</v>
      </c>
      <c r="G407" t="s">
        <v>3067</v>
      </c>
      <c r="H407" t="s">
        <v>47</v>
      </c>
      <c r="I407" t="s">
        <v>47</v>
      </c>
      <c r="J407" t="s">
        <v>3068</v>
      </c>
      <c r="K407" t="s">
        <v>129</v>
      </c>
      <c r="L407" s="12">
        <v>44887.363807870373</v>
      </c>
      <c r="M407" s="12">
        <v>44887.363807870373</v>
      </c>
      <c r="N407" s="12">
        <v>44886.598020833335</v>
      </c>
      <c r="O407" t="s">
        <v>3069</v>
      </c>
      <c r="P407" t="s">
        <v>47</v>
      </c>
      <c r="Q407" t="s">
        <v>5398</v>
      </c>
      <c r="R407" t="s">
        <v>47</v>
      </c>
      <c r="S407" t="s">
        <v>47</v>
      </c>
      <c r="T407" t="s">
        <v>1165</v>
      </c>
      <c r="U407" t="s">
        <v>81</v>
      </c>
      <c r="V407" t="s">
        <v>47</v>
      </c>
      <c r="W407" t="s">
        <v>4426</v>
      </c>
      <c r="X407" t="s">
        <v>3070</v>
      </c>
      <c r="Y407" t="s">
        <v>5399</v>
      </c>
      <c r="Z407" t="s">
        <v>4456</v>
      </c>
    </row>
    <row r="408" spans="1:26">
      <c r="A408" t="s">
        <v>5400</v>
      </c>
      <c r="B408" t="s">
        <v>170</v>
      </c>
      <c r="C408">
        <v>2019</v>
      </c>
      <c r="D408" t="s">
        <v>3050</v>
      </c>
      <c r="E408" t="s">
        <v>3051</v>
      </c>
      <c r="F408" t="s">
        <v>3052</v>
      </c>
      <c r="G408" t="s">
        <v>3053</v>
      </c>
      <c r="H408" t="s">
        <v>47</v>
      </c>
      <c r="I408" t="s">
        <v>47</v>
      </c>
      <c r="J408" t="s">
        <v>3054</v>
      </c>
      <c r="K408" t="s">
        <v>219</v>
      </c>
      <c r="L408" s="12">
        <v>44887.363807870373</v>
      </c>
      <c r="M408" s="12">
        <v>44887.363807870373</v>
      </c>
      <c r="N408" s="12">
        <v>44886.598020833335</v>
      </c>
      <c r="O408" t="s">
        <v>3055</v>
      </c>
      <c r="P408" t="s">
        <v>47</v>
      </c>
      <c r="Q408" t="s">
        <v>5401</v>
      </c>
      <c r="R408" t="s">
        <v>47</v>
      </c>
      <c r="S408" t="s">
        <v>47</v>
      </c>
      <c r="T408" t="s">
        <v>1173</v>
      </c>
      <c r="U408" t="s">
        <v>1174</v>
      </c>
      <c r="V408" t="s">
        <v>4425</v>
      </c>
      <c r="W408" t="s">
        <v>4426</v>
      </c>
      <c r="X408" t="s">
        <v>3056</v>
      </c>
      <c r="Y408" t="s">
        <v>5402</v>
      </c>
      <c r="Z408" t="s">
        <v>47</v>
      </c>
    </row>
    <row r="409" spans="1:26">
      <c r="A409" t="s">
        <v>5403</v>
      </c>
      <c r="B409" t="s">
        <v>170</v>
      </c>
      <c r="C409">
        <v>2017</v>
      </c>
      <c r="D409" t="s">
        <v>3004</v>
      </c>
      <c r="E409" t="s">
        <v>3005</v>
      </c>
      <c r="F409" t="s">
        <v>2215</v>
      </c>
      <c r="G409" t="s">
        <v>2649</v>
      </c>
      <c r="H409" t="s">
        <v>47</v>
      </c>
      <c r="I409" t="s">
        <v>47</v>
      </c>
      <c r="J409" t="s">
        <v>3006</v>
      </c>
      <c r="K409" t="s">
        <v>104</v>
      </c>
      <c r="L409" s="12">
        <v>44887.363807870373</v>
      </c>
      <c r="M409" s="12">
        <v>44887.363807870373</v>
      </c>
      <c r="N409" s="12">
        <v>44886.598009259258</v>
      </c>
      <c r="O409" t="s">
        <v>3007</v>
      </c>
      <c r="P409" t="s">
        <v>47</v>
      </c>
      <c r="Q409" t="s">
        <v>4546</v>
      </c>
      <c r="R409" t="s">
        <v>47</v>
      </c>
      <c r="S409" t="s">
        <v>47</v>
      </c>
      <c r="T409" t="s">
        <v>1173</v>
      </c>
      <c r="U409" t="s">
        <v>1174</v>
      </c>
      <c r="V409" t="s">
        <v>4425</v>
      </c>
      <c r="W409" t="s">
        <v>4426</v>
      </c>
      <c r="X409" t="s">
        <v>3008</v>
      </c>
      <c r="Y409" t="s">
        <v>4547</v>
      </c>
      <c r="Z409" t="s">
        <v>47</v>
      </c>
    </row>
    <row r="410" spans="1:26">
      <c r="A410" t="s">
        <v>5404</v>
      </c>
      <c r="B410" t="s">
        <v>83</v>
      </c>
      <c r="C410">
        <v>2014</v>
      </c>
      <c r="D410" t="s">
        <v>2996</v>
      </c>
      <c r="E410" t="s">
        <v>2997</v>
      </c>
      <c r="F410" t="s">
        <v>2998</v>
      </c>
      <c r="G410" t="s">
        <v>47</v>
      </c>
      <c r="H410" t="s">
        <v>2999</v>
      </c>
      <c r="I410" t="s">
        <v>3000</v>
      </c>
      <c r="J410" t="s">
        <v>3001</v>
      </c>
      <c r="K410" t="s">
        <v>3002</v>
      </c>
      <c r="L410" s="12">
        <v>44887.363807870373</v>
      </c>
      <c r="M410" s="12">
        <v>44887.363807870373</v>
      </c>
      <c r="N410" s="12">
        <v>44886.597997685189</v>
      </c>
      <c r="O410" t="s">
        <v>3003</v>
      </c>
      <c r="P410" t="s">
        <v>130</v>
      </c>
      <c r="Q410" t="s">
        <v>3530</v>
      </c>
      <c r="R410" t="s">
        <v>2998</v>
      </c>
      <c r="S410" t="s">
        <v>47</v>
      </c>
      <c r="T410" t="s">
        <v>47</v>
      </c>
      <c r="U410" t="s">
        <v>47</v>
      </c>
      <c r="V410" t="s">
        <v>4425</v>
      </c>
      <c r="W410" t="s">
        <v>4426</v>
      </c>
      <c r="X410" t="s">
        <v>47</v>
      </c>
      <c r="Y410" t="s">
        <v>47</v>
      </c>
      <c r="Z410" t="s">
        <v>47</v>
      </c>
    </row>
    <row r="411" spans="1:26">
      <c r="A411" t="s">
        <v>5405</v>
      </c>
      <c r="B411" t="s">
        <v>170</v>
      </c>
      <c r="C411">
        <v>2005</v>
      </c>
      <c r="D411" t="s">
        <v>2977</v>
      </c>
      <c r="E411" t="s">
        <v>2978</v>
      </c>
      <c r="F411" t="s">
        <v>2979</v>
      </c>
      <c r="G411" t="s">
        <v>2980</v>
      </c>
      <c r="H411" t="s">
        <v>47</v>
      </c>
      <c r="I411" t="s">
        <v>47</v>
      </c>
      <c r="J411" t="s">
        <v>2981</v>
      </c>
      <c r="K411" t="s">
        <v>794</v>
      </c>
      <c r="L411" s="12">
        <v>44887.363807870373</v>
      </c>
      <c r="M411" s="12">
        <v>44887.363807870373</v>
      </c>
      <c r="N411" s="12">
        <v>44886.597986111112</v>
      </c>
      <c r="O411" t="s">
        <v>2982</v>
      </c>
      <c r="P411" t="s">
        <v>47</v>
      </c>
      <c r="Q411" t="s">
        <v>199</v>
      </c>
      <c r="R411" t="s">
        <v>47</v>
      </c>
      <c r="S411" t="s">
        <v>5406</v>
      </c>
      <c r="T411" t="s">
        <v>80</v>
      </c>
      <c r="U411" t="s">
        <v>2382</v>
      </c>
      <c r="V411" t="s">
        <v>4653</v>
      </c>
      <c r="W411" t="s">
        <v>4426</v>
      </c>
      <c r="X411" t="s">
        <v>2983</v>
      </c>
      <c r="Y411" t="s">
        <v>47</v>
      </c>
      <c r="Z411" t="s">
        <v>47</v>
      </c>
    </row>
    <row r="412" spans="1:26">
      <c r="A412" t="s">
        <v>5407</v>
      </c>
      <c r="B412" t="s">
        <v>170</v>
      </c>
      <c r="C412">
        <v>2022</v>
      </c>
      <c r="D412" t="s">
        <v>2966</v>
      </c>
      <c r="E412" t="s">
        <v>2967</v>
      </c>
      <c r="F412" t="s">
        <v>2968</v>
      </c>
      <c r="G412" t="s">
        <v>2969</v>
      </c>
      <c r="H412" t="s">
        <v>47</v>
      </c>
      <c r="I412" t="s">
        <v>47</v>
      </c>
      <c r="J412" t="s">
        <v>2970</v>
      </c>
      <c r="K412" t="s">
        <v>71</v>
      </c>
      <c r="L412" s="12">
        <v>44887.363807870373</v>
      </c>
      <c r="M412" s="12">
        <v>44887.363807870373</v>
      </c>
      <c r="N412" s="12">
        <v>44886.597974537035</v>
      </c>
      <c r="O412" t="s">
        <v>2833</v>
      </c>
      <c r="P412" t="s">
        <v>47</v>
      </c>
      <c r="Q412" t="s">
        <v>5408</v>
      </c>
      <c r="R412" t="s">
        <v>47</v>
      </c>
      <c r="S412" t="s">
        <v>5409</v>
      </c>
      <c r="T412" t="s">
        <v>2971</v>
      </c>
      <c r="U412" t="s">
        <v>1174</v>
      </c>
      <c r="V412" t="s">
        <v>4425</v>
      </c>
      <c r="W412" t="s">
        <v>4426</v>
      </c>
      <c r="X412" t="s">
        <v>2972</v>
      </c>
      <c r="Y412" t="s">
        <v>4532</v>
      </c>
      <c r="Z412" t="s">
        <v>47</v>
      </c>
    </row>
    <row r="413" spans="1:26">
      <c r="A413" t="s">
        <v>5410</v>
      </c>
      <c r="B413" t="s">
        <v>170</v>
      </c>
      <c r="C413">
        <v>2011</v>
      </c>
      <c r="D413" t="s">
        <v>2989</v>
      </c>
      <c r="E413" t="s">
        <v>2990</v>
      </c>
      <c r="F413" t="s">
        <v>2991</v>
      </c>
      <c r="G413" t="s">
        <v>2992</v>
      </c>
      <c r="H413" t="s">
        <v>47</v>
      </c>
      <c r="I413" t="s">
        <v>47</v>
      </c>
      <c r="J413" t="s">
        <v>2993</v>
      </c>
      <c r="K413" t="s">
        <v>50</v>
      </c>
      <c r="L413" s="12">
        <v>44887.363807870373</v>
      </c>
      <c r="M413" s="12">
        <v>44887.363807870373</v>
      </c>
      <c r="N413" s="12">
        <v>44886.597997685189</v>
      </c>
      <c r="O413" t="s">
        <v>2994</v>
      </c>
      <c r="P413" t="s">
        <v>47</v>
      </c>
      <c r="Q413" t="s">
        <v>4620</v>
      </c>
      <c r="R413" t="s">
        <v>47</v>
      </c>
      <c r="S413" t="s">
        <v>47</v>
      </c>
      <c r="T413" t="s">
        <v>1165</v>
      </c>
      <c r="U413" t="s">
        <v>81</v>
      </c>
      <c r="V413" t="s">
        <v>47</v>
      </c>
      <c r="W413" t="s">
        <v>4426</v>
      </c>
      <c r="X413" t="s">
        <v>2995</v>
      </c>
      <c r="Y413" t="s">
        <v>5411</v>
      </c>
      <c r="Z413" t="s">
        <v>5102</v>
      </c>
    </row>
    <row r="414" spans="1:26">
      <c r="A414" t="s">
        <v>5412</v>
      </c>
      <c r="B414" t="s">
        <v>170</v>
      </c>
      <c r="C414">
        <v>1991</v>
      </c>
      <c r="D414" t="s">
        <v>2806</v>
      </c>
      <c r="E414" t="s">
        <v>2973</v>
      </c>
      <c r="F414" t="s">
        <v>2808</v>
      </c>
      <c r="G414" t="s">
        <v>2809</v>
      </c>
      <c r="H414" t="s">
        <v>47</v>
      </c>
      <c r="I414" t="s">
        <v>47</v>
      </c>
      <c r="J414" t="s">
        <v>2974</v>
      </c>
      <c r="K414" t="s">
        <v>1996</v>
      </c>
      <c r="L414" s="12">
        <v>44887.363807870373</v>
      </c>
      <c r="M414" s="12">
        <v>44887.363807870373</v>
      </c>
      <c r="N414" s="12">
        <v>44886.597974537035</v>
      </c>
      <c r="O414" t="s">
        <v>2975</v>
      </c>
      <c r="P414" t="s">
        <v>47</v>
      </c>
      <c r="Q414" t="s">
        <v>47</v>
      </c>
      <c r="R414" t="s">
        <v>47</v>
      </c>
      <c r="S414" t="s">
        <v>18</v>
      </c>
      <c r="T414" t="s">
        <v>1278</v>
      </c>
      <c r="U414" t="s">
        <v>1279</v>
      </c>
      <c r="V414" t="s">
        <v>4425</v>
      </c>
      <c r="W414" t="s">
        <v>4426</v>
      </c>
      <c r="X414" t="s">
        <v>2976</v>
      </c>
      <c r="Y414" t="s">
        <v>47</v>
      </c>
      <c r="Z414" t="s">
        <v>47</v>
      </c>
    </row>
    <row r="415" spans="1:26">
      <c r="A415" t="s">
        <v>5413</v>
      </c>
      <c r="B415" t="s">
        <v>170</v>
      </c>
      <c r="C415">
        <v>2011</v>
      </c>
      <c r="D415" t="s">
        <v>2959</v>
      </c>
      <c r="E415" t="s">
        <v>2960</v>
      </c>
      <c r="F415" t="s">
        <v>2961</v>
      </c>
      <c r="G415" t="s">
        <v>2962</v>
      </c>
      <c r="H415" t="s">
        <v>47</v>
      </c>
      <c r="I415" t="s">
        <v>47</v>
      </c>
      <c r="J415" t="s">
        <v>2963</v>
      </c>
      <c r="K415" t="s">
        <v>50</v>
      </c>
      <c r="L415" s="12">
        <v>44887.363807870373</v>
      </c>
      <c r="M415" s="12">
        <v>44887.363807870373</v>
      </c>
      <c r="N415" s="12">
        <v>44886.597974537035</v>
      </c>
      <c r="O415" t="s">
        <v>2964</v>
      </c>
      <c r="P415" t="s">
        <v>47</v>
      </c>
      <c r="Q415" t="s">
        <v>5414</v>
      </c>
      <c r="R415" t="s">
        <v>47</v>
      </c>
      <c r="S415" t="s">
        <v>5415</v>
      </c>
      <c r="T415" t="s">
        <v>1165</v>
      </c>
      <c r="U415" t="s">
        <v>81</v>
      </c>
      <c r="V415" t="s">
        <v>47</v>
      </c>
      <c r="W415" t="s">
        <v>4426</v>
      </c>
      <c r="X415" t="s">
        <v>2965</v>
      </c>
      <c r="Y415" t="s">
        <v>5416</v>
      </c>
      <c r="Z415" t="s">
        <v>47</v>
      </c>
    </row>
    <row r="416" spans="1:26">
      <c r="A416" t="s">
        <v>5417</v>
      </c>
      <c r="B416" t="s">
        <v>170</v>
      </c>
      <c r="C416">
        <v>2008</v>
      </c>
      <c r="D416" t="s">
        <v>2931</v>
      </c>
      <c r="E416" t="s">
        <v>2932</v>
      </c>
      <c r="F416" t="s">
        <v>2933</v>
      </c>
      <c r="G416" t="s">
        <v>2934</v>
      </c>
      <c r="H416" t="s">
        <v>47</v>
      </c>
      <c r="I416" t="s">
        <v>47</v>
      </c>
      <c r="J416" t="s">
        <v>2935</v>
      </c>
      <c r="K416" t="s">
        <v>684</v>
      </c>
      <c r="L416" s="12">
        <v>44887.363807870373</v>
      </c>
      <c r="M416" s="12">
        <v>44887.363807870373</v>
      </c>
      <c r="N416" s="12">
        <v>44886.597997685189</v>
      </c>
      <c r="O416" t="s">
        <v>2936</v>
      </c>
      <c r="P416" t="s">
        <v>47</v>
      </c>
      <c r="Q416" t="s">
        <v>5418</v>
      </c>
      <c r="R416" t="s">
        <v>47</v>
      </c>
      <c r="S416" t="s">
        <v>47</v>
      </c>
      <c r="T416" t="s">
        <v>1165</v>
      </c>
      <c r="U416" t="s">
        <v>81</v>
      </c>
      <c r="V416" t="s">
        <v>47</v>
      </c>
      <c r="W416" t="s">
        <v>4426</v>
      </c>
      <c r="X416" t="s">
        <v>2937</v>
      </c>
      <c r="Y416" t="s">
        <v>5419</v>
      </c>
      <c r="Z416" t="s">
        <v>47</v>
      </c>
    </row>
    <row r="417" spans="1:26">
      <c r="A417" t="s">
        <v>5420</v>
      </c>
      <c r="B417" t="s">
        <v>170</v>
      </c>
      <c r="C417">
        <v>2015</v>
      </c>
      <c r="D417" t="s">
        <v>2910</v>
      </c>
      <c r="E417" t="s">
        <v>2911</v>
      </c>
      <c r="F417" t="s">
        <v>2912</v>
      </c>
      <c r="G417" t="s">
        <v>2913</v>
      </c>
      <c r="H417" t="s">
        <v>47</v>
      </c>
      <c r="I417" t="s">
        <v>47</v>
      </c>
      <c r="J417" t="s">
        <v>2914</v>
      </c>
      <c r="K417" t="s">
        <v>512</v>
      </c>
      <c r="L417" s="12">
        <v>44887.363807870373</v>
      </c>
      <c r="M417" s="12">
        <v>44887.363807870373</v>
      </c>
      <c r="N417" s="12">
        <v>44886.59814814815</v>
      </c>
      <c r="O417" t="s">
        <v>2915</v>
      </c>
      <c r="P417" t="s">
        <v>47</v>
      </c>
      <c r="Q417" t="s">
        <v>5421</v>
      </c>
      <c r="R417" t="s">
        <v>47</v>
      </c>
      <c r="S417" t="s">
        <v>47</v>
      </c>
      <c r="T417" t="s">
        <v>1173</v>
      </c>
      <c r="U417" t="s">
        <v>1174</v>
      </c>
      <c r="V417" t="s">
        <v>47</v>
      </c>
      <c r="W417" t="s">
        <v>4426</v>
      </c>
      <c r="X417" t="s">
        <v>2916</v>
      </c>
      <c r="Y417" t="s">
        <v>5422</v>
      </c>
      <c r="Z417" t="s">
        <v>47</v>
      </c>
    </row>
    <row r="418" spans="1:26">
      <c r="A418" t="s">
        <v>5423</v>
      </c>
      <c r="B418" t="s">
        <v>170</v>
      </c>
      <c r="C418">
        <v>2022</v>
      </c>
      <c r="D418" t="s">
        <v>2953</v>
      </c>
      <c r="E418" t="s">
        <v>2954</v>
      </c>
      <c r="F418" t="s">
        <v>2830</v>
      </c>
      <c r="G418" t="s">
        <v>2955</v>
      </c>
      <c r="H418" t="s">
        <v>47</v>
      </c>
      <c r="I418" t="s">
        <v>47</v>
      </c>
      <c r="J418" t="s">
        <v>2956</v>
      </c>
      <c r="K418" t="s">
        <v>71</v>
      </c>
      <c r="L418" s="12">
        <v>44887.363807870373</v>
      </c>
      <c r="M418" s="12">
        <v>44887.363807870373</v>
      </c>
      <c r="N418" s="12">
        <v>44886.597962962966</v>
      </c>
      <c r="O418" t="s">
        <v>2957</v>
      </c>
      <c r="P418" t="s">
        <v>47</v>
      </c>
      <c r="Q418" t="s">
        <v>5424</v>
      </c>
      <c r="R418" t="s">
        <v>47</v>
      </c>
      <c r="S418" t="s">
        <v>5425</v>
      </c>
      <c r="T418" t="s">
        <v>1173</v>
      </c>
      <c r="U418" t="s">
        <v>1174</v>
      </c>
      <c r="V418" t="s">
        <v>4425</v>
      </c>
      <c r="W418" t="s">
        <v>4426</v>
      </c>
      <c r="X418" t="s">
        <v>2958</v>
      </c>
      <c r="Y418" t="s">
        <v>5426</v>
      </c>
      <c r="Z418" t="s">
        <v>47</v>
      </c>
    </row>
    <row r="419" spans="1:26">
      <c r="A419" t="s">
        <v>5427</v>
      </c>
      <c r="B419" t="s">
        <v>170</v>
      </c>
      <c r="C419">
        <v>2022</v>
      </c>
      <c r="D419" t="s">
        <v>2946</v>
      </c>
      <c r="E419" t="s">
        <v>2947</v>
      </c>
      <c r="F419" t="s">
        <v>2948</v>
      </c>
      <c r="G419" t="s">
        <v>2949</v>
      </c>
      <c r="H419" t="s">
        <v>47</v>
      </c>
      <c r="I419" t="s">
        <v>47</v>
      </c>
      <c r="J419" t="s">
        <v>2950</v>
      </c>
      <c r="K419" t="s">
        <v>71</v>
      </c>
      <c r="L419" s="12">
        <v>44887.363807870373</v>
      </c>
      <c r="M419" s="12">
        <v>44887.363807870373</v>
      </c>
      <c r="N419" s="12">
        <v>44886.597962962966</v>
      </c>
      <c r="O419" t="s">
        <v>2951</v>
      </c>
      <c r="P419" t="s">
        <v>47</v>
      </c>
      <c r="Q419" t="s">
        <v>5428</v>
      </c>
      <c r="R419" t="s">
        <v>47</v>
      </c>
      <c r="S419" t="s">
        <v>47</v>
      </c>
      <c r="T419" t="s">
        <v>1309</v>
      </c>
      <c r="U419" t="s">
        <v>1310</v>
      </c>
      <c r="V419" t="s">
        <v>4425</v>
      </c>
      <c r="W419" t="s">
        <v>4426</v>
      </c>
      <c r="X419" t="s">
        <v>2952</v>
      </c>
      <c r="Y419" t="s">
        <v>5429</v>
      </c>
      <c r="Z419" t="s">
        <v>47</v>
      </c>
    </row>
    <row r="420" spans="1:26">
      <c r="A420" t="s">
        <v>5430</v>
      </c>
      <c r="B420" t="s">
        <v>83</v>
      </c>
      <c r="C420">
        <v>2010</v>
      </c>
      <c r="D420" t="s">
        <v>2938</v>
      </c>
      <c r="E420" t="s">
        <v>2939</v>
      </c>
      <c r="F420" t="s">
        <v>2940</v>
      </c>
      <c r="G420" t="s">
        <v>47</v>
      </c>
      <c r="H420" t="s">
        <v>2941</v>
      </c>
      <c r="I420" t="s">
        <v>2942</v>
      </c>
      <c r="J420" t="s">
        <v>2943</v>
      </c>
      <c r="K420" t="s">
        <v>2944</v>
      </c>
      <c r="L420" s="12">
        <v>44887.363807870373</v>
      </c>
      <c r="M420" s="12">
        <v>44887.363807870373</v>
      </c>
      <c r="N420" s="12">
        <v>44886.597997685189</v>
      </c>
      <c r="O420" t="s">
        <v>2945</v>
      </c>
      <c r="P420" t="s">
        <v>311</v>
      </c>
      <c r="Q420" t="s">
        <v>4432</v>
      </c>
      <c r="R420" t="s">
        <v>5431</v>
      </c>
      <c r="S420" t="s">
        <v>47</v>
      </c>
      <c r="T420" t="s">
        <v>47</v>
      </c>
      <c r="U420" t="s">
        <v>47</v>
      </c>
      <c r="V420" t="s">
        <v>4425</v>
      </c>
      <c r="W420" t="s">
        <v>4426</v>
      </c>
      <c r="X420" t="s">
        <v>47</v>
      </c>
      <c r="Y420" t="s">
        <v>47</v>
      </c>
      <c r="Z420" t="s">
        <v>47</v>
      </c>
    </row>
    <row r="421" spans="1:26">
      <c r="A421" t="s">
        <v>5432</v>
      </c>
      <c r="B421" t="s">
        <v>170</v>
      </c>
      <c r="C421">
        <v>2014</v>
      </c>
      <c r="D421" t="s">
        <v>2924</v>
      </c>
      <c r="E421" t="s">
        <v>2925</v>
      </c>
      <c r="F421" t="s">
        <v>2926</v>
      </c>
      <c r="G421" t="s">
        <v>2927</v>
      </c>
      <c r="H421" t="s">
        <v>47</v>
      </c>
      <c r="I421" t="s">
        <v>47</v>
      </c>
      <c r="J421" t="s">
        <v>2928</v>
      </c>
      <c r="K421" t="s">
        <v>348</v>
      </c>
      <c r="L421" s="12">
        <v>44887.363807870373</v>
      </c>
      <c r="M421" s="12">
        <v>44887.363807870373</v>
      </c>
      <c r="N421" s="12">
        <v>44886.598055555558</v>
      </c>
      <c r="O421" t="s">
        <v>2929</v>
      </c>
      <c r="P421" t="s">
        <v>47</v>
      </c>
      <c r="Q421" t="s">
        <v>5433</v>
      </c>
      <c r="R421" t="s">
        <v>47</v>
      </c>
      <c r="S421" t="s">
        <v>47</v>
      </c>
      <c r="T421" t="s">
        <v>1165</v>
      </c>
      <c r="U421" t="s">
        <v>81</v>
      </c>
      <c r="V421" t="s">
        <v>47</v>
      </c>
      <c r="W421" t="s">
        <v>4426</v>
      </c>
      <c r="X421" t="s">
        <v>2930</v>
      </c>
      <c r="Y421" t="s">
        <v>4532</v>
      </c>
      <c r="Z421" t="s">
        <v>47</v>
      </c>
    </row>
    <row r="422" spans="1:26">
      <c r="A422" t="s">
        <v>5434</v>
      </c>
      <c r="B422" t="s">
        <v>170</v>
      </c>
      <c r="C422">
        <v>2019</v>
      </c>
      <c r="D422" t="s">
        <v>2917</v>
      </c>
      <c r="E422" t="s">
        <v>2918</v>
      </c>
      <c r="F422" t="s">
        <v>2919</v>
      </c>
      <c r="G422" t="s">
        <v>2920</v>
      </c>
      <c r="H422" t="s">
        <v>47</v>
      </c>
      <c r="I422" t="s">
        <v>47</v>
      </c>
      <c r="J422" t="s">
        <v>2921</v>
      </c>
      <c r="K422" t="s">
        <v>219</v>
      </c>
      <c r="L422" s="12">
        <v>44887.363807870373</v>
      </c>
      <c r="M422" s="12">
        <v>44887.363807870373</v>
      </c>
      <c r="N422" s="12">
        <v>44886.598136574074</v>
      </c>
      <c r="O422" t="s">
        <v>2922</v>
      </c>
      <c r="P422" t="s">
        <v>47</v>
      </c>
      <c r="Q422" t="s">
        <v>5435</v>
      </c>
      <c r="R422" t="s">
        <v>47</v>
      </c>
      <c r="S422" t="s">
        <v>5436</v>
      </c>
      <c r="T422" t="s">
        <v>1173</v>
      </c>
      <c r="U422" t="s">
        <v>1174</v>
      </c>
      <c r="V422" t="s">
        <v>4425</v>
      </c>
      <c r="W422" t="s">
        <v>4426</v>
      </c>
      <c r="X422" t="s">
        <v>2923</v>
      </c>
      <c r="Y422" t="s">
        <v>5437</v>
      </c>
      <c r="Z422" t="s">
        <v>47</v>
      </c>
    </row>
    <row r="423" spans="1:26">
      <c r="A423" t="s">
        <v>5438</v>
      </c>
      <c r="B423" t="s">
        <v>170</v>
      </c>
      <c r="C423">
        <v>2011</v>
      </c>
      <c r="D423" t="s">
        <v>2896</v>
      </c>
      <c r="E423" t="s">
        <v>2897</v>
      </c>
      <c r="F423" t="s">
        <v>2898</v>
      </c>
      <c r="G423" t="s">
        <v>2899</v>
      </c>
      <c r="H423" t="s">
        <v>47</v>
      </c>
      <c r="I423" t="s">
        <v>47</v>
      </c>
      <c r="J423" t="s">
        <v>2900</v>
      </c>
      <c r="K423" t="s">
        <v>50</v>
      </c>
      <c r="L423" s="12">
        <v>44887.363807870373</v>
      </c>
      <c r="M423" s="12">
        <v>44887.363807870373</v>
      </c>
      <c r="N423" s="12">
        <v>44886.598171296297</v>
      </c>
      <c r="O423" t="s">
        <v>2901</v>
      </c>
      <c r="P423" t="s">
        <v>47</v>
      </c>
      <c r="Q423" t="s">
        <v>5439</v>
      </c>
      <c r="R423" t="s">
        <v>47</v>
      </c>
      <c r="S423" t="s">
        <v>47</v>
      </c>
      <c r="T423" t="s">
        <v>1165</v>
      </c>
      <c r="U423" t="s">
        <v>81</v>
      </c>
      <c r="V423" t="s">
        <v>4425</v>
      </c>
      <c r="W423" t="s">
        <v>4426</v>
      </c>
      <c r="X423" t="s">
        <v>2902</v>
      </c>
      <c r="Y423" t="s">
        <v>5440</v>
      </c>
      <c r="Z423" t="s">
        <v>47</v>
      </c>
    </row>
    <row r="424" spans="1:26">
      <c r="A424" t="s">
        <v>5441</v>
      </c>
      <c r="B424" t="s">
        <v>170</v>
      </c>
      <c r="C424">
        <v>2007</v>
      </c>
      <c r="D424" t="s">
        <v>1438</v>
      </c>
      <c r="E424" t="s">
        <v>1439</v>
      </c>
      <c r="F424" t="s">
        <v>1440</v>
      </c>
      <c r="G424" t="s">
        <v>1441</v>
      </c>
      <c r="H424" t="s">
        <v>47</v>
      </c>
      <c r="I424" t="s">
        <v>47</v>
      </c>
      <c r="J424" t="s">
        <v>1442</v>
      </c>
      <c r="K424" t="s">
        <v>614</v>
      </c>
      <c r="L424" s="12">
        <v>44887.363807870373</v>
      </c>
      <c r="M424" s="12">
        <v>44887.363807870373</v>
      </c>
      <c r="N424" s="12">
        <v>44886.598067129627</v>
      </c>
      <c r="O424" t="s">
        <v>1443</v>
      </c>
      <c r="P424" t="s">
        <v>47</v>
      </c>
      <c r="Q424" t="s">
        <v>5442</v>
      </c>
      <c r="R424" t="s">
        <v>47</v>
      </c>
      <c r="S424" t="s">
        <v>47</v>
      </c>
      <c r="T424" t="s">
        <v>1165</v>
      </c>
      <c r="U424" t="s">
        <v>81</v>
      </c>
      <c r="V424" t="s">
        <v>4425</v>
      </c>
      <c r="W424" t="s">
        <v>4426</v>
      </c>
      <c r="X424" t="s">
        <v>1444</v>
      </c>
      <c r="Y424" t="s">
        <v>5443</v>
      </c>
      <c r="Z424" t="s">
        <v>4498</v>
      </c>
    </row>
    <row r="425" spans="1:26">
      <c r="A425" t="s">
        <v>5444</v>
      </c>
      <c r="B425" t="s">
        <v>170</v>
      </c>
      <c r="C425">
        <v>2022</v>
      </c>
      <c r="D425" t="s">
        <v>1452</v>
      </c>
      <c r="E425" t="s">
        <v>1453</v>
      </c>
      <c r="F425" t="s">
        <v>1454</v>
      </c>
      <c r="G425" t="s">
        <v>1455</v>
      </c>
      <c r="H425" t="s">
        <v>47</v>
      </c>
      <c r="I425" t="s">
        <v>47</v>
      </c>
      <c r="J425" t="s">
        <v>1456</v>
      </c>
      <c r="K425" t="s">
        <v>71</v>
      </c>
      <c r="L425" s="12">
        <v>44887.363807870373</v>
      </c>
      <c r="M425" s="12">
        <v>44887.363807870373</v>
      </c>
      <c r="N425" s="12">
        <v>44886.598067129627</v>
      </c>
      <c r="O425" t="s">
        <v>1457</v>
      </c>
      <c r="P425" t="s">
        <v>47</v>
      </c>
      <c r="Q425" t="s">
        <v>5445</v>
      </c>
      <c r="R425" t="s">
        <v>47</v>
      </c>
      <c r="S425" t="s">
        <v>5446</v>
      </c>
      <c r="T425" t="s">
        <v>1173</v>
      </c>
      <c r="U425" t="s">
        <v>1174</v>
      </c>
      <c r="V425" t="s">
        <v>4425</v>
      </c>
      <c r="W425" t="s">
        <v>4426</v>
      </c>
      <c r="X425" t="s">
        <v>1458</v>
      </c>
      <c r="Y425" t="s">
        <v>5447</v>
      </c>
      <c r="Z425" t="s">
        <v>47</v>
      </c>
    </row>
    <row r="426" spans="1:26">
      <c r="A426" t="s">
        <v>5448</v>
      </c>
      <c r="B426" t="s">
        <v>170</v>
      </c>
      <c r="C426">
        <v>2021</v>
      </c>
      <c r="D426" t="s">
        <v>1403</v>
      </c>
      <c r="E426" t="s">
        <v>1404</v>
      </c>
      <c r="F426" t="s">
        <v>1405</v>
      </c>
      <c r="G426" t="s">
        <v>1406</v>
      </c>
      <c r="H426" t="s">
        <v>47</v>
      </c>
      <c r="I426" t="s">
        <v>47</v>
      </c>
      <c r="J426" t="s">
        <v>1407</v>
      </c>
      <c r="K426" t="s">
        <v>61</v>
      </c>
      <c r="L426" s="12">
        <v>44887.363807870373</v>
      </c>
      <c r="M426" s="12">
        <v>44887.363807870373</v>
      </c>
      <c r="N426" s="12">
        <v>44886.598043981481</v>
      </c>
      <c r="O426" t="s">
        <v>1408</v>
      </c>
      <c r="P426" t="s">
        <v>47</v>
      </c>
      <c r="Q426" t="s">
        <v>5449</v>
      </c>
      <c r="R426" t="s">
        <v>47</v>
      </c>
      <c r="S426" t="s">
        <v>47</v>
      </c>
      <c r="T426" t="s">
        <v>1173</v>
      </c>
      <c r="U426" t="s">
        <v>1174</v>
      </c>
      <c r="V426" t="s">
        <v>4425</v>
      </c>
      <c r="W426" t="s">
        <v>4426</v>
      </c>
      <c r="X426" t="s">
        <v>1409</v>
      </c>
      <c r="Y426" t="s">
        <v>5450</v>
      </c>
      <c r="Z426" t="s">
        <v>47</v>
      </c>
    </row>
    <row r="427" spans="1:26">
      <c r="A427" t="s">
        <v>5451</v>
      </c>
      <c r="B427" t="s">
        <v>170</v>
      </c>
      <c r="C427">
        <v>2011</v>
      </c>
      <c r="D427" t="s">
        <v>1391</v>
      </c>
      <c r="E427" t="s">
        <v>1392</v>
      </c>
      <c r="F427" t="s">
        <v>1393</v>
      </c>
      <c r="G427" t="s">
        <v>1394</v>
      </c>
      <c r="H427" t="s">
        <v>47</v>
      </c>
      <c r="I427" t="s">
        <v>47</v>
      </c>
      <c r="J427" t="s">
        <v>1395</v>
      </c>
      <c r="K427" t="s">
        <v>50</v>
      </c>
      <c r="L427" s="12">
        <v>44887.363807870373</v>
      </c>
      <c r="M427" s="12">
        <v>44887.363807870373</v>
      </c>
      <c r="N427" s="12">
        <v>44886.598032407404</v>
      </c>
      <c r="O427" t="s">
        <v>1396</v>
      </c>
      <c r="P427" t="s">
        <v>47</v>
      </c>
      <c r="Q427" t="s">
        <v>5452</v>
      </c>
      <c r="R427" t="s">
        <v>47</v>
      </c>
      <c r="S427" t="s">
        <v>47</v>
      </c>
      <c r="T427" t="s">
        <v>1165</v>
      </c>
      <c r="U427" t="s">
        <v>81</v>
      </c>
      <c r="V427" t="s">
        <v>47</v>
      </c>
      <c r="W427" t="s">
        <v>4426</v>
      </c>
      <c r="X427" t="s">
        <v>1397</v>
      </c>
      <c r="Y427" t="s">
        <v>5453</v>
      </c>
      <c r="Z427" t="s">
        <v>47</v>
      </c>
    </row>
    <row r="428" spans="1:26">
      <c r="A428" t="s">
        <v>5454</v>
      </c>
      <c r="B428" t="s">
        <v>170</v>
      </c>
      <c r="C428">
        <v>2010</v>
      </c>
      <c r="D428" t="s">
        <v>1384</v>
      </c>
      <c r="E428" t="s">
        <v>1385</v>
      </c>
      <c r="F428" t="s">
        <v>1386</v>
      </c>
      <c r="G428" t="s">
        <v>1387</v>
      </c>
      <c r="H428" t="s">
        <v>47</v>
      </c>
      <c r="I428" t="s">
        <v>47</v>
      </c>
      <c r="J428" t="s">
        <v>1388</v>
      </c>
      <c r="K428" t="s">
        <v>78</v>
      </c>
      <c r="L428" s="12">
        <v>44887.363807870373</v>
      </c>
      <c r="M428" s="12">
        <v>44887.363807870373</v>
      </c>
      <c r="N428" s="12">
        <v>44886.598032407404</v>
      </c>
      <c r="O428" t="s">
        <v>1389</v>
      </c>
      <c r="P428" t="s">
        <v>47</v>
      </c>
      <c r="Q428" t="s">
        <v>505</v>
      </c>
      <c r="R428" t="s">
        <v>47</v>
      </c>
      <c r="S428" t="s">
        <v>47</v>
      </c>
      <c r="T428" t="s">
        <v>1165</v>
      </c>
      <c r="U428" t="s">
        <v>81</v>
      </c>
      <c r="V428" t="s">
        <v>4425</v>
      </c>
      <c r="W428" t="s">
        <v>4426</v>
      </c>
      <c r="X428" t="s">
        <v>1390</v>
      </c>
      <c r="Y428" t="s">
        <v>5455</v>
      </c>
      <c r="Z428" t="s">
        <v>5456</v>
      </c>
    </row>
    <row r="429" spans="1:26">
      <c r="A429" t="s">
        <v>5457</v>
      </c>
      <c r="B429" t="s">
        <v>170</v>
      </c>
      <c r="C429">
        <v>2015</v>
      </c>
      <c r="D429" t="s">
        <v>1377</v>
      </c>
      <c r="E429" t="s">
        <v>1378</v>
      </c>
      <c r="F429" t="s">
        <v>1379</v>
      </c>
      <c r="G429" t="s">
        <v>1380</v>
      </c>
      <c r="H429" t="s">
        <v>47</v>
      </c>
      <c r="I429" t="s">
        <v>47</v>
      </c>
      <c r="J429" t="s">
        <v>1381</v>
      </c>
      <c r="K429" t="s">
        <v>512</v>
      </c>
      <c r="L429" s="12">
        <v>44887.363807870373</v>
      </c>
      <c r="M429" s="12">
        <v>44887.363807870373</v>
      </c>
      <c r="N429" s="12">
        <v>44886.598032407404</v>
      </c>
      <c r="O429" t="s">
        <v>1382</v>
      </c>
      <c r="P429" t="s">
        <v>47</v>
      </c>
      <c r="Q429" t="s">
        <v>47</v>
      </c>
      <c r="R429" t="s">
        <v>47</v>
      </c>
      <c r="S429" t="s">
        <v>47</v>
      </c>
      <c r="T429" t="s">
        <v>1309</v>
      </c>
      <c r="U429" t="s">
        <v>1310</v>
      </c>
      <c r="V429" t="s">
        <v>4425</v>
      </c>
      <c r="W429" t="s">
        <v>4426</v>
      </c>
      <c r="X429" t="s">
        <v>1383</v>
      </c>
      <c r="Y429" t="s">
        <v>5458</v>
      </c>
      <c r="Z429" t="s">
        <v>47</v>
      </c>
    </row>
    <row r="430" spans="1:26">
      <c r="A430" t="s">
        <v>5459</v>
      </c>
      <c r="B430" t="s">
        <v>170</v>
      </c>
      <c r="C430">
        <v>2009</v>
      </c>
      <c r="D430" t="s">
        <v>1370</v>
      </c>
      <c r="E430" t="s">
        <v>1371</v>
      </c>
      <c r="F430" t="s">
        <v>1372</v>
      </c>
      <c r="G430" t="s">
        <v>1373</v>
      </c>
      <c r="H430" t="s">
        <v>47</v>
      </c>
      <c r="I430" t="s">
        <v>47</v>
      </c>
      <c r="J430" t="s">
        <v>1374</v>
      </c>
      <c r="K430" t="s">
        <v>563</v>
      </c>
      <c r="L430" s="12">
        <v>44887.363807870373</v>
      </c>
      <c r="M430" s="12">
        <v>44887.363807870373</v>
      </c>
      <c r="N430" s="12">
        <v>44886.598032407404</v>
      </c>
      <c r="O430" t="s">
        <v>1375</v>
      </c>
      <c r="P430" t="s">
        <v>47</v>
      </c>
      <c r="Q430" t="s">
        <v>5460</v>
      </c>
      <c r="R430" t="s">
        <v>47</v>
      </c>
      <c r="S430" t="s">
        <v>47</v>
      </c>
      <c r="T430" t="s">
        <v>1165</v>
      </c>
      <c r="U430" t="s">
        <v>81</v>
      </c>
      <c r="V430" t="s">
        <v>47</v>
      </c>
      <c r="W430" t="s">
        <v>4426</v>
      </c>
      <c r="X430" t="s">
        <v>1376</v>
      </c>
      <c r="Y430" t="s">
        <v>5461</v>
      </c>
      <c r="Z430" t="s">
        <v>47</v>
      </c>
    </row>
    <row r="431" spans="1:26">
      <c r="A431" t="s">
        <v>5462</v>
      </c>
      <c r="B431" t="s">
        <v>170</v>
      </c>
      <c r="C431">
        <v>1995</v>
      </c>
      <c r="D431" t="s">
        <v>1349</v>
      </c>
      <c r="E431" t="s">
        <v>1350</v>
      </c>
      <c r="F431" t="s">
        <v>1351</v>
      </c>
      <c r="G431" t="s">
        <v>1352</v>
      </c>
      <c r="H431" t="s">
        <v>47</v>
      </c>
      <c r="I431" t="s">
        <v>47</v>
      </c>
      <c r="J431" t="s">
        <v>1353</v>
      </c>
      <c r="K431" t="s">
        <v>113</v>
      </c>
      <c r="L431" s="12">
        <v>44887.363807870373</v>
      </c>
      <c r="M431" s="12">
        <v>44887.363807870373</v>
      </c>
      <c r="N431" s="12">
        <v>44886.598020833335</v>
      </c>
      <c r="O431" t="s">
        <v>1354</v>
      </c>
      <c r="P431" t="s">
        <v>47</v>
      </c>
      <c r="Q431" t="s">
        <v>47</v>
      </c>
      <c r="R431" t="s">
        <v>47</v>
      </c>
      <c r="S431" t="s">
        <v>47</v>
      </c>
      <c r="T431" t="s">
        <v>1165</v>
      </c>
      <c r="U431" t="s">
        <v>81</v>
      </c>
      <c r="V431" t="s">
        <v>4425</v>
      </c>
      <c r="W431" t="s">
        <v>4426</v>
      </c>
      <c r="X431" t="s">
        <v>1355</v>
      </c>
      <c r="Y431" t="s">
        <v>5463</v>
      </c>
      <c r="Z431" t="s">
        <v>47</v>
      </c>
    </row>
    <row r="432" spans="1:26">
      <c r="A432" t="s">
        <v>5464</v>
      </c>
      <c r="B432" t="s">
        <v>170</v>
      </c>
      <c r="C432">
        <v>2019</v>
      </c>
      <c r="D432" t="s">
        <v>1417</v>
      </c>
      <c r="E432" t="s">
        <v>1418</v>
      </c>
      <c r="F432" t="s">
        <v>1419</v>
      </c>
      <c r="G432" t="s">
        <v>1420</v>
      </c>
      <c r="H432" t="s">
        <v>47</v>
      </c>
      <c r="I432" t="s">
        <v>47</v>
      </c>
      <c r="J432" t="s">
        <v>1421</v>
      </c>
      <c r="K432" t="s">
        <v>219</v>
      </c>
      <c r="L432" s="12">
        <v>44887.363807870373</v>
      </c>
      <c r="M432" s="12">
        <v>44887.363807870373</v>
      </c>
      <c r="N432" s="12">
        <v>44886.598055555558</v>
      </c>
      <c r="O432" t="s">
        <v>1422</v>
      </c>
      <c r="P432" t="s">
        <v>47</v>
      </c>
      <c r="Q432" t="s">
        <v>5465</v>
      </c>
      <c r="R432" t="s">
        <v>47</v>
      </c>
      <c r="S432" t="s">
        <v>5466</v>
      </c>
      <c r="T432" t="s">
        <v>1173</v>
      </c>
      <c r="U432" t="s">
        <v>1174</v>
      </c>
      <c r="V432" t="s">
        <v>4425</v>
      </c>
      <c r="W432" t="s">
        <v>4426</v>
      </c>
      <c r="X432" t="s">
        <v>1423</v>
      </c>
      <c r="Y432" t="s">
        <v>5467</v>
      </c>
      <c r="Z432" t="s">
        <v>47</v>
      </c>
    </row>
    <row r="433" spans="1:26">
      <c r="A433" t="s">
        <v>5468</v>
      </c>
      <c r="B433" t="s">
        <v>83</v>
      </c>
      <c r="C433">
        <v>2022</v>
      </c>
      <c r="D433" t="s">
        <v>1398</v>
      </c>
      <c r="E433" t="s">
        <v>1399</v>
      </c>
      <c r="F433" t="s">
        <v>1212</v>
      </c>
      <c r="G433" t="s">
        <v>47</v>
      </c>
      <c r="H433" t="s">
        <v>1213</v>
      </c>
      <c r="I433" t="s">
        <v>1400</v>
      </c>
      <c r="J433" t="s">
        <v>1401</v>
      </c>
      <c r="K433" t="s">
        <v>1255</v>
      </c>
      <c r="L433" s="12">
        <v>44887.363807870373</v>
      </c>
      <c r="M433" s="12">
        <v>44887.363807870373</v>
      </c>
      <c r="N433" s="12">
        <v>44886.598043981481</v>
      </c>
      <c r="O433" t="s">
        <v>1402</v>
      </c>
      <c r="P433" t="s">
        <v>236</v>
      </c>
      <c r="Q433" t="s">
        <v>4442</v>
      </c>
      <c r="R433" t="s">
        <v>4443</v>
      </c>
      <c r="S433" t="s">
        <v>47</v>
      </c>
      <c r="T433" t="s">
        <v>47</v>
      </c>
      <c r="U433" t="s">
        <v>47</v>
      </c>
      <c r="V433" t="s">
        <v>4425</v>
      </c>
      <c r="W433" t="s">
        <v>4426</v>
      </c>
      <c r="X433" t="s">
        <v>47</v>
      </c>
      <c r="Y433" t="s">
        <v>47</v>
      </c>
      <c r="Z433" t="s">
        <v>47</v>
      </c>
    </row>
    <row r="434" spans="1:26">
      <c r="A434" t="s">
        <v>5469</v>
      </c>
      <c r="B434" t="s">
        <v>83</v>
      </c>
      <c r="C434">
        <v>2018</v>
      </c>
      <c r="D434" t="s">
        <v>1356</v>
      </c>
      <c r="E434" t="s">
        <v>1357</v>
      </c>
      <c r="F434" t="s">
        <v>1259</v>
      </c>
      <c r="G434" t="s">
        <v>47</v>
      </c>
      <c r="H434" t="s">
        <v>1260</v>
      </c>
      <c r="I434" t="s">
        <v>1358</v>
      </c>
      <c r="J434" t="s">
        <v>1359</v>
      </c>
      <c r="K434" t="s">
        <v>1360</v>
      </c>
      <c r="L434" s="12">
        <v>44887.363807870373</v>
      </c>
      <c r="M434" s="12">
        <v>44887.363807870373</v>
      </c>
      <c r="N434" s="12">
        <v>44886.598020833335</v>
      </c>
      <c r="O434" t="s">
        <v>1361</v>
      </c>
      <c r="P434" t="s">
        <v>130</v>
      </c>
      <c r="Q434" t="s">
        <v>4488</v>
      </c>
      <c r="R434" t="s">
        <v>4440</v>
      </c>
      <c r="S434" t="s">
        <v>47</v>
      </c>
      <c r="T434" t="s">
        <v>47</v>
      </c>
      <c r="U434" t="s">
        <v>47</v>
      </c>
      <c r="V434" t="s">
        <v>4425</v>
      </c>
      <c r="W434" t="s">
        <v>4426</v>
      </c>
      <c r="X434" t="s">
        <v>47</v>
      </c>
      <c r="Y434" t="s">
        <v>47</v>
      </c>
      <c r="Z434" t="s">
        <v>47</v>
      </c>
    </row>
    <row r="435" spans="1:26">
      <c r="A435" t="s">
        <v>5470</v>
      </c>
      <c r="B435" t="s">
        <v>170</v>
      </c>
      <c r="C435">
        <v>2013</v>
      </c>
      <c r="D435" t="s">
        <v>1326</v>
      </c>
      <c r="E435" t="s">
        <v>1327</v>
      </c>
      <c r="F435" t="s">
        <v>1328</v>
      </c>
      <c r="G435" t="s">
        <v>1329</v>
      </c>
      <c r="H435" t="s">
        <v>47</v>
      </c>
      <c r="I435" t="s">
        <v>47</v>
      </c>
      <c r="J435" t="s">
        <v>1330</v>
      </c>
      <c r="K435" t="s">
        <v>87</v>
      </c>
      <c r="L435" s="12">
        <v>44887.363807870373</v>
      </c>
      <c r="M435" s="12">
        <v>44887.363807870373</v>
      </c>
      <c r="N435" s="12">
        <v>44886.598009259258</v>
      </c>
      <c r="O435" t="s">
        <v>1331</v>
      </c>
      <c r="P435" t="s">
        <v>47</v>
      </c>
      <c r="Q435" t="s">
        <v>47</v>
      </c>
      <c r="R435" t="s">
        <v>47</v>
      </c>
      <c r="S435" t="s">
        <v>47</v>
      </c>
      <c r="T435" t="s">
        <v>1332</v>
      </c>
      <c r="U435" t="s">
        <v>1333</v>
      </c>
      <c r="V435" t="s">
        <v>4653</v>
      </c>
      <c r="W435" t="s">
        <v>4426</v>
      </c>
      <c r="X435" t="s">
        <v>1334</v>
      </c>
      <c r="Y435" t="s">
        <v>47</v>
      </c>
      <c r="Z435" t="s">
        <v>47</v>
      </c>
    </row>
    <row r="436" spans="1:26">
      <c r="A436" t="s">
        <v>5471</v>
      </c>
      <c r="B436" t="s">
        <v>170</v>
      </c>
      <c r="C436">
        <v>2014</v>
      </c>
      <c r="D436" t="s">
        <v>1319</v>
      </c>
      <c r="E436" t="s">
        <v>1320</v>
      </c>
      <c r="F436" t="s">
        <v>1321</v>
      </c>
      <c r="G436" t="s">
        <v>1322</v>
      </c>
      <c r="H436" t="s">
        <v>47</v>
      </c>
      <c r="I436" t="s">
        <v>47</v>
      </c>
      <c r="J436" t="s">
        <v>1323</v>
      </c>
      <c r="K436" t="s">
        <v>348</v>
      </c>
      <c r="L436" s="12">
        <v>44887.363807870373</v>
      </c>
      <c r="M436" s="12">
        <v>44887.363807870373</v>
      </c>
      <c r="N436" s="12">
        <v>44886.598009259258</v>
      </c>
      <c r="O436" t="s">
        <v>1324</v>
      </c>
      <c r="P436" t="s">
        <v>47</v>
      </c>
      <c r="Q436" t="s">
        <v>5472</v>
      </c>
      <c r="R436" t="s">
        <v>47</v>
      </c>
      <c r="S436" t="s">
        <v>47</v>
      </c>
      <c r="T436" t="s">
        <v>1173</v>
      </c>
      <c r="U436" t="s">
        <v>1174</v>
      </c>
      <c r="V436" t="s">
        <v>47</v>
      </c>
      <c r="W436" t="s">
        <v>4426</v>
      </c>
      <c r="X436" t="s">
        <v>1325</v>
      </c>
      <c r="Y436" t="s">
        <v>5473</v>
      </c>
      <c r="Z436" t="s">
        <v>4498</v>
      </c>
    </row>
    <row r="437" spans="1:26">
      <c r="A437" t="s">
        <v>5474</v>
      </c>
      <c r="B437" t="s">
        <v>170</v>
      </c>
      <c r="C437">
        <v>2018</v>
      </c>
      <c r="D437" t="s">
        <v>1312</v>
      </c>
      <c r="E437" t="s">
        <v>1313</v>
      </c>
      <c r="F437" t="s">
        <v>1314</v>
      </c>
      <c r="G437" t="s">
        <v>1315</v>
      </c>
      <c r="H437" t="s">
        <v>47</v>
      </c>
      <c r="I437" t="s">
        <v>47</v>
      </c>
      <c r="J437" t="s">
        <v>1316</v>
      </c>
      <c r="K437" t="s">
        <v>332</v>
      </c>
      <c r="L437" s="12">
        <v>44887.363807870373</v>
      </c>
      <c r="M437" s="12">
        <v>44887.363807870373</v>
      </c>
      <c r="N437" s="12">
        <v>44886.597997685189</v>
      </c>
      <c r="O437" t="s">
        <v>1317</v>
      </c>
      <c r="P437" t="s">
        <v>47</v>
      </c>
      <c r="Q437" t="s">
        <v>5475</v>
      </c>
      <c r="R437" t="s">
        <v>47</v>
      </c>
      <c r="S437" t="s">
        <v>5476</v>
      </c>
      <c r="T437" t="s">
        <v>1173</v>
      </c>
      <c r="U437" t="s">
        <v>1174</v>
      </c>
      <c r="V437" t="s">
        <v>47</v>
      </c>
      <c r="W437" t="s">
        <v>4426</v>
      </c>
      <c r="X437" t="s">
        <v>1318</v>
      </c>
      <c r="Y437" t="s">
        <v>5477</v>
      </c>
      <c r="Z437" t="s">
        <v>47</v>
      </c>
    </row>
    <row r="438" spans="1:26">
      <c r="A438" t="s">
        <v>5478</v>
      </c>
      <c r="B438" t="s">
        <v>170</v>
      </c>
      <c r="C438">
        <v>2022</v>
      </c>
      <c r="D438" t="s">
        <v>1303</v>
      </c>
      <c r="E438" t="s">
        <v>1304</v>
      </c>
      <c r="F438" t="s">
        <v>1305</v>
      </c>
      <c r="G438" t="s">
        <v>1306</v>
      </c>
      <c r="H438" t="s">
        <v>47</v>
      </c>
      <c r="I438" t="s">
        <v>47</v>
      </c>
      <c r="J438" t="s">
        <v>1307</v>
      </c>
      <c r="K438" t="s">
        <v>71</v>
      </c>
      <c r="L438" s="12">
        <v>44887.363807870373</v>
      </c>
      <c r="M438" s="12">
        <v>44887.363807870373</v>
      </c>
      <c r="N438" s="12">
        <v>44886.597997685189</v>
      </c>
      <c r="O438" t="s">
        <v>1308</v>
      </c>
      <c r="P438" t="s">
        <v>47</v>
      </c>
      <c r="Q438" t="s">
        <v>5479</v>
      </c>
      <c r="R438" t="s">
        <v>47</v>
      </c>
      <c r="S438" t="s">
        <v>47</v>
      </c>
      <c r="T438" t="s">
        <v>1309</v>
      </c>
      <c r="U438" t="s">
        <v>1310</v>
      </c>
      <c r="V438" t="s">
        <v>4425</v>
      </c>
      <c r="W438" t="s">
        <v>4426</v>
      </c>
      <c r="X438" t="s">
        <v>1311</v>
      </c>
      <c r="Y438" t="s">
        <v>5480</v>
      </c>
      <c r="Z438" t="s">
        <v>47</v>
      </c>
    </row>
    <row r="439" spans="1:26">
      <c r="A439" t="s">
        <v>5481</v>
      </c>
      <c r="B439" t="s">
        <v>170</v>
      </c>
      <c r="C439">
        <v>2010</v>
      </c>
      <c r="D439" t="s">
        <v>1296</v>
      </c>
      <c r="E439" t="s">
        <v>1297</v>
      </c>
      <c r="F439" t="s">
        <v>1298</v>
      </c>
      <c r="G439" t="s">
        <v>1299</v>
      </c>
      <c r="H439" t="s">
        <v>47</v>
      </c>
      <c r="I439" t="s">
        <v>47</v>
      </c>
      <c r="J439" t="s">
        <v>1300</v>
      </c>
      <c r="K439" t="s">
        <v>78</v>
      </c>
      <c r="L439" s="12">
        <v>44887.363807870373</v>
      </c>
      <c r="M439" s="12">
        <v>44887.363807870373</v>
      </c>
      <c r="N439" s="12">
        <v>44886.597986111112</v>
      </c>
      <c r="O439" t="s">
        <v>1301</v>
      </c>
      <c r="P439" t="s">
        <v>47</v>
      </c>
      <c r="Q439" t="s">
        <v>5482</v>
      </c>
      <c r="R439" t="s">
        <v>47</v>
      </c>
      <c r="S439" t="s">
        <v>47</v>
      </c>
      <c r="T439" t="s">
        <v>1165</v>
      </c>
      <c r="U439" t="s">
        <v>81</v>
      </c>
      <c r="V439" t="s">
        <v>4425</v>
      </c>
      <c r="W439" t="s">
        <v>4426</v>
      </c>
      <c r="X439" t="s">
        <v>1302</v>
      </c>
      <c r="Y439" t="s">
        <v>5483</v>
      </c>
      <c r="Z439" t="s">
        <v>47</v>
      </c>
    </row>
    <row r="440" spans="1:26">
      <c r="A440" t="s">
        <v>5484</v>
      </c>
      <c r="B440" t="s">
        <v>170</v>
      </c>
      <c r="C440">
        <v>2020</v>
      </c>
      <c r="D440" t="s">
        <v>1289</v>
      </c>
      <c r="E440" t="s">
        <v>1290</v>
      </c>
      <c r="F440" t="s">
        <v>1291</v>
      </c>
      <c r="G440" t="s">
        <v>1292</v>
      </c>
      <c r="H440" t="s">
        <v>47</v>
      </c>
      <c r="I440" t="s">
        <v>47</v>
      </c>
      <c r="J440" t="s">
        <v>1293</v>
      </c>
      <c r="K440" t="s">
        <v>124</v>
      </c>
      <c r="L440" s="12">
        <v>44887.363807870373</v>
      </c>
      <c r="M440" s="12">
        <v>44887.363807870373</v>
      </c>
      <c r="N440" s="12">
        <v>44886.597986111112</v>
      </c>
      <c r="O440" t="s">
        <v>1294</v>
      </c>
      <c r="P440" t="s">
        <v>47</v>
      </c>
      <c r="Q440" t="s">
        <v>2162</v>
      </c>
      <c r="R440" t="s">
        <v>47</v>
      </c>
      <c r="S440" t="s">
        <v>47</v>
      </c>
      <c r="T440" t="s">
        <v>1173</v>
      </c>
      <c r="U440" t="s">
        <v>1174</v>
      </c>
      <c r="V440" t="s">
        <v>4425</v>
      </c>
      <c r="W440" t="s">
        <v>4426</v>
      </c>
      <c r="X440" t="s">
        <v>1295</v>
      </c>
      <c r="Y440" t="s">
        <v>5485</v>
      </c>
      <c r="Z440" t="s">
        <v>47</v>
      </c>
    </row>
    <row r="441" spans="1:26">
      <c r="A441" t="s">
        <v>5486</v>
      </c>
      <c r="B441" t="s">
        <v>83</v>
      </c>
      <c r="C441">
        <v>2017</v>
      </c>
      <c r="D441" t="s">
        <v>1281</v>
      </c>
      <c r="E441" t="s">
        <v>1282</v>
      </c>
      <c r="F441" t="s">
        <v>1283</v>
      </c>
      <c r="G441" t="s">
        <v>47</v>
      </c>
      <c r="H441" t="s">
        <v>1284</v>
      </c>
      <c r="I441" t="s">
        <v>1285</v>
      </c>
      <c r="J441" t="s">
        <v>1286</v>
      </c>
      <c r="K441" t="s">
        <v>1287</v>
      </c>
      <c r="L441" s="12">
        <v>44887.363807870373</v>
      </c>
      <c r="M441" s="12">
        <v>44887.363807870373</v>
      </c>
      <c r="N441" s="12">
        <v>44886.597986111112</v>
      </c>
      <c r="O441" t="s">
        <v>1288</v>
      </c>
      <c r="P441" t="s">
        <v>448</v>
      </c>
      <c r="Q441" t="s">
        <v>4515</v>
      </c>
      <c r="R441" t="s">
        <v>4566</v>
      </c>
      <c r="S441" t="s">
        <v>47</v>
      </c>
      <c r="T441" t="s">
        <v>47</v>
      </c>
      <c r="U441" t="s">
        <v>47</v>
      </c>
      <c r="V441" t="s">
        <v>4425</v>
      </c>
      <c r="W441" t="s">
        <v>4426</v>
      </c>
      <c r="X441" t="s">
        <v>47</v>
      </c>
      <c r="Y441" t="s">
        <v>47</v>
      </c>
      <c r="Z441" t="s">
        <v>47</v>
      </c>
    </row>
    <row r="442" spans="1:26">
      <c r="A442" t="s">
        <v>5487</v>
      </c>
      <c r="B442" t="s">
        <v>170</v>
      </c>
      <c r="C442">
        <v>2013</v>
      </c>
      <c r="D442" t="s">
        <v>1335</v>
      </c>
      <c r="E442" t="s">
        <v>1336</v>
      </c>
      <c r="F442" t="s">
        <v>1337</v>
      </c>
      <c r="G442" t="s">
        <v>1338</v>
      </c>
      <c r="H442" t="s">
        <v>47</v>
      </c>
      <c r="I442" t="s">
        <v>47</v>
      </c>
      <c r="J442" t="s">
        <v>1339</v>
      </c>
      <c r="K442" t="s">
        <v>87</v>
      </c>
      <c r="L442" s="12">
        <v>44887.363807870373</v>
      </c>
      <c r="M442" s="12">
        <v>44887.363807870373</v>
      </c>
      <c r="N442" s="12">
        <v>44886.598009259258</v>
      </c>
      <c r="O442" t="s">
        <v>1340</v>
      </c>
      <c r="P442" t="s">
        <v>47</v>
      </c>
      <c r="Q442" t="s">
        <v>5488</v>
      </c>
      <c r="R442" t="s">
        <v>47</v>
      </c>
      <c r="S442" t="s">
        <v>47</v>
      </c>
      <c r="T442" t="s">
        <v>1165</v>
      </c>
      <c r="U442" t="s">
        <v>81</v>
      </c>
      <c r="V442" t="s">
        <v>47</v>
      </c>
      <c r="W442" t="s">
        <v>4426</v>
      </c>
      <c r="X442" t="s">
        <v>1341</v>
      </c>
      <c r="Y442" t="s">
        <v>5489</v>
      </c>
      <c r="Z442" t="s">
        <v>4498</v>
      </c>
    </row>
    <row r="443" spans="1:26">
      <c r="A443" t="s">
        <v>5490</v>
      </c>
      <c r="B443" t="s">
        <v>170</v>
      </c>
      <c r="C443">
        <v>2001</v>
      </c>
      <c r="D443" t="s">
        <v>1272</v>
      </c>
      <c r="E443" t="s">
        <v>1273</v>
      </c>
      <c r="F443" t="s">
        <v>1274</v>
      </c>
      <c r="G443" t="s">
        <v>1275</v>
      </c>
      <c r="H443" t="s">
        <v>47</v>
      </c>
      <c r="I443" t="s">
        <v>47</v>
      </c>
      <c r="J443" t="s">
        <v>1276</v>
      </c>
      <c r="K443" t="s">
        <v>703</v>
      </c>
      <c r="L443" s="12">
        <v>44887.363807870373</v>
      </c>
      <c r="M443" s="12">
        <v>44887.363807870373</v>
      </c>
      <c r="N443" s="12">
        <v>44886.597986111112</v>
      </c>
      <c r="O443" t="s">
        <v>1277</v>
      </c>
      <c r="P443" t="s">
        <v>47</v>
      </c>
      <c r="Q443" t="s">
        <v>47</v>
      </c>
      <c r="R443" t="s">
        <v>47</v>
      </c>
      <c r="S443" t="s">
        <v>47</v>
      </c>
      <c r="T443" t="s">
        <v>1278</v>
      </c>
      <c r="U443" t="s">
        <v>1279</v>
      </c>
      <c r="V443" t="s">
        <v>47</v>
      </c>
      <c r="W443" t="s">
        <v>4426</v>
      </c>
      <c r="X443" t="s">
        <v>1280</v>
      </c>
      <c r="Y443" t="s">
        <v>47</v>
      </c>
      <c r="Z443" t="s">
        <v>47</v>
      </c>
    </row>
    <row r="444" spans="1:26">
      <c r="A444" t="s">
        <v>5491</v>
      </c>
      <c r="B444" t="s">
        <v>83</v>
      </c>
      <c r="C444">
        <v>2020</v>
      </c>
      <c r="D444" t="s">
        <v>1238</v>
      </c>
      <c r="E444" t="s">
        <v>1239</v>
      </c>
      <c r="F444" t="s">
        <v>1212</v>
      </c>
      <c r="G444" t="s">
        <v>47</v>
      </c>
      <c r="H444" t="s">
        <v>1213</v>
      </c>
      <c r="I444" t="s">
        <v>1240</v>
      </c>
      <c r="J444" t="s">
        <v>1241</v>
      </c>
      <c r="K444" t="s">
        <v>1242</v>
      </c>
      <c r="L444" s="12">
        <v>44887.363807870373</v>
      </c>
      <c r="M444" s="12">
        <v>44887.363807870373</v>
      </c>
      <c r="N444" s="12">
        <v>44886.597951388889</v>
      </c>
      <c r="O444" t="s">
        <v>1243</v>
      </c>
      <c r="P444" t="s">
        <v>130</v>
      </c>
      <c r="Q444" t="s">
        <v>3530</v>
      </c>
      <c r="R444" t="s">
        <v>4443</v>
      </c>
      <c r="S444" t="s">
        <v>5492</v>
      </c>
      <c r="T444" t="s">
        <v>47</v>
      </c>
      <c r="U444" t="s">
        <v>47</v>
      </c>
      <c r="V444" t="s">
        <v>4425</v>
      </c>
      <c r="W444" t="s">
        <v>4426</v>
      </c>
      <c r="X444" t="s">
        <v>47</v>
      </c>
      <c r="Y444" t="s">
        <v>47</v>
      </c>
      <c r="Z444" t="s">
        <v>47</v>
      </c>
    </row>
    <row r="445" spans="1:26">
      <c r="A445" t="s">
        <v>5493</v>
      </c>
      <c r="B445" t="s">
        <v>170</v>
      </c>
      <c r="C445">
        <v>2011</v>
      </c>
      <c r="D445" t="s">
        <v>1265</v>
      </c>
      <c r="E445" t="s">
        <v>1266</v>
      </c>
      <c r="F445" t="s">
        <v>1267</v>
      </c>
      <c r="G445" t="s">
        <v>1268</v>
      </c>
      <c r="H445" t="s">
        <v>47</v>
      </c>
      <c r="I445" t="s">
        <v>47</v>
      </c>
      <c r="J445" t="s">
        <v>1269</v>
      </c>
      <c r="K445" t="s">
        <v>50</v>
      </c>
      <c r="L445" s="12">
        <v>44887.363807870373</v>
      </c>
      <c r="M445" s="12">
        <v>44887.363807870373</v>
      </c>
      <c r="N445" s="12">
        <v>44886.597986111112</v>
      </c>
      <c r="O445" t="s">
        <v>1270</v>
      </c>
      <c r="P445" t="s">
        <v>47</v>
      </c>
      <c r="Q445" t="s">
        <v>5494</v>
      </c>
      <c r="R445" t="s">
        <v>47</v>
      </c>
      <c r="S445" t="s">
        <v>47</v>
      </c>
      <c r="T445" t="s">
        <v>1165</v>
      </c>
      <c r="U445" t="s">
        <v>81</v>
      </c>
      <c r="V445" t="s">
        <v>47</v>
      </c>
      <c r="W445" t="s">
        <v>4426</v>
      </c>
      <c r="X445" t="s">
        <v>1271</v>
      </c>
      <c r="Y445" t="s">
        <v>5495</v>
      </c>
      <c r="Z445" t="s">
        <v>5102</v>
      </c>
    </row>
    <row r="446" spans="1:26">
      <c r="A446" t="s">
        <v>5496</v>
      </c>
      <c r="B446" t="s">
        <v>83</v>
      </c>
      <c r="C446">
        <v>2008</v>
      </c>
      <c r="D446" t="s">
        <v>1257</v>
      </c>
      <c r="E446" t="s">
        <v>1258</v>
      </c>
      <c r="F446" t="s">
        <v>1259</v>
      </c>
      <c r="G446" t="s">
        <v>47</v>
      </c>
      <c r="H446" t="s">
        <v>1260</v>
      </c>
      <c r="I446" t="s">
        <v>1261</v>
      </c>
      <c r="J446" t="s">
        <v>1262</v>
      </c>
      <c r="K446" t="s">
        <v>1263</v>
      </c>
      <c r="L446" s="12">
        <v>44887.363807870373</v>
      </c>
      <c r="M446" s="12">
        <v>44887.363807870373</v>
      </c>
      <c r="N446" s="12">
        <v>44886.597974537035</v>
      </c>
      <c r="O446" t="s">
        <v>1264</v>
      </c>
      <c r="P446" t="s">
        <v>311</v>
      </c>
      <c r="Q446" t="s">
        <v>5497</v>
      </c>
      <c r="R446" t="s">
        <v>4440</v>
      </c>
      <c r="S446" t="s">
        <v>47</v>
      </c>
      <c r="T446" t="s">
        <v>47</v>
      </c>
      <c r="U446" t="s">
        <v>47</v>
      </c>
      <c r="V446" t="s">
        <v>4425</v>
      </c>
      <c r="W446" t="s">
        <v>4426</v>
      </c>
      <c r="X446" t="s">
        <v>47</v>
      </c>
      <c r="Y446" t="s">
        <v>47</v>
      </c>
      <c r="Z446" t="s">
        <v>47</v>
      </c>
    </row>
    <row r="447" spans="1:26">
      <c r="A447" t="s">
        <v>5498</v>
      </c>
      <c r="B447" t="s">
        <v>170</v>
      </c>
      <c r="C447">
        <v>2022</v>
      </c>
      <c r="D447" t="s">
        <v>1244</v>
      </c>
      <c r="E447" t="s">
        <v>1245</v>
      </c>
      <c r="F447" t="s">
        <v>1246</v>
      </c>
      <c r="G447" t="s">
        <v>1247</v>
      </c>
      <c r="H447" t="s">
        <v>47</v>
      </c>
      <c r="I447" t="s">
        <v>47</v>
      </c>
      <c r="J447" t="s">
        <v>1248</v>
      </c>
      <c r="K447" t="s">
        <v>71</v>
      </c>
      <c r="L447" s="12">
        <v>44887.363807870373</v>
      </c>
      <c r="M447" s="12">
        <v>44887.363807870373</v>
      </c>
      <c r="N447" s="12">
        <v>44886.597974537035</v>
      </c>
      <c r="O447" t="s">
        <v>1249</v>
      </c>
      <c r="P447" t="s">
        <v>47</v>
      </c>
      <c r="Q447" t="s">
        <v>5499</v>
      </c>
      <c r="R447" t="s">
        <v>47</v>
      </c>
      <c r="S447" t="s">
        <v>47</v>
      </c>
      <c r="T447" t="s">
        <v>1173</v>
      </c>
      <c r="U447" t="s">
        <v>1174</v>
      </c>
      <c r="V447" t="s">
        <v>4425</v>
      </c>
      <c r="W447" t="s">
        <v>4426</v>
      </c>
      <c r="X447" t="s">
        <v>1250</v>
      </c>
      <c r="Y447" t="s">
        <v>5500</v>
      </c>
      <c r="Z447" t="s">
        <v>47</v>
      </c>
    </row>
    <row r="448" spans="1:26">
      <c r="A448" t="s">
        <v>5501</v>
      </c>
      <c r="B448" t="s">
        <v>170</v>
      </c>
      <c r="C448">
        <v>2017</v>
      </c>
      <c r="D448" t="s">
        <v>1231</v>
      </c>
      <c r="E448" t="s">
        <v>1232</v>
      </c>
      <c r="F448" t="s">
        <v>1233</v>
      </c>
      <c r="G448" t="s">
        <v>1234</v>
      </c>
      <c r="H448" t="s">
        <v>47</v>
      </c>
      <c r="I448" t="s">
        <v>47</v>
      </c>
      <c r="J448" t="s">
        <v>1235</v>
      </c>
      <c r="K448" t="s">
        <v>104</v>
      </c>
      <c r="L448" s="12">
        <v>44887.363807870373</v>
      </c>
      <c r="M448" s="12">
        <v>44887.363807870373</v>
      </c>
      <c r="N448" s="12">
        <v>44886.597951388889</v>
      </c>
      <c r="O448" t="s">
        <v>1236</v>
      </c>
      <c r="P448" t="s">
        <v>47</v>
      </c>
      <c r="Q448" t="s">
        <v>5502</v>
      </c>
      <c r="R448" t="s">
        <v>47</v>
      </c>
      <c r="S448" t="s">
        <v>47</v>
      </c>
      <c r="T448" t="s">
        <v>1173</v>
      </c>
      <c r="U448" t="s">
        <v>1174</v>
      </c>
      <c r="V448" t="s">
        <v>47</v>
      </c>
      <c r="W448" t="s">
        <v>4426</v>
      </c>
      <c r="X448" t="s">
        <v>1237</v>
      </c>
      <c r="Y448" t="s">
        <v>5503</v>
      </c>
      <c r="Z448" t="s">
        <v>47</v>
      </c>
    </row>
    <row r="449" spans="1:26">
      <c r="A449" t="s">
        <v>5504</v>
      </c>
      <c r="B449" t="s">
        <v>170</v>
      </c>
      <c r="C449">
        <v>2021</v>
      </c>
      <c r="D449" t="s">
        <v>1224</v>
      </c>
      <c r="E449" t="s">
        <v>1225</v>
      </c>
      <c r="F449" t="s">
        <v>1226</v>
      </c>
      <c r="G449" t="s">
        <v>1227</v>
      </c>
      <c r="H449" t="s">
        <v>47</v>
      </c>
      <c r="I449" t="s">
        <v>47</v>
      </c>
      <c r="J449" t="s">
        <v>1228</v>
      </c>
      <c r="K449" t="s">
        <v>61</v>
      </c>
      <c r="L449" s="12">
        <v>44887.363807870373</v>
      </c>
      <c r="M449" s="12">
        <v>44887.363807870373</v>
      </c>
      <c r="N449" s="12">
        <v>44886.597962962966</v>
      </c>
      <c r="O449" t="s">
        <v>1229</v>
      </c>
      <c r="P449" t="s">
        <v>47</v>
      </c>
      <c r="Q449" t="s">
        <v>4592</v>
      </c>
      <c r="R449" t="s">
        <v>47</v>
      </c>
      <c r="S449" t="s">
        <v>5505</v>
      </c>
      <c r="T449" t="s">
        <v>1173</v>
      </c>
      <c r="U449" t="s">
        <v>1174</v>
      </c>
      <c r="V449" t="s">
        <v>4425</v>
      </c>
      <c r="W449" t="s">
        <v>4426</v>
      </c>
      <c r="X449" t="s">
        <v>1230</v>
      </c>
      <c r="Y449" t="s">
        <v>4593</v>
      </c>
      <c r="Z449" t="s">
        <v>47</v>
      </c>
    </row>
    <row r="450" spans="1:26">
      <c r="A450" t="s">
        <v>5506</v>
      </c>
      <c r="B450" t="s">
        <v>170</v>
      </c>
      <c r="C450">
        <v>2005</v>
      </c>
      <c r="D450" t="s">
        <v>1217</v>
      </c>
      <c r="E450" t="s">
        <v>1218</v>
      </c>
      <c r="F450" t="s">
        <v>1219</v>
      </c>
      <c r="G450" t="s">
        <v>1220</v>
      </c>
      <c r="H450" t="s">
        <v>47</v>
      </c>
      <c r="I450" t="s">
        <v>47</v>
      </c>
      <c r="J450" t="s">
        <v>1221</v>
      </c>
      <c r="K450" t="s">
        <v>794</v>
      </c>
      <c r="L450" s="12">
        <v>44887.363807870373</v>
      </c>
      <c r="M450" s="12">
        <v>44887.363807870373</v>
      </c>
      <c r="N450" s="12">
        <v>44886.597962962966</v>
      </c>
      <c r="O450" t="s">
        <v>1222</v>
      </c>
      <c r="P450" t="s">
        <v>47</v>
      </c>
      <c r="Q450" t="s">
        <v>5029</v>
      </c>
      <c r="R450" t="s">
        <v>47</v>
      </c>
      <c r="S450" t="s">
        <v>47</v>
      </c>
      <c r="T450" t="s">
        <v>1165</v>
      </c>
      <c r="U450" t="s">
        <v>81</v>
      </c>
      <c r="V450" t="s">
        <v>47</v>
      </c>
      <c r="W450" t="s">
        <v>4426</v>
      </c>
      <c r="X450" t="s">
        <v>1223</v>
      </c>
      <c r="Y450" t="s">
        <v>5030</v>
      </c>
      <c r="Z450" t="s">
        <v>4486</v>
      </c>
    </row>
    <row r="451" spans="1:26">
      <c r="A451" t="s">
        <v>5507</v>
      </c>
      <c r="B451" t="s">
        <v>83</v>
      </c>
      <c r="C451">
        <v>2021</v>
      </c>
      <c r="D451" t="s">
        <v>1210</v>
      </c>
      <c r="E451" t="s">
        <v>1211</v>
      </c>
      <c r="F451" t="s">
        <v>1212</v>
      </c>
      <c r="G451" t="s">
        <v>47</v>
      </c>
      <c r="H451" t="s">
        <v>1213</v>
      </c>
      <c r="I451" t="s">
        <v>1214</v>
      </c>
      <c r="J451" t="s">
        <v>1215</v>
      </c>
      <c r="K451" t="s">
        <v>426</v>
      </c>
      <c r="L451" s="12">
        <v>44887.363807870373</v>
      </c>
      <c r="M451" s="12">
        <v>44887.363807870373</v>
      </c>
      <c r="N451" s="12">
        <v>44886.597962962966</v>
      </c>
      <c r="O451" t="s">
        <v>1216</v>
      </c>
      <c r="P451" t="s">
        <v>505</v>
      </c>
      <c r="Q451" t="s">
        <v>5291</v>
      </c>
      <c r="R451" t="s">
        <v>4443</v>
      </c>
      <c r="S451" t="s">
        <v>47</v>
      </c>
      <c r="T451" t="s">
        <v>47</v>
      </c>
      <c r="U451" t="s">
        <v>47</v>
      </c>
      <c r="V451" t="s">
        <v>4425</v>
      </c>
      <c r="W451" t="s">
        <v>4426</v>
      </c>
      <c r="X451" t="s">
        <v>47</v>
      </c>
      <c r="Y451" t="s">
        <v>47</v>
      </c>
      <c r="Z451" t="s">
        <v>47</v>
      </c>
    </row>
    <row r="452" spans="1:26">
      <c r="A452" t="s">
        <v>5508</v>
      </c>
      <c r="B452" t="s">
        <v>170</v>
      </c>
      <c r="C452">
        <v>2014</v>
      </c>
      <c r="D452" t="s">
        <v>1203</v>
      </c>
      <c r="E452" t="s">
        <v>1204</v>
      </c>
      <c r="F452" t="s">
        <v>1205</v>
      </c>
      <c r="G452" t="s">
        <v>1206</v>
      </c>
      <c r="H452" t="s">
        <v>47</v>
      </c>
      <c r="I452" t="s">
        <v>47</v>
      </c>
      <c r="J452" t="s">
        <v>1207</v>
      </c>
      <c r="K452" t="s">
        <v>348</v>
      </c>
      <c r="L452" s="12">
        <v>44887.363807870373</v>
      </c>
      <c r="M452" s="12">
        <v>44887.363807870373</v>
      </c>
      <c r="N452" s="12">
        <v>44886.597962962966</v>
      </c>
      <c r="O452" t="s">
        <v>1208</v>
      </c>
      <c r="P452" t="s">
        <v>47</v>
      </c>
      <c r="Q452" t="s">
        <v>5509</v>
      </c>
      <c r="R452" t="s">
        <v>47</v>
      </c>
      <c r="S452" t="s">
        <v>47</v>
      </c>
      <c r="T452" t="s">
        <v>1173</v>
      </c>
      <c r="U452" t="s">
        <v>1174</v>
      </c>
      <c r="V452" t="s">
        <v>47</v>
      </c>
      <c r="W452" t="s">
        <v>4426</v>
      </c>
      <c r="X452" t="s">
        <v>1209</v>
      </c>
      <c r="Y452" t="s">
        <v>5510</v>
      </c>
      <c r="Z452" t="s">
        <v>47</v>
      </c>
    </row>
    <row r="453" spans="1:26">
      <c r="A453" t="s">
        <v>5511</v>
      </c>
      <c r="B453" t="s">
        <v>170</v>
      </c>
      <c r="C453">
        <v>2009</v>
      </c>
      <c r="D453" t="s">
        <v>1196</v>
      </c>
      <c r="E453" t="s">
        <v>1197</v>
      </c>
      <c r="F453" t="s">
        <v>1198</v>
      </c>
      <c r="G453" t="s">
        <v>1199</v>
      </c>
      <c r="H453" t="s">
        <v>47</v>
      </c>
      <c r="I453" t="s">
        <v>47</v>
      </c>
      <c r="J453" t="s">
        <v>1200</v>
      </c>
      <c r="K453" t="s">
        <v>563</v>
      </c>
      <c r="L453" s="12">
        <v>44887.363807870373</v>
      </c>
      <c r="M453" s="12">
        <v>44887.363807870373</v>
      </c>
      <c r="N453" s="12">
        <v>44886.597962962966</v>
      </c>
      <c r="O453" t="s">
        <v>1201</v>
      </c>
      <c r="P453" t="s">
        <v>47</v>
      </c>
      <c r="Q453" t="s">
        <v>5208</v>
      </c>
      <c r="R453" t="s">
        <v>47</v>
      </c>
      <c r="S453" t="s">
        <v>47</v>
      </c>
      <c r="T453" t="s">
        <v>1165</v>
      </c>
      <c r="U453" t="s">
        <v>81</v>
      </c>
      <c r="V453" t="s">
        <v>47</v>
      </c>
      <c r="W453" t="s">
        <v>4426</v>
      </c>
      <c r="X453" t="s">
        <v>1202</v>
      </c>
      <c r="Y453" t="s">
        <v>5512</v>
      </c>
      <c r="Z453" t="s">
        <v>47</v>
      </c>
    </row>
    <row r="454" spans="1:26">
      <c r="A454" t="s">
        <v>5513</v>
      </c>
      <c r="B454" t="s">
        <v>170</v>
      </c>
      <c r="C454">
        <v>2016</v>
      </c>
      <c r="D454" t="s">
        <v>1189</v>
      </c>
      <c r="E454" t="s">
        <v>1190</v>
      </c>
      <c r="F454" t="s">
        <v>1191</v>
      </c>
      <c r="G454" t="s">
        <v>1192</v>
      </c>
      <c r="H454" t="s">
        <v>47</v>
      </c>
      <c r="I454" t="s">
        <v>47</v>
      </c>
      <c r="J454" t="s">
        <v>1193</v>
      </c>
      <c r="K454" t="s">
        <v>279</v>
      </c>
      <c r="L454" s="12">
        <v>44887.363807870373</v>
      </c>
      <c r="M454" s="12">
        <v>44887.363807870373</v>
      </c>
      <c r="N454" s="12">
        <v>44886.597951388889</v>
      </c>
      <c r="O454" t="s">
        <v>1194</v>
      </c>
      <c r="P454" t="s">
        <v>47</v>
      </c>
      <c r="Q454" t="s">
        <v>5155</v>
      </c>
      <c r="R454" t="s">
        <v>47</v>
      </c>
      <c r="S454" t="s">
        <v>47</v>
      </c>
      <c r="T454" t="s">
        <v>1173</v>
      </c>
      <c r="U454" t="s">
        <v>1174</v>
      </c>
      <c r="V454" t="s">
        <v>47</v>
      </c>
      <c r="W454" t="s">
        <v>4426</v>
      </c>
      <c r="X454" t="s">
        <v>1195</v>
      </c>
      <c r="Y454" t="s">
        <v>5156</v>
      </c>
      <c r="Z454" t="s">
        <v>47</v>
      </c>
    </row>
    <row r="455" spans="1:26">
      <c r="A455" t="s">
        <v>5514</v>
      </c>
      <c r="B455" t="s">
        <v>170</v>
      </c>
      <c r="C455">
        <v>2009</v>
      </c>
      <c r="D455" t="s">
        <v>1182</v>
      </c>
      <c r="E455" t="s">
        <v>1183</v>
      </c>
      <c r="F455" t="s">
        <v>1184</v>
      </c>
      <c r="G455" t="s">
        <v>1185</v>
      </c>
      <c r="H455" t="s">
        <v>47</v>
      </c>
      <c r="I455" t="s">
        <v>47</v>
      </c>
      <c r="J455" t="s">
        <v>1186</v>
      </c>
      <c r="K455" t="s">
        <v>563</v>
      </c>
      <c r="L455" s="12">
        <v>44887.363807870373</v>
      </c>
      <c r="M455" s="12">
        <v>44887.363807870373</v>
      </c>
      <c r="N455" s="12">
        <v>44886.597951388889</v>
      </c>
      <c r="O455" t="s">
        <v>1187</v>
      </c>
      <c r="P455" t="s">
        <v>47</v>
      </c>
      <c r="Q455" t="s">
        <v>5515</v>
      </c>
      <c r="R455" t="s">
        <v>47</v>
      </c>
      <c r="S455" t="s">
        <v>5516</v>
      </c>
      <c r="T455" t="s">
        <v>1165</v>
      </c>
      <c r="U455" t="s">
        <v>81</v>
      </c>
      <c r="V455" t="s">
        <v>47</v>
      </c>
      <c r="W455" t="s">
        <v>4426</v>
      </c>
      <c r="X455" t="s">
        <v>1188</v>
      </c>
      <c r="Y455" t="s">
        <v>5517</v>
      </c>
      <c r="Z455" t="s">
        <v>4498</v>
      </c>
    </row>
    <row r="456" spans="1:26">
      <c r="A456" t="s">
        <v>5518</v>
      </c>
      <c r="B456" t="s">
        <v>170</v>
      </c>
      <c r="C456">
        <v>2009</v>
      </c>
      <c r="D456" t="s">
        <v>1159</v>
      </c>
      <c r="E456" t="s">
        <v>1160</v>
      </c>
      <c r="F456" t="s">
        <v>1161</v>
      </c>
      <c r="G456" t="s">
        <v>1162</v>
      </c>
      <c r="H456" t="s">
        <v>47</v>
      </c>
      <c r="I456" t="s">
        <v>47</v>
      </c>
      <c r="J456" t="s">
        <v>1163</v>
      </c>
      <c r="K456" t="s">
        <v>563</v>
      </c>
      <c r="L456" s="12">
        <v>44887.363807870373</v>
      </c>
      <c r="M456" s="12">
        <v>44887.363807870373</v>
      </c>
      <c r="N456" s="12">
        <v>44886.597951388889</v>
      </c>
      <c r="O456" t="s">
        <v>1164</v>
      </c>
      <c r="P456" t="s">
        <v>47</v>
      </c>
      <c r="Q456" t="s">
        <v>5519</v>
      </c>
      <c r="R456" t="s">
        <v>47</v>
      </c>
      <c r="S456" t="s">
        <v>47</v>
      </c>
      <c r="T456" t="s">
        <v>1165</v>
      </c>
      <c r="U456" t="s">
        <v>81</v>
      </c>
      <c r="V456" t="s">
        <v>4425</v>
      </c>
      <c r="W456" t="s">
        <v>4426</v>
      </c>
      <c r="X456" t="s">
        <v>1166</v>
      </c>
      <c r="Y456" t="s">
        <v>5443</v>
      </c>
      <c r="Z456" t="s">
        <v>47</v>
      </c>
    </row>
    <row r="457" spans="1:26">
      <c r="A457" t="s">
        <v>5520</v>
      </c>
      <c r="B457" t="s">
        <v>83</v>
      </c>
      <c r="C457">
        <v>2016</v>
      </c>
      <c r="D457" t="s">
        <v>1154</v>
      </c>
      <c r="E457" t="s">
        <v>1155</v>
      </c>
      <c r="F457" t="s">
        <v>1156</v>
      </c>
      <c r="G457" t="s">
        <v>47</v>
      </c>
      <c r="H457" t="s">
        <v>47</v>
      </c>
      <c r="I457" t="s">
        <v>1157</v>
      </c>
      <c r="J457" t="s">
        <v>47</v>
      </c>
      <c r="K457" t="s">
        <v>279</v>
      </c>
      <c r="L457" s="12">
        <v>44887.363807870373</v>
      </c>
      <c r="M457" s="12">
        <v>44887.363807870373</v>
      </c>
      <c r="N457" s="12"/>
      <c r="O457" t="s">
        <v>1158</v>
      </c>
      <c r="P457" t="s">
        <v>818</v>
      </c>
      <c r="Q457" t="s">
        <v>5521</v>
      </c>
      <c r="R457" t="s">
        <v>47</v>
      </c>
      <c r="S457" t="s">
        <v>47</v>
      </c>
      <c r="T457" t="s">
        <v>47</v>
      </c>
      <c r="U457" t="s">
        <v>47</v>
      </c>
      <c r="V457" t="s">
        <v>47</v>
      </c>
      <c r="W457" t="s">
        <v>47</v>
      </c>
      <c r="X457" t="s">
        <v>47</v>
      </c>
      <c r="Y457" t="s">
        <v>47</v>
      </c>
      <c r="Z457" t="s">
        <v>47</v>
      </c>
    </row>
    <row r="458" spans="1:26">
      <c r="A458" t="s">
        <v>5522</v>
      </c>
      <c r="B458" t="s">
        <v>42</v>
      </c>
      <c r="C458">
        <v>2015</v>
      </c>
      <c r="D458" t="s">
        <v>1149</v>
      </c>
      <c r="E458" t="s">
        <v>1150</v>
      </c>
      <c r="F458" t="s">
        <v>1151</v>
      </c>
      <c r="G458" t="s">
        <v>47</v>
      </c>
      <c r="H458" t="s">
        <v>47</v>
      </c>
      <c r="I458" t="s">
        <v>1152</v>
      </c>
      <c r="J458" t="s">
        <v>47</v>
      </c>
      <c r="K458" t="s">
        <v>512</v>
      </c>
      <c r="L458" s="12">
        <v>44887.363807870373</v>
      </c>
      <c r="M458" s="12">
        <v>44887.363807870373</v>
      </c>
      <c r="N458" s="12"/>
      <c r="O458" t="s">
        <v>1153</v>
      </c>
      <c r="P458" t="s">
        <v>47</v>
      </c>
      <c r="Q458" t="s">
        <v>47</v>
      </c>
      <c r="R458" t="s">
        <v>47</v>
      </c>
      <c r="S458" t="s">
        <v>47</v>
      </c>
      <c r="T458" t="s">
        <v>47</v>
      </c>
      <c r="U458" t="s">
        <v>47</v>
      </c>
      <c r="V458" t="s">
        <v>47</v>
      </c>
      <c r="W458" t="s">
        <v>47</v>
      </c>
      <c r="X458" t="s">
        <v>47</v>
      </c>
      <c r="Y458" t="s">
        <v>47</v>
      </c>
      <c r="Z458" t="s">
        <v>47</v>
      </c>
    </row>
    <row r="459" spans="1:26">
      <c r="A459" t="s">
        <v>5523</v>
      </c>
      <c r="B459" t="s">
        <v>42</v>
      </c>
      <c r="C459">
        <v>2016</v>
      </c>
      <c r="D459" t="s">
        <v>1145</v>
      </c>
      <c r="E459" t="s">
        <v>1146</v>
      </c>
      <c r="F459" t="s">
        <v>1147</v>
      </c>
      <c r="G459" t="s">
        <v>47</v>
      </c>
      <c r="H459" t="s">
        <v>47</v>
      </c>
      <c r="I459" t="s">
        <v>1148</v>
      </c>
      <c r="J459" t="s">
        <v>47</v>
      </c>
      <c r="K459" t="s">
        <v>279</v>
      </c>
      <c r="L459" s="12">
        <v>44887.363807870373</v>
      </c>
      <c r="M459" s="12">
        <v>44887.363807870373</v>
      </c>
      <c r="N459" s="12"/>
      <c r="O459" t="s">
        <v>946</v>
      </c>
      <c r="P459" t="s">
        <v>47</v>
      </c>
      <c r="Q459" t="s">
        <v>47</v>
      </c>
      <c r="R459" t="s">
        <v>47</v>
      </c>
      <c r="S459" t="s">
        <v>47</v>
      </c>
      <c r="T459" t="s">
        <v>47</v>
      </c>
      <c r="U459" t="s">
        <v>47</v>
      </c>
      <c r="V459" t="s">
        <v>47</v>
      </c>
      <c r="W459" t="s">
        <v>47</v>
      </c>
      <c r="X459" t="s">
        <v>47</v>
      </c>
      <c r="Y459" t="s">
        <v>47</v>
      </c>
      <c r="Z459" t="s">
        <v>47</v>
      </c>
    </row>
    <row r="460" spans="1:26">
      <c r="A460" t="s">
        <v>5524</v>
      </c>
      <c r="B460" t="s">
        <v>83</v>
      </c>
      <c r="C460">
        <v>2019</v>
      </c>
      <c r="D460" t="s">
        <v>1137</v>
      </c>
      <c r="E460" t="s">
        <v>1138</v>
      </c>
      <c r="F460" t="s">
        <v>623</v>
      </c>
      <c r="G460" t="s">
        <v>47</v>
      </c>
      <c r="H460" t="s">
        <v>47</v>
      </c>
      <c r="I460" t="s">
        <v>1139</v>
      </c>
      <c r="J460" t="s">
        <v>47</v>
      </c>
      <c r="K460" t="s">
        <v>219</v>
      </c>
      <c r="L460" s="12">
        <v>44887.363807870373</v>
      </c>
      <c r="M460" s="12">
        <v>44887.363807870373</v>
      </c>
      <c r="N460" s="12"/>
      <c r="O460" t="s">
        <v>1140</v>
      </c>
      <c r="P460" t="s">
        <v>47</v>
      </c>
      <c r="Q460" t="s">
        <v>2162</v>
      </c>
      <c r="R460" t="s">
        <v>47</v>
      </c>
      <c r="S460" t="s">
        <v>47</v>
      </c>
      <c r="T460" t="s">
        <v>47</v>
      </c>
      <c r="U460" t="s">
        <v>47</v>
      </c>
      <c r="V460" t="s">
        <v>47</v>
      </c>
      <c r="W460" t="s">
        <v>47</v>
      </c>
      <c r="X460" t="s">
        <v>47</v>
      </c>
      <c r="Y460" t="s">
        <v>47</v>
      </c>
      <c r="Z460" t="s">
        <v>47</v>
      </c>
    </row>
    <row r="461" spans="1:26">
      <c r="A461" t="s">
        <v>5525</v>
      </c>
      <c r="B461" t="s">
        <v>170</v>
      </c>
      <c r="C461">
        <v>2018</v>
      </c>
      <c r="D461" t="s">
        <v>1167</v>
      </c>
      <c r="E461" t="s">
        <v>1168</v>
      </c>
      <c r="F461" t="s">
        <v>1169</v>
      </c>
      <c r="G461" t="s">
        <v>1170</v>
      </c>
      <c r="H461" t="s">
        <v>47</v>
      </c>
      <c r="I461" t="s">
        <v>47</v>
      </c>
      <c r="J461" t="s">
        <v>1171</v>
      </c>
      <c r="K461" t="s">
        <v>332</v>
      </c>
      <c r="L461" s="12">
        <v>44887.363807870373</v>
      </c>
      <c r="M461" s="12">
        <v>44887.363807870373</v>
      </c>
      <c r="N461" s="12">
        <v>44886.597951388889</v>
      </c>
      <c r="O461" t="s">
        <v>1172</v>
      </c>
      <c r="P461" t="s">
        <v>47</v>
      </c>
      <c r="Q461" t="s">
        <v>5526</v>
      </c>
      <c r="R461" t="s">
        <v>47</v>
      </c>
      <c r="S461" t="s">
        <v>47</v>
      </c>
      <c r="T461" t="s">
        <v>1173</v>
      </c>
      <c r="U461" t="s">
        <v>1174</v>
      </c>
      <c r="V461" t="s">
        <v>47</v>
      </c>
      <c r="W461" t="s">
        <v>4426</v>
      </c>
      <c r="X461" t="s">
        <v>1175</v>
      </c>
      <c r="Y461" t="s">
        <v>5527</v>
      </c>
      <c r="Z461" t="s">
        <v>47</v>
      </c>
    </row>
    <row r="462" spans="1:26">
      <c r="A462" t="s">
        <v>5528</v>
      </c>
      <c r="B462" t="s">
        <v>42</v>
      </c>
      <c r="C462">
        <v>2021</v>
      </c>
      <c r="D462" t="s">
        <v>1141</v>
      </c>
      <c r="E462" t="s">
        <v>1142</v>
      </c>
      <c r="F462" t="s">
        <v>592</v>
      </c>
      <c r="G462" t="s">
        <v>47</v>
      </c>
      <c r="H462" t="s">
        <v>47</v>
      </c>
      <c r="I462" t="s">
        <v>1143</v>
      </c>
      <c r="J462" t="s">
        <v>47</v>
      </c>
      <c r="K462" t="s">
        <v>61</v>
      </c>
      <c r="L462" s="12">
        <v>44887.363807870373</v>
      </c>
      <c r="M462" s="12">
        <v>44887.363807870373</v>
      </c>
      <c r="N462" s="12"/>
      <c r="O462" t="s">
        <v>1144</v>
      </c>
      <c r="P462" t="s">
        <v>47</v>
      </c>
      <c r="Q462" t="s">
        <v>47</v>
      </c>
      <c r="R462" t="s">
        <v>47</v>
      </c>
      <c r="S462" t="s">
        <v>47</v>
      </c>
      <c r="T462" t="s">
        <v>47</v>
      </c>
      <c r="U462" t="s">
        <v>47</v>
      </c>
      <c r="V462" t="s">
        <v>47</v>
      </c>
      <c r="W462" t="s">
        <v>47</v>
      </c>
      <c r="X462" t="s">
        <v>47</v>
      </c>
      <c r="Y462" t="s">
        <v>47</v>
      </c>
      <c r="Z462" t="s">
        <v>47</v>
      </c>
    </row>
    <row r="463" spans="1:26">
      <c r="A463" t="s">
        <v>5529</v>
      </c>
      <c r="B463" t="s">
        <v>42</v>
      </c>
      <c r="C463">
        <v>2017</v>
      </c>
      <c r="D463" t="s">
        <v>1133</v>
      </c>
      <c r="E463" t="s">
        <v>1134</v>
      </c>
      <c r="F463" t="s">
        <v>1135</v>
      </c>
      <c r="G463" t="s">
        <v>47</v>
      </c>
      <c r="H463" t="s">
        <v>47</v>
      </c>
      <c r="I463" t="s">
        <v>1136</v>
      </c>
      <c r="J463" t="s">
        <v>47</v>
      </c>
      <c r="K463" t="s">
        <v>104</v>
      </c>
      <c r="L463" s="12">
        <v>44887.363807870373</v>
      </c>
      <c r="M463" s="12">
        <v>44887.363807870373</v>
      </c>
      <c r="N463" s="12"/>
      <c r="O463" t="s">
        <v>630</v>
      </c>
      <c r="P463" t="s">
        <v>47</v>
      </c>
      <c r="Q463" t="s">
        <v>47</v>
      </c>
      <c r="R463" t="s">
        <v>47</v>
      </c>
      <c r="S463" t="s">
        <v>47</v>
      </c>
      <c r="T463" t="s">
        <v>47</v>
      </c>
      <c r="U463" t="s">
        <v>47</v>
      </c>
      <c r="V463" t="s">
        <v>47</v>
      </c>
      <c r="W463" t="s">
        <v>47</v>
      </c>
      <c r="X463" t="s">
        <v>47</v>
      </c>
      <c r="Y463" t="s">
        <v>47</v>
      </c>
      <c r="Z463" t="s">
        <v>47</v>
      </c>
    </row>
    <row r="464" spans="1:26">
      <c r="A464" t="s">
        <v>5530</v>
      </c>
      <c r="B464" t="s">
        <v>42</v>
      </c>
      <c r="C464">
        <v>2004</v>
      </c>
      <c r="D464" t="s">
        <v>1123</v>
      </c>
      <c r="E464" t="s">
        <v>1124</v>
      </c>
      <c r="F464" t="s">
        <v>1125</v>
      </c>
      <c r="G464" t="s">
        <v>47</v>
      </c>
      <c r="H464" t="s">
        <v>47</v>
      </c>
      <c r="I464" t="s">
        <v>1126</v>
      </c>
      <c r="J464" t="s">
        <v>47</v>
      </c>
      <c r="K464" t="s">
        <v>1127</v>
      </c>
      <c r="L464" s="12">
        <v>44887.363807870373</v>
      </c>
      <c r="M464" s="12">
        <v>44887.363807870373</v>
      </c>
      <c r="N464" s="12"/>
      <c r="O464" t="s">
        <v>1128</v>
      </c>
      <c r="P464" t="s">
        <v>47</v>
      </c>
      <c r="Q464" t="s">
        <v>47</v>
      </c>
      <c r="R464" t="s">
        <v>47</v>
      </c>
      <c r="S464" t="s">
        <v>47</v>
      </c>
      <c r="T464" t="s">
        <v>47</v>
      </c>
      <c r="U464" t="s">
        <v>47</v>
      </c>
      <c r="V464" t="s">
        <v>47</v>
      </c>
      <c r="W464" t="s">
        <v>47</v>
      </c>
      <c r="X464" t="s">
        <v>47</v>
      </c>
      <c r="Y464" t="s">
        <v>47</v>
      </c>
      <c r="Z464" t="s">
        <v>47</v>
      </c>
    </row>
    <row r="465" spans="1:26">
      <c r="A465" t="s">
        <v>5531</v>
      </c>
      <c r="B465" t="s">
        <v>42</v>
      </c>
      <c r="C465">
        <v>2013</v>
      </c>
      <c r="D465" t="s">
        <v>47</v>
      </c>
      <c r="E465" t="s">
        <v>1108</v>
      </c>
      <c r="F465" t="s">
        <v>1109</v>
      </c>
      <c r="G465" t="s">
        <v>47</v>
      </c>
      <c r="H465" t="s">
        <v>47</v>
      </c>
      <c r="I465" t="s">
        <v>1110</v>
      </c>
      <c r="J465" t="s">
        <v>47</v>
      </c>
      <c r="K465" t="s">
        <v>87</v>
      </c>
      <c r="L465" s="12">
        <v>44887.363807870373</v>
      </c>
      <c r="M465" s="12">
        <v>44887.363807870373</v>
      </c>
      <c r="N465" s="12"/>
      <c r="O465" t="s">
        <v>1021</v>
      </c>
      <c r="P465" t="s">
        <v>47</v>
      </c>
      <c r="Q465" t="s">
        <v>47</v>
      </c>
      <c r="R465" t="s">
        <v>47</v>
      </c>
      <c r="S465" t="s">
        <v>47</v>
      </c>
      <c r="T465" t="s">
        <v>47</v>
      </c>
      <c r="U465" t="s">
        <v>47</v>
      </c>
      <c r="V465" t="s">
        <v>47</v>
      </c>
      <c r="W465" t="s">
        <v>47</v>
      </c>
      <c r="X465" t="s">
        <v>47</v>
      </c>
      <c r="Y465" t="s">
        <v>47</v>
      </c>
      <c r="Z465" t="s">
        <v>47</v>
      </c>
    </row>
    <row r="466" spans="1:26">
      <c r="A466" t="s">
        <v>5532</v>
      </c>
      <c r="B466" t="s">
        <v>42</v>
      </c>
      <c r="C466">
        <v>2007</v>
      </c>
      <c r="D466" t="s">
        <v>1098</v>
      </c>
      <c r="E466" t="s">
        <v>1099</v>
      </c>
      <c r="F466" t="s">
        <v>1100</v>
      </c>
      <c r="G466" t="s">
        <v>47</v>
      </c>
      <c r="H466" t="s">
        <v>47</v>
      </c>
      <c r="I466" t="s">
        <v>1101</v>
      </c>
      <c r="J466" t="s">
        <v>47</v>
      </c>
      <c r="K466" t="s">
        <v>614</v>
      </c>
      <c r="L466" s="12">
        <v>44887.363807870373</v>
      </c>
      <c r="M466" s="12">
        <v>44887.363807870373</v>
      </c>
      <c r="N466" s="12"/>
      <c r="O466" t="s">
        <v>1102</v>
      </c>
      <c r="P466" t="s">
        <v>47</v>
      </c>
      <c r="Q466" t="s">
        <v>47</v>
      </c>
      <c r="R466" t="s">
        <v>47</v>
      </c>
      <c r="S466" t="s">
        <v>47</v>
      </c>
      <c r="T466" t="s">
        <v>47</v>
      </c>
      <c r="U466" t="s">
        <v>47</v>
      </c>
      <c r="V466" t="s">
        <v>47</v>
      </c>
      <c r="W466" t="s">
        <v>47</v>
      </c>
      <c r="X466" t="s">
        <v>47</v>
      </c>
      <c r="Y466" t="s">
        <v>47</v>
      </c>
      <c r="Z466" t="s">
        <v>47</v>
      </c>
    </row>
    <row r="467" spans="1:26">
      <c r="A467" t="s">
        <v>5533</v>
      </c>
      <c r="B467" t="s">
        <v>654</v>
      </c>
      <c r="C467">
        <v>2021</v>
      </c>
      <c r="D467" t="s">
        <v>655</v>
      </c>
      <c r="E467" t="s">
        <v>47</v>
      </c>
      <c r="F467" t="s">
        <v>47</v>
      </c>
      <c r="G467" t="s">
        <v>47</v>
      </c>
      <c r="H467" t="s">
        <v>47</v>
      </c>
      <c r="I467" t="s">
        <v>47</v>
      </c>
      <c r="J467" t="s">
        <v>47</v>
      </c>
      <c r="K467" t="s">
        <v>61</v>
      </c>
      <c r="L467" s="12">
        <v>44887.363807870373</v>
      </c>
      <c r="M467" s="12">
        <v>44887.363807870373</v>
      </c>
      <c r="N467" s="12"/>
      <c r="O467" t="s">
        <v>47</v>
      </c>
      <c r="P467" t="s">
        <v>47</v>
      </c>
      <c r="Q467" t="s">
        <v>47</v>
      </c>
      <c r="R467" t="s">
        <v>47</v>
      </c>
      <c r="S467" t="s">
        <v>47</v>
      </c>
      <c r="T467" t="s">
        <v>47</v>
      </c>
      <c r="U467" t="s">
        <v>47</v>
      </c>
      <c r="V467" t="s">
        <v>47</v>
      </c>
      <c r="W467" t="s">
        <v>47</v>
      </c>
      <c r="X467" t="s">
        <v>656</v>
      </c>
      <c r="Y467" t="s">
        <v>47</v>
      </c>
      <c r="Z467" t="s">
        <v>47</v>
      </c>
    </row>
    <row r="468" spans="1:26">
      <c r="A468" t="s">
        <v>5534</v>
      </c>
      <c r="B468" t="s">
        <v>42</v>
      </c>
      <c r="C468">
        <v>2020</v>
      </c>
      <c r="D468" t="s">
        <v>1084</v>
      </c>
      <c r="E468" t="s">
        <v>1085</v>
      </c>
      <c r="F468" t="s">
        <v>1086</v>
      </c>
      <c r="G468" t="s">
        <v>47</v>
      </c>
      <c r="H468" t="s">
        <v>47</v>
      </c>
      <c r="I468" t="s">
        <v>1087</v>
      </c>
      <c r="J468" t="s">
        <v>47</v>
      </c>
      <c r="K468" t="s">
        <v>124</v>
      </c>
      <c r="L468" s="12">
        <v>44887.363807870373</v>
      </c>
      <c r="M468" s="12">
        <v>44887.363807870373</v>
      </c>
      <c r="N468" s="12"/>
      <c r="O468" t="s">
        <v>1088</v>
      </c>
      <c r="P468" t="s">
        <v>47</v>
      </c>
      <c r="Q468" t="s">
        <v>47</v>
      </c>
      <c r="R468" t="s">
        <v>47</v>
      </c>
      <c r="S468" t="s">
        <v>47</v>
      </c>
      <c r="T468" t="s">
        <v>47</v>
      </c>
      <c r="U468" t="s">
        <v>47</v>
      </c>
      <c r="V468" t="s">
        <v>47</v>
      </c>
      <c r="W468" t="s">
        <v>47</v>
      </c>
      <c r="X468" t="s">
        <v>47</v>
      </c>
      <c r="Y468" t="s">
        <v>47</v>
      </c>
      <c r="Z468" t="s">
        <v>47</v>
      </c>
    </row>
    <row r="469" spans="1:26">
      <c r="A469" t="s">
        <v>5535</v>
      </c>
      <c r="B469" t="s">
        <v>42</v>
      </c>
      <c r="C469">
        <v>2016</v>
      </c>
      <c r="D469" t="s">
        <v>1129</v>
      </c>
      <c r="E469" t="s">
        <v>1130</v>
      </c>
      <c r="F469" t="s">
        <v>1131</v>
      </c>
      <c r="G469" t="s">
        <v>47</v>
      </c>
      <c r="H469" t="s">
        <v>47</v>
      </c>
      <c r="I469" t="s">
        <v>1132</v>
      </c>
      <c r="J469" t="s">
        <v>47</v>
      </c>
      <c r="K469" t="s">
        <v>279</v>
      </c>
      <c r="L469" s="12">
        <v>44887.363807870373</v>
      </c>
      <c r="M469" s="12">
        <v>44887.363807870373</v>
      </c>
      <c r="N469" s="12"/>
      <c r="O469" t="s">
        <v>630</v>
      </c>
      <c r="P469" t="s">
        <v>47</v>
      </c>
      <c r="Q469" t="s">
        <v>47</v>
      </c>
      <c r="R469" t="s">
        <v>47</v>
      </c>
      <c r="S469" t="s">
        <v>47</v>
      </c>
      <c r="T469" t="s">
        <v>47</v>
      </c>
      <c r="U469" t="s">
        <v>47</v>
      </c>
      <c r="V469" t="s">
        <v>47</v>
      </c>
      <c r="W469" t="s">
        <v>47</v>
      </c>
      <c r="X469" t="s">
        <v>47</v>
      </c>
      <c r="Y469" t="s">
        <v>47</v>
      </c>
      <c r="Z469" t="s">
        <v>47</v>
      </c>
    </row>
    <row r="470" spans="1:26">
      <c r="A470" t="s">
        <v>5536</v>
      </c>
      <c r="B470" t="s">
        <v>42</v>
      </c>
      <c r="C470">
        <v>2007</v>
      </c>
      <c r="D470" t="s">
        <v>1116</v>
      </c>
      <c r="E470" t="s">
        <v>1117</v>
      </c>
      <c r="F470" t="s">
        <v>1118</v>
      </c>
      <c r="G470" t="s">
        <v>47</v>
      </c>
      <c r="H470" t="s">
        <v>47</v>
      </c>
      <c r="I470" t="s">
        <v>1119</v>
      </c>
      <c r="J470" t="s">
        <v>47</v>
      </c>
      <c r="K470" t="s">
        <v>614</v>
      </c>
      <c r="L470" s="12">
        <v>44887.363807870373</v>
      </c>
      <c r="M470" s="12">
        <v>44887.363807870373</v>
      </c>
      <c r="N470" s="12"/>
      <c r="O470" t="s">
        <v>1093</v>
      </c>
      <c r="P470" t="s">
        <v>47</v>
      </c>
      <c r="Q470" t="s">
        <v>47</v>
      </c>
      <c r="R470" t="s">
        <v>47</v>
      </c>
      <c r="S470" t="s">
        <v>47</v>
      </c>
      <c r="T470" t="s">
        <v>47</v>
      </c>
      <c r="U470" t="s">
        <v>47</v>
      </c>
      <c r="V470" t="s">
        <v>47</v>
      </c>
      <c r="W470" t="s">
        <v>47</v>
      </c>
      <c r="X470" t="s">
        <v>47</v>
      </c>
      <c r="Y470" t="s">
        <v>47</v>
      </c>
      <c r="Z470" t="s">
        <v>47</v>
      </c>
    </row>
    <row r="471" spans="1:26">
      <c r="A471" t="s">
        <v>5537</v>
      </c>
      <c r="B471" t="s">
        <v>42</v>
      </c>
      <c r="C471">
        <v>2017</v>
      </c>
      <c r="D471" t="s">
        <v>1089</v>
      </c>
      <c r="E471" t="s">
        <v>1090</v>
      </c>
      <c r="F471" t="s">
        <v>1091</v>
      </c>
      <c r="G471" t="s">
        <v>47</v>
      </c>
      <c r="H471" t="s">
        <v>47</v>
      </c>
      <c r="I471" t="s">
        <v>1092</v>
      </c>
      <c r="J471" t="s">
        <v>47</v>
      </c>
      <c r="K471" t="s">
        <v>104</v>
      </c>
      <c r="L471" s="12">
        <v>44887.363807870373</v>
      </c>
      <c r="M471" s="12">
        <v>44887.363807870373</v>
      </c>
      <c r="N471" s="12"/>
      <c r="O471" t="s">
        <v>1093</v>
      </c>
      <c r="P471" t="s">
        <v>47</v>
      </c>
      <c r="Q471" t="s">
        <v>47</v>
      </c>
      <c r="R471" t="s">
        <v>47</v>
      </c>
      <c r="S471" t="s">
        <v>47</v>
      </c>
      <c r="T471" t="s">
        <v>47</v>
      </c>
      <c r="U471" t="s">
        <v>47</v>
      </c>
      <c r="V471" t="s">
        <v>47</v>
      </c>
      <c r="W471" t="s">
        <v>47</v>
      </c>
      <c r="X471" t="s">
        <v>47</v>
      </c>
      <c r="Y471" t="s">
        <v>47</v>
      </c>
      <c r="Z471" t="s">
        <v>47</v>
      </c>
    </row>
    <row r="472" spans="1:26">
      <c r="A472" t="s">
        <v>5538</v>
      </c>
      <c r="B472" t="s">
        <v>83</v>
      </c>
      <c r="C472">
        <v>2021</v>
      </c>
      <c r="D472" t="s">
        <v>1080</v>
      </c>
      <c r="E472" t="s">
        <v>1081</v>
      </c>
      <c r="F472" t="s">
        <v>623</v>
      </c>
      <c r="G472" t="s">
        <v>47</v>
      </c>
      <c r="H472" t="s">
        <v>47</v>
      </c>
      <c r="I472" t="s">
        <v>1082</v>
      </c>
      <c r="J472" t="s">
        <v>47</v>
      </c>
      <c r="K472" t="s">
        <v>61</v>
      </c>
      <c r="L472" s="12">
        <v>44887.363807870373</v>
      </c>
      <c r="M472" s="12">
        <v>44887.363807870373</v>
      </c>
      <c r="N472" s="12"/>
      <c r="O472" t="s">
        <v>1083</v>
      </c>
      <c r="P472" t="s">
        <v>47</v>
      </c>
      <c r="Q472" t="s">
        <v>818</v>
      </c>
      <c r="R472" t="s">
        <v>47</v>
      </c>
      <c r="S472" t="s">
        <v>47</v>
      </c>
      <c r="T472" t="s">
        <v>47</v>
      </c>
      <c r="U472" t="s">
        <v>47</v>
      </c>
      <c r="V472" t="s">
        <v>47</v>
      </c>
      <c r="W472" t="s">
        <v>47</v>
      </c>
      <c r="X472" t="s">
        <v>47</v>
      </c>
      <c r="Y472" t="s">
        <v>47</v>
      </c>
      <c r="Z472" t="s">
        <v>47</v>
      </c>
    </row>
    <row r="473" spans="1:26">
      <c r="A473" t="s">
        <v>5539</v>
      </c>
      <c r="B473" t="s">
        <v>42</v>
      </c>
      <c r="C473">
        <v>2022</v>
      </c>
      <c r="D473" t="s">
        <v>1067</v>
      </c>
      <c r="E473" t="s">
        <v>1068</v>
      </c>
      <c r="F473" t="s">
        <v>826</v>
      </c>
      <c r="G473" t="s">
        <v>47</v>
      </c>
      <c r="H473" t="s">
        <v>47</v>
      </c>
      <c r="I473" t="s">
        <v>1069</v>
      </c>
      <c r="J473" t="s">
        <v>47</v>
      </c>
      <c r="K473" t="s">
        <v>71</v>
      </c>
      <c r="L473" s="12">
        <v>44887.363807870373</v>
      </c>
      <c r="M473" s="12">
        <v>44887.363807870373</v>
      </c>
      <c r="N473" s="12"/>
      <c r="O473" t="s">
        <v>1070</v>
      </c>
      <c r="P473" t="s">
        <v>47</v>
      </c>
      <c r="Q473" t="s">
        <v>47</v>
      </c>
      <c r="R473" t="s">
        <v>47</v>
      </c>
      <c r="S473" t="s">
        <v>47</v>
      </c>
      <c r="T473" t="s">
        <v>47</v>
      </c>
      <c r="U473" t="s">
        <v>47</v>
      </c>
      <c r="V473" t="s">
        <v>47</v>
      </c>
      <c r="W473" t="s">
        <v>47</v>
      </c>
      <c r="X473" t="s">
        <v>47</v>
      </c>
      <c r="Y473" t="s">
        <v>47</v>
      </c>
      <c r="Z473" t="s">
        <v>47</v>
      </c>
    </row>
    <row r="474" spans="1:26">
      <c r="A474" t="s">
        <v>5540</v>
      </c>
      <c r="B474" t="s">
        <v>42</v>
      </c>
      <c r="C474">
        <v>2017</v>
      </c>
      <c r="D474" t="s">
        <v>1030</v>
      </c>
      <c r="E474" t="s">
        <v>1064</v>
      </c>
      <c r="F474" t="s">
        <v>1032</v>
      </c>
      <c r="G474" t="s">
        <v>47</v>
      </c>
      <c r="H474" t="s">
        <v>47</v>
      </c>
      <c r="I474" t="s">
        <v>1065</v>
      </c>
      <c r="J474" t="s">
        <v>47</v>
      </c>
      <c r="K474" t="s">
        <v>104</v>
      </c>
      <c r="L474" s="12">
        <v>44887.363807870373</v>
      </c>
      <c r="M474" s="12">
        <v>44887.363807870373</v>
      </c>
      <c r="N474" s="12"/>
      <c r="O474" t="s">
        <v>1066</v>
      </c>
      <c r="P474" t="s">
        <v>47</v>
      </c>
      <c r="Q474" t="s">
        <v>47</v>
      </c>
      <c r="R474" t="s">
        <v>47</v>
      </c>
      <c r="S474" t="s">
        <v>47</v>
      </c>
      <c r="T474" t="s">
        <v>47</v>
      </c>
      <c r="U474" t="s">
        <v>47</v>
      </c>
      <c r="V474" t="s">
        <v>47</v>
      </c>
      <c r="W474" t="s">
        <v>47</v>
      </c>
      <c r="X474" t="s">
        <v>47</v>
      </c>
      <c r="Y474" t="s">
        <v>47</v>
      </c>
      <c r="Z474" t="s">
        <v>47</v>
      </c>
    </row>
    <row r="475" spans="1:26">
      <c r="A475" t="s">
        <v>5541</v>
      </c>
      <c r="B475" t="s">
        <v>42</v>
      </c>
      <c r="C475">
        <v>2021</v>
      </c>
      <c r="D475" t="s">
        <v>1059</v>
      </c>
      <c r="E475" t="s">
        <v>1060</v>
      </c>
      <c r="F475" t="s">
        <v>1061</v>
      </c>
      <c r="G475" t="s">
        <v>47</v>
      </c>
      <c r="H475" t="s">
        <v>47</v>
      </c>
      <c r="I475" t="s">
        <v>1062</v>
      </c>
      <c r="J475" t="s">
        <v>47</v>
      </c>
      <c r="K475" t="s">
        <v>61</v>
      </c>
      <c r="L475" s="12">
        <v>44887.363807870373</v>
      </c>
      <c r="M475" s="12">
        <v>44887.363807870373</v>
      </c>
      <c r="N475" s="12"/>
      <c r="O475" t="s">
        <v>1063</v>
      </c>
      <c r="P475" t="s">
        <v>47</v>
      </c>
      <c r="Q475" t="s">
        <v>61</v>
      </c>
      <c r="R475" t="s">
        <v>47</v>
      </c>
      <c r="S475" t="s">
        <v>47</v>
      </c>
      <c r="T475" t="s">
        <v>47</v>
      </c>
      <c r="U475" t="s">
        <v>47</v>
      </c>
      <c r="V475" t="s">
        <v>47</v>
      </c>
      <c r="W475" t="s">
        <v>47</v>
      </c>
      <c r="X475" t="s">
        <v>47</v>
      </c>
      <c r="Y475" t="s">
        <v>47</v>
      </c>
      <c r="Z475" t="s">
        <v>47</v>
      </c>
    </row>
    <row r="476" spans="1:26">
      <c r="A476" t="s">
        <v>5542</v>
      </c>
      <c r="B476" t="s">
        <v>42</v>
      </c>
      <c r="C476">
        <v>2022</v>
      </c>
      <c r="D476" t="s">
        <v>1055</v>
      </c>
      <c r="E476" t="s">
        <v>1056</v>
      </c>
      <c r="F476" t="s">
        <v>1057</v>
      </c>
      <c r="G476" t="s">
        <v>47</v>
      </c>
      <c r="H476" t="s">
        <v>47</v>
      </c>
      <c r="I476" t="s">
        <v>1058</v>
      </c>
      <c r="J476" t="s">
        <v>47</v>
      </c>
      <c r="K476" t="s">
        <v>71</v>
      </c>
      <c r="L476" s="12">
        <v>44887.363807870373</v>
      </c>
      <c r="M476" s="12">
        <v>44887.363807870373</v>
      </c>
      <c r="N476" s="12"/>
      <c r="O476" t="s">
        <v>1021</v>
      </c>
      <c r="P476" t="s">
        <v>47</v>
      </c>
      <c r="Q476" t="s">
        <v>47</v>
      </c>
      <c r="R476" t="s">
        <v>47</v>
      </c>
      <c r="S476" t="s">
        <v>47</v>
      </c>
      <c r="T476" t="s">
        <v>47</v>
      </c>
      <c r="U476" t="s">
        <v>47</v>
      </c>
      <c r="V476" t="s">
        <v>47</v>
      </c>
      <c r="W476" t="s">
        <v>47</v>
      </c>
      <c r="X476" t="s">
        <v>47</v>
      </c>
      <c r="Y476" t="s">
        <v>47</v>
      </c>
      <c r="Z476" t="s">
        <v>47</v>
      </c>
    </row>
    <row r="477" spans="1:26">
      <c r="A477" t="s">
        <v>5543</v>
      </c>
      <c r="B477" t="s">
        <v>42</v>
      </c>
      <c r="C477">
        <v>2021</v>
      </c>
      <c r="D477" t="s">
        <v>1050</v>
      </c>
      <c r="E477" t="s">
        <v>1051</v>
      </c>
      <c r="F477" t="s">
        <v>1052</v>
      </c>
      <c r="G477" t="s">
        <v>47</v>
      </c>
      <c r="H477" t="s">
        <v>47</v>
      </c>
      <c r="I477" t="s">
        <v>1053</v>
      </c>
      <c r="J477" t="s">
        <v>47</v>
      </c>
      <c r="K477" t="s">
        <v>61</v>
      </c>
      <c r="L477" s="12">
        <v>44887.363807870373</v>
      </c>
      <c r="M477" s="12">
        <v>44887.363807870373</v>
      </c>
      <c r="N477" s="12"/>
      <c r="O477" t="s">
        <v>1054</v>
      </c>
      <c r="P477" t="s">
        <v>47</v>
      </c>
      <c r="Q477" t="s">
        <v>47</v>
      </c>
      <c r="R477" t="s">
        <v>47</v>
      </c>
      <c r="S477" t="s">
        <v>47</v>
      </c>
      <c r="T477" t="s">
        <v>47</v>
      </c>
      <c r="U477" t="s">
        <v>47</v>
      </c>
      <c r="V477" t="s">
        <v>47</v>
      </c>
      <c r="W477" t="s">
        <v>47</v>
      </c>
      <c r="X477" t="s">
        <v>47</v>
      </c>
      <c r="Y477" t="s">
        <v>47</v>
      </c>
      <c r="Z477" t="s">
        <v>47</v>
      </c>
    </row>
    <row r="478" spans="1:26">
      <c r="A478" t="s">
        <v>5544</v>
      </c>
      <c r="B478" t="s">
        <v>83</v>
      </c>
      <c r="C478">
        <v>2021</v>
      </c>
      <c r="D478" t="s">
        <v>1035</v>
      </c>
      <c r="E478" t="s">
        <v>1036</v>
      </c>
      <c r="F478" t="s">
        <v>1037</v>
      </c>
      <c r="G478" t="s">
        <v>47</v>
      </c>
      <c r="H478" t="s">
        <v>47</v>
      </c>
      <c r="I478" t="s">
        <v>1038</v>
      </c>
      <c r="J478" t="s">
        <v>47</v>
      </c>
      <c r="K478" t="s">
        <v>61</v>
      </c>
      <c r="L478" s="12">
        <v>44887.363807870373</v>
      </c>
      <c r="M478" s="12">
        <v>44887.363807870373</v>
      </c>
      <c r="N478" s="12"/>
      <c r="O478" t="s">
        <v>1039</v>
      </c>
      <c r="P478" t="s">
        <v>47</v>
      </c>
      <c r="Q478" t="s">
        <v>5263</v>
      </c>
      <c r="R478" t="s">
        <v>47</v>
      </c>
      <c r="S478" t="s">
        <v>47</v>
      </c>
      <c r="T478" t="s">
        <v>47</v>
      </c>
      <c r="U478" t="s">
        <v>47</v>
      </c>
      <c r="V478" t="s">
        <v>47</v>
      </c>
      <c r="W478" t="s">
        <v>47</v>
      </c>
      <c r="X478" t="s">
        <v>47</v>
      </c>
      <c r="Y478" t="s">
        <v>47</v>
      </c>
      <c r="Z478" t="s">
        <v>47</v>
      </c>
    </row>
    <row r="479" spans="1:26">
      <c r="A479" t="s">
        <v>5545</v>
      </c>
      <c r="B479" t="s">
        <v>83</v>
      </c>
      <c r="C479">
        <v>2020</v>
      </c>
      <c r="D479" t="s">
        <v>1076</v>
      </c>
      <c r="E479" t="s">
        <v>1077</v>
      </c>
      <c r="F479" t="s">
        <v>623</v>
      </c>
      <c r="G479" t="s">
        <v>47</v>
      </c>
      <c r="H479" t="s">
        <v>47</v>
      </c>
      <c r="I479" t="s">
        <v>1078</v>
      </c>
      <c r="J479" t="s">
        <v>47</v>
      </c>
      <c r="K479" t="s">
        <v>124</v>
      </c>
      <c r="L479" s="12">
        <v>44887.363807870373</v>
      </c>
      <c r="M479" s="12">
        <v>44887.363807870373</v>
      </c>
      <c r="N479" s="12"/>
      <c r="O479" t="s">
        <v>1079</v>
      </c>
      <c r="P479" t="s">
        <v>47</v>
      </c>
      <c r="Q479" t="s">
        <v>350</v>
      </c>
      <c r="R479" t="s">
        <v>47</v>
      </c>
      <c r="S479" t="s">
        <v>47</v>
      </c>
      <c r="T479" t="s">
        <v>47</v>
      </c>
      <c r="U479" t="s">
        <v>47</v>
      </c>
      <c r="V479" t="s">
        <v>47</v>
      </c>
      <c r="W479" t="s">
        <v>47</v>
      </c>
      <c r="X479" t="s">
        <v>47</v>
      </c>
      <c r="Y479" t="s">
        <v>47</v>
      </c>
      <c r="Z479" t="s">
        <v>47</v>
      </c>
    </row>
    <row r="480" spans="1:26">
      <c r="A480" t="s">
        <v>5546</v>
      </c>
      <c r="B480" t="s">
        <v>42</v>
      </c>
      <c r="C480">
        <v>2022</v>
      </c>
      <c r="D480" t="s">
        <v>1071</v>
      </c>
      <c r="E480" t="s">
        <v>1072</v>
      </c>
      <c r="F480" t="s">
        <v>1073</v>
      </c>
      <c r="G480" t="s">
        <v>47</v>
      </c>
      <c r="H480" t="s">
        <v>47</v>
      </c>
      <c r="I480" t="s">
        <v>1074</v>
      </c>
      <c r="J480" t="s">
        <v>47</v>
      </c>
      <c r="K480" t="s">
        <v>71</v>
      </c>
      <c r="L480" s="12">
        <v>44887.363807870373</v>
      </c>
      <c r="M480" s="12">
        <v>44887.363807870373</v>
      </c>
      <c r="N480" s="12"/>
      <c r="O480" t="s">
        <v>1075</v>
      </c>
      <c r="P480" t="s">
        <v>47</v>
      </c>
      <c r="Q480" t="s">
        <v>47</v>
      </c>
      <c r="R480" t="s">
        <v>47</v>
      </c>
      <c r="S480" t="s">
        <v>47</v>
      </c>
      <c r="T480" t="s">
        <v>47</v>
      </c>
      <c r="U480" t="s">
        <v>47</v>
      </c>
      <c r="V480" t="s">
        <v>47</v>
      </c>
      <c r="W480" t="s">
        <v>47</v>
      </c>
      <c r="X480" t="s">
        <v>47</v>
      </c>
      <c r="Y480" t="s">
        <v>47</v>
      </c>
      <c r="Z480" t="s">
        <v>47</v>
      </c>
    </row>
    <row r="481" spans="1:26">
      <c r="A481" t="s">
        <v>5547</v>
      </c>
      <c r="B481" t="s">
        <v>42</v>
      </c>
      <c r="C481">
        <v>2021</v>
      </c>
      <c r="D481" t="s">
        <v>1045</v>
      </c>
      <c r="E481" t="s">
        <v>1046</v>
      </c>
      <c r="F481" t="s">
        <v>1047</v>
      </c>
      <c r="G481" t="s">
        <v>47</v>
      </c>
      <c r="H481" t="s">
        <v>47</v>
      </c>
      <c r="I481" t="s">
        <v>1048</v>
      </c>
      <c r="J481" t="s">
        <v>47</v>
      </c>
      <c r="K481" t="s">
        <v>61</v>
      </c>
      <c r="L481" s="12">
        <v>44887.363807870373</v>
      </c>
      <c r="M481" s="12">
        <v>44887.363807870373</v>
      </c>
      <c r="N481" s="12"/>
      <c r="O481" t="s">
        <v>1049</v>
      </c>
      <c r="P481" t="s">
        <v>47</v>
      </c>
      <c r="Q481" t="s">
        <v>47</v>
      </c>
      <c r="R481" t="s">
        <v>47</v>
      </c>
      <c r="S481" t="s">
        <v>47</v>
      </c>
      <c r="T481" t="s">
        <v>47</v>
      </c>
      <c r="U481" t="s">
        <v>47</v>
      </c>
      <c r="V481" t="s">
        <v>47</v>
      </c>
      <c r="W481" t="s">
        <v>47</v>
      </c>
      <c r="X481" t="s">
        <v>47</v>
      </c>
      <c r="Y481" t="s">
        <v>47</v>
      </c>
      <c r="Z481" t="s">
        <v>47</v>
      </c>
    </row>
    <row r="482" spans="1:26">
      <c r="A482" t="s">
        <v>5548</v>
      </c>
      <c r="B482" t="s">
        <v>42</v>
      </c>
      <c r="C482">
        <v>2019</v>
      </c>
      <c r="D482" t="s">
        <v>1040</v>
      </c>
      <c r="E482" t="s">
        <v>1041</v>
      </c>
      <c r="F482" t="s">
        <v>1042</v>
      </c>
      <c r="G482" t="s">
        <v>47</v>
      </c>
      <c r="H482" t="s">
        <v>47</v>
      </c>
      <c r="I482" t="s">
        <v>1043</v>
      </c>
      <c r="J482" t="s">
        <v>47</v>
      </c>
      <c r="K482" t="s">
        <v>219</v>
      </c>
      <c r="L482" s="12">
        <v>44887.363807870373</v>
      </c>
      <c r="M482" s="12">
        <v>44887.363807870373</v>
      </c>
      <c r="N482" s="12"/>
      <c r="O482" t="s">
        <v>1044</v>
      </c>
      <c r="P482" t="s">
        <v>47</v>
      </c>
      <c r="Q482" t="s">
        <v>47</v>
      </c>
      <c r="R482" t="s">
        <v>47</v>
      </c>
      <c r="S482" t="s">
        <v>47</v>
      </c>
      <c r="T482" t="s">
        <v>47</v>
      </c>
      <c r="U482" t="s">
        <v>47</v>
      </c>
      <c r="V482" t="s">
        <v>47</v>
      </c>
      <c r="W482" t="s">
        <v>47</v>
      </c>
      <c r="X482" t="s">
        <v>47</v>
      </c>
      <c r="Y482" t="s">
        <v>47</v>
      </c>
      <c r="Z482" t="s">
        <v>47</v>
      </c>
    </row>
    <row r="483" spans="1:26">
      <c r="A483" t="s">
        <v>5549</v>
      </c>
      <c r="B483" t="s">
        <v>42</v>
      </c>
      <c r="C483">
        <v>2017</v>
      </c>
      <c r="D483" t="s">
        <v>1030</v>
      </c>
      <c r="E483" t="s">
        <v>1031</v>
      </c>
      <c r="F483" t="s">
        <v>1032</v>
      </c>
      <c r="G483" t="s">
        <v>47</v>
      </c>
      <c r="H483" t="s">
        <v>47</v>
      </c>
      <c r="I483" t="s">
        <v>1033</v>
      </c>
      <c r="J483" t="s">
        <v>47</v>
      </c>
      <c r="K483" t="s">
        <v>104</v>
      </c>
      <c r="L483" s="12">
        <v>44887.363807870373</v>
      </c>
      <c r="M483" s="12">
        <v>44887.363807870373</v>
      </c>
      <c r="N483" s="12"/>
      <c r="O483" t="s">
        <v>1034</v>
      </c>
      <c r="P483" t="s">
        <v>47</v>
      </c>
      <c r="Q483" t="s">
        <v>47</v>
      </c>
      <c r="R483" t="s">
        <v>47</v>
      </c>
      <c r="S483" t="s">
        <v>47</v>
      </c>
      <c r="T483" t="s">
        <v>47</v>
      </c>
      <c r="U483" t="s">
        <v>47</v>
      </c>
      <c r="V483" t="s">
        <v>47</v>
      </c>
      <c r="W483" t="s">
        <v>47</v>
      </c>
      <c r="X483" t="s">
        <v>47</v>
      </c>
      <c r="Y483" t="s">
        <v>47</v>
      </c>
      <c r="Z483" t="s">
        <v>47</v>
      </c>
    </row>
    <row r="484" spans="1:26">
      <c r="A484" t="s">
        <v>5550</v>
      </c>
      <c r="B484" t="s">
        <v>83</v>
      </c>
      <c r="C484">
        <v>2021</v>
      </c>
      <c r="D484" t="s">
        <v>1026</v>
      </c>
      <c r="E484" t="s">
        <v>1027</v>
      </c>
      <c r="F484" t="s">
        <v>623</v>
      </c>
      <c r="G484" t="s">
        <v>47</v>
      </c>
      <c r="H484" t="s">
        <v>47</v>
      </c>
      <c r="I484" t="s">
        <v>1028</v>
      </c>
      <c r="J484" t="s">
        <v>47</v>
      </c>
      <c r="K484" t="s">
        <v>61</v>
      </c>
      <c r="L484" s="12">
        <v>44887.363807870373</v>
      </c>
      <c r="M484" s="12">
        <v>44887.363807870373</v>
      </c>
      <c r="N484" s="12"/>
      <c r="O484" t="s">
        <v>1029</v>
      </c>
      <c r="P484" t="s">
        <v>47</v>
      </c>
      <c r="Q484" t="s">
        <v>818</v>
      </c>
      <c r="R484" t="s">
        <v>47</v>
      </c>
      <c r="S484" t="s">
        <v>47</v>
      </c>
      <c r="T484" t="s">
        <v>47</v>
      </c>
      <c r="U484" t="s">
        <v>47</v>
      </c>
      <c r="V484" t="s">
        <v>47</v>
      </c>
      <c r="W484" t="s">
        <v>47</v>
      </c>
      <c r="X484" t="s">
        <v>47</v>
      </c>
      <c r="Y484" t="s">
        <v>47</v>
      </c>
      <c r="Z484" t="s">
        <v>47</v>
      </c>
    </row>
    <row r="485" spans="1:26">
      <c r="A485" t="s">
        <v>5551</v>
      </c>
      <c r="B485" t="s">
        <v>83</v>
      </c>
      <c r="C485">
        <v>2022</v>
      </c>
      <c r="D485" t="s">
        <v>1022</v>
      </c>
      <c r="E485" t="s">
        <v>1023</v>
      </c>
      <c r="F485" t="s">
        <v>623</v>
      </c>
      <c r="G485" t="s">
        <v>47</v>
      </c>
      <c r="H485" t="s">
        <v>47</v>
      </c>
      <c r="I485" t="s">
        <v>1024</v>
      </c>
      <c r="J485" t="s">
        <v>47</v>
      </c>
      <c r="K485" t="s">
        <v>71</v>
      </c>
      <c r="L485" s="12">
        <v>44887.363807870373</v>
      </c>
      <c r="M485" s="12">
        <v>44887.363807870373</v>
      </c>
      <c r="N485" s="12"/>
      <c r="O485" t="s">
        <v>1025</v>
      </c>
      <c r="P485" t="s">
        <v>47</v>
      </c>
      <c r="Q485" t="s">
        <v>2614</v>
      </c>
      <c r="R485" t="s">
        <v>47</v>
      </c>
      <c r="S485" t="s">
        <v>47</v>
      </c>
      <c r="T485" t="s">
        <v>47</v>
      </c>
      <c r="U485" t="s">
        <v>47</v>
      </c>
      <c r="V485" t="s">
        <v>47</v>
      </c>
      <c r="W485" t="s">
        <v>47</v>
      </c>
      <c r="X485" t="s">
        <v>47</v>
      </c>
      <c r="Y485" t="s">
        <v>47</v>
      </c>
      <c r="Z485" t="s">
        <v>47</v>
      </c>
    </row>
    <row r="486" spans="1:26">
      <c r="A486" t="s">
        <v>5552</v>
      </c>
      <c r="B486" t="s">
        <v>42</v>
      </c>
      <c r="C486">
        <v>2019</v>
      </c>
      <c r="D486" t="s">
        <v>1017</v>
      </c>
      <c r="E486" t="s">
        <v>1018</v>
      </c>
      <c r="F486" t="s">
        <v>1019</v>
      </c>
      <c r="G486" t="s">
        <v>47</v>
      </c>
      <c r="H486" t="s">
        <v>47</v>
      </c>
      <c r="I486" t="s">
        <v>1020</v>
      </c>
      <c r="J486" t="s">
        <v>47</v>
      </c>
      <c r="K486" t="s">
        <v>219</v>
      </c>
      <c r="L486" s="12">
        <v>44887.363807870373</v>
      </c>
      <c r="M486" s="12">
        <v>44887.363807870373</v>
      </c>
      <c r="N486" s="12"/>
      <c r="O486" t="s">
        <v>1021</v>
      </c>
      <c r="P486" t="s">
        <v>47</v>
      </c>
      <c r="Q486" t="s">
        <v>47</v>
      </c>
      <c r="R486" t="s">
        <v>47</v>
      </c>
      <c r="S486" t="s">
        <v>47</v>
      </c>
      <c r="T486" t="s">
        <v>47</v>
      </c>
      <c r="U486" t="s">
        <v>47</v>
      </c>
      <c r="V486" t="s">
        <v>47</v>
      </c>
      <c r="W486" t="s">
        <v>47</v>
      </c>
      <c r="X486" t="s">
        <v>47</v>
      </c>
      <c r="Y486" t="s">
        <v>47</v>
      </c>
      <c r="Z486" t="s">
        <v>47</v>
      </c>
    </row>
    <row r="487" spans="1:26">
      <c r="A487" t="s">
        <v>5553</v>
      </c>
      <c r="B487" t="s">
        <v>42</v>
      </c>
      <c r="C487">
        <v>2020</v>
      </c>
      <c r="D487" t="s">
        <v>1012</v>
      </c>
      <c r="E487" t="s">
        <v>1013</v>
      </c>
      <c r="F487" t="s">
        <v>1014</v>
      </c>
      <c r="G487" t="s">
        <v>47</v>
      </c>
      <c r="H487" t="s">
        <v>47</v>
      </c>
      <c r="I487" t="s">
        <v>1015</v>
      </c>
      <c r="J487" t="s">
        <v>47</v>
      </c>
      <c r="K487" t="s">
        <v>124</v>
      </c>
      <c r="L487" s="12">
        <v>44887.363807870373</v>
      </c>
      <c r="M487" s="12">
        <v>44887.363807870373</v>
      </c>
      <c r="N487" s="12"/>
      <c r="O487" t="s">
        <v>1016</v>
      </c>
      <c r="P487" t="s">
        <v>47</v>
      </c>
      <c r="Q487" t="s">
        <v>47</v>
      </c>
      <c r="R487" t="s">
        <v>47</v>
      </c>
      <c r="S487" t="s">
        <v>47</v>
      </c>
      <c r="T487" t="s">
        <v>47</v>
      </c>
      <c r="U487" t="s">
        <v>47</v>
      </c>
      <c r="V487" t="s">
        <v>47</v>
      </c>
      <c r="W487" t="s">
        <v>47</v>
      </c>
      <c r="X487" t="s">
        <v>47</v>
      </c>
      <c r="Y487" t="s">
        <v>47</v>
      </c>
      <c r="Z487" t="s">
        <v>47</v>
      </c>
    </row>
    <row r="488" spans="1:26">
      <c r="A488" t="s">
        <v>5554</v>
      </c>
      <c r="B488" t="s">
        <v>83</v>
      </c>
      <c r="C488">
        <v>2021</v>
      </c>
      <c r="D488" t="s">
        <v>1007</v>
      </c>
      <c r="E488" t="s">
        <v>1008</v>
      </c>
      <c r="F488" t="s">
        <v>1009</v>
      </c>
      <c r="G488" t="s">
        <v>47</v>
      </c>
      <c r="H488" t="s">
        <v>47</v>
      </c>
      <c r="I488" t="s">
        <v>1010</v>
      </c>
      <c r="J488" t="s">
        <v>47</v>
      </c>
      <c r="K488" t="s">
        <v>61</v>
      </c>
      <c r="L488" s="12">
        <v>44887.363807870373</v>
      </c>
      <c r="M488" s="12">
        <v>44887.363807870373</v>
      </c>
      <c r="N488" s="12"/>
      <c r="O488" t="s">
        <v>1011</v>
      </c>
      <c r="P488" t="s">
        <v>491</v>
      </c>
      <c r="Q488" t="s">
        <v>2614</v>
      </c>
      <c r="R488" t="s">
        <v>47</v>
      </c>
      <c r="S488" t="s">
        <v>47</v>
      </c>
      <c r="T488" t="s">
        <v>47</v>
      </c>
      <c r="U488" t="s">
        <v>47</v>
      </c>
      <c r="V488" t="s">
        <v>47</v>
      </c>
      <c r="W488" t="s">
        <v>47</v>
      </c>
      <c r="X488" t="s">
        <v>47</v>
      </c>
      <c r="Y488" t="s">
        <v>47</v>
      </c>
      <c r="Z488" t="s">
        <v>47</v>
      </c>
    </row>
    <row r="489" spans="1:26">
      <c r="A489" t="s">
        <v>5555</v>
      </c>
      <c r="B489" t="s">
        <v>42</v>
      </c>
      <c r="C489">
        <v>2016</v>
      </c>
      <c r="D489" t="s">
        <v>1002</v>
      </c>
      <c r="E489" t="s">
        <v>1003</v>
      </c>
      <c r="F489" t="s">
        <v>1004</v>
      </c>
      <c r="G489" t="s">
        <v>47</v>
      </c>
      <c r="H489" t="s">
        <v>47</v>
      </c>
      <c r="I489" t="s">
        <v>1005</v>
      </c>
      <c r="J489" t="s">
        <v>47</v>
      </c>
      <c r="K489" t="s">
        <v>279</v>
      </c>
      <c r="L489" s="12">
        <v>44887.363807870373</v>
      </c>
      <c r="M489" s="12">
        <v>44887.363807870373</v>
      </c>
      <c r="N489" s="12"/>
      <c r="O489" t="s">
        <v>1006</v>
      </c>
      <c r="P489" t="s">
        <v>47</v>
      </c>
      <c r="Q489" t="s">
        <v>47</v>
      </c>
      <c r="R489" t="s">
        <v>47</v>
      </c>
      <c r="S489" t="s">
        <v>47</v>
      </c>
      <c r="T489" t="s">
        <v>47</v>
      </c>
      <c r="U489" t="s">
        <v>47</v>
      </c>
      <c r="V489" t="s">
        <v>47</v>
      </c>
      <c r="W489" t="s">
        <v>47</v>
      </c>
      <c r="X489" t="s">
        <v>47</v>
      </c>
      <c r="Y489" t="s">
        <v>47</v>
      </c>
      <c r="Z489" t="s">
        <v>47</v>
      </c>
    </row>
    <row r="490" spans="1:26">
      <c r="A490" t="s">
        <v>5556</v>
      </c>
      <c r="B490" t="s">
        <v>83</v>
      </c>
      <c r="C490">
        <v>2019</v>
      </c>
      <c r="D490" t="s">
        <v>997</v>
      </c>
      <c r="E490" t="s">
        <v>998</v>
      </c>
      <c r="F490" t="s">
        <v>999</v>
      </c>
      <c r="G490" t="s">
        <v>47</v>
      </c>
      <c r="H490" t="s">
        <v>47</v>
      </c>
      <c r="I490" t="s">
        <v>1000</v>
      </c>
      <c r="J490" t="s">
        <v>47</v>
      </c>
      <c r="K490" t="s">
        <v>219</v>
      </c>
      <c r="L490" s="12">
        <v>44887.363807870373</v>
      </c>
      <c r="M490" s="12">
        <v>44887.363807870373</v>
      </c>
      <c r="N490" s="12"/>
      <c r="O490" t="s">
        <v>1001</v>
      </c>
      <c r="P490" t="s">
        <v>311</v>
      </c>
      <c r="Q490" t="s">
        <v>5557</v>
      </c>
      <c r="R490" t="s">
        <v>47</v>
      </c>
      <c r="S490" t="s">
        <v>47</v>
      </c>
      <c r="T490" t="s">
        <v>47</v>
      </c>
      <c r="U490" t="s">
        <v>47</v>
      </c>
      <c r="V490" t="s">
        <v>47</v>
      </c>
      <c r="W490" t="s">
        <v>47</v>
      </c>
      <c r="X490" t="s">
        <v>47</v>
      </c>
      <c r="Y490" t="s">
        <v>47</v>
      </c>
      <c r="Z490" t="s">
        <v>47</v>
      </c>
    </row>
    <row r="491" spans="1:26">
      <c r="A491" t="s">
        <v>5558</v>
      </c>
      <c r="B491" t="s">
        <v>42</v>
      </c>
      <c r="C491">
        <v>2020</v>
      </c>
      <c r="D491" t="s">
        <v>989</v>
      </c>
      <c r="E491" t="s">
        <v>990</v>
      </c>
      <c r="F491" t="s">
        <v>991</v>
      </c>
      <c r="G491" t="s">
        <v>47</v>
      </c>
      <c r="H491" t="s">
        <v>47</v>
      </c>
      <c r="I491" t="s">
        <v>992</v>
      </c>
      <c r="J491" t="s">
        <v>47</v>
      </c>
      <c r="K491" t="s">
        <v>124</v>
      </c>
      <c r="L491" s="12">
        <v>44887.363807870373</v>
      </c>
      <c r="M491" s="12">
        <v>44887.363807870373</v>
      </c>
      <c r="N491" s="12"/>
      <c r="O491" t="s">
        <v>630</v>
      </c>
      <c r="P491" t="s">
        <v>47</v>
      </c>
      <c r="Q491" t="s">
        <v>47</v>
      </c>
      <c r="R491" t="s">
        <v>47</v>
      </c>
      <c r="S491" t="s">
        <v>47</v>
      </c>
      <c r="T491" t="s">
        <v>47</v>
      </c>
      <c r="U491" t="s">
        <v>47</v>
      </c>
      <c r="V491" t="s">
        <v>47</v>
      </c>
      <c r="W491" t="s">
        <v>47</v>
      </c>
      <c r="X491" t="s">
        <v>47</v>
      </c>
      <c r="Y491" t="s">
        <v>47</v>
      </c>
      <c r="Z491" t="s">
        <v>47</v>
      </c>
    </row>
    <row r="492" spans="1:26">
      <c r="A492" t="s">
        <v>5559</v>
      </c>
      <c r="B492" t="s">
        <v>42</v>
      </c>
      <c r="C492">
        <v>2020</v>
      </c>
      <c r="D492" t="s">
        <v>993</v>
      </c>
      <c r="E492" t="s">
        <v>994</v>
      </c>
      <c r="F492" t="s">
        <v>995</v>
      </c>
      <c r="G492" t="s">
        <v>47</v>
      </c>
      <c r="H492" t="s">
        <v>47</v>
      </c>
      <c r="I492" t="s">
        <v>996</v>
      </c>
      <c r="J492" t="s">
        <v>47</v>
      </c>
      <c r="K492" t="s">
        <v>124</v>
      </c>
      <c r="L492" s="12">
        <v>44887.363807870373</v>
      </c>
      <c r="M492" s="12">
        <v>44887.363807870373</v>
      </c>
      <c r="N492" s="12"/>
      <c r="O492" t="s">
        <v>620</v>
      </c>
      <c r="P492" t="s">
        <v>47</v>
      </c>
      <c r="Q492" t="s">
        <v>47</v>
      </c>
      <c r="R492" t="s">
        <v>47</v>
      </c>
      <c r="S492" t="s">
        <v>47</v>
      </c>
      <c r="T492" t="s">
        <v>47</v>
      </c>
      <c r="U492" t="s">
        <v>47</v>
      </c>
      <c r="V492" t="s">
        <v>47</v>
      </c>
      <c r="W492" t="s">
        <v>47</v>
      </c>
      <c r="X492" t="s">
        <v>47</v>
      </c>
      <c r="Y492" t="s">
        <v>47</v>
      </c>
      <c r="Z492" t="s">
        <v>47</v>
      </c>
    </row>
    <row r="493" spans="1:26">
      <c r="A493" t="s">
        <v>5560</v>
      </c>
      <c r="B493" t="s">
        <v>42</v>
      </c>
      <c r="C493">
        <v>2020</v>
      </c>
      <c r="D493" t="s">
        <v>984</v>
      </c>
      <c r="E493" t="s">
        <v>985</v>
      </c>
      <c r="F493" t="s">
        <v>986</v>
      </c>
      <c r="G493" t="s">
        <v>47</v>
      </c>
      <c r="H493" t="s">
        <v>47</v>
      </c>
      <c r="I493" t="s">
        <v>987</v>
      </c>
      <c r="J493" t="s">
        <v>47</v>
      </c>
      <c r="K493" t="s">
        <v>124</v>
      </c>
      <c r="L493" s="12">
        <v>44887.363807870373</v>
      </c>
      <c r="M493" s="12">
        <v>44887.363807870373</v>
      </c>
      <c r="N493" s="12"/>
      <c r="O493" t="s">
        <v>988</v>
      </c>
      <c r="P493" t="s">
        <v>47</v>
      </c>
      <c r="Q493" t="s">
        <v>47</v>
      </c>
      <c r="R493" t="s">
        <v>47</v>
      </c>
      <c r="S493" t="s">
        <v>47</v>
      </c>
      <c r="T493" t="s">
        <v>47</v>
      </c>
      <c r="U493" t="s">
        <v>47</v>
      </c>
      <c r="V493" t="s">
        <v>47</v>
      </c>
      <c r="W493" t="s">
        <v>47</v>
      </c>
      <c r="X493" t="s">
        <v>47</v>
      </c>
      <c r="Y493" t="s">
        <v>47</v>
      </c>
      <c r="Z493" t="s">
        <v>47</v>
      </c>
    </row>
    <row r="494" spans="1:26">
      <c r="A494" t="s">
        <v>5561</v>
      </c>
      <c r="B494" t="s">
        <v>42</v>
      </c>
      <c r="C494">
        <v>2022</v>
      </c>
      <c r="D494" t="s">
        <v>979</v>
      </c>
      <c r="E494" t="s">
        <v>980</v>
      </c>
      <c r="F494" t="s">
        <v>981</v>
      </c>
      <c r="G494" t="s">
        <v>47</v>
      </c>
      <c r="H494" t="s">
        <v>47</v>
      </c>
      <c r="I494" t="s">
        <v>982</v>
      </c>
      <c r="J494" t="s">
        <v>47</v>
      </c>
      <c r="K494" t="s">
        <v>71</v>
      </c>
      <c r="L494" s="12">
        <v>44887.363807870373</v>
      </c>
      <c r="M494" s="12">
        <v>44887.363807870373</v>
      </c>
      <c r="N494" s="12"/>
      <c r="O494" t="s">
        <v>983</v>
      </c>
      <c r="P494" t="s">
        <v>47</v>
      </c>
      <c r="Q494" t="s">
        <v>47</v>
      </c>
      <c r="R494" t="s">
        <v>47</v>
      </c>
      <c r="S494" t="s">
        <v>47</v>
      </c>
      <c r="T494" t="s">
        <v>47</v>
      </c>
      <c r="U494" t="s">
        <v>47</v>
      </c>
      <c r="V494" t="s">
        <v>47</v>
      </c>
      <c r="W494" t="s">
        <v>47</v>
      </c>
      <c r="X494" t="s">
        <v>47</v>
      </c>
      <c r="Y494" t="s">
        <v>47</v>
      </c>
      <c r="Z494" t="s">
        <v>47</v>
      </c>
    </row>
    <row r="495" spans="1:26">
      <c r="A495" t="s">
        <v>5562</v>
      </c>
      <c r="B495" t="s">
        <v>42</v>
      </c>
      <c r="C495">
        <v>2019</v>
      </c>
      <c r="D495" t="s">
        <v>974</v>
      </c>
      <c r="E495" t="s">
        <v>975</v>
      </c>
      <c r="F495" t="s">
        <v>976</v>
      </c>
      <c r="G495" t="s">
        <v>47</v>
      </c>
      <c r="H495" t="s">
        <v>47</v>
      </c>
      <c r="I495" t="s">
        <v>977</v>
      </c>
      <c r="J495" t="s">
        <v>47</v>
      </c>
      <c r="K495" t="s">
        <v>219</v>
      </c>
      <c r="L495" s="12">
        <v>44887.363807870373</v>
      </c>
      <c r="M495" s="12">
        <v>44887.363807870373</v>
      </c>
      <c r="N495" s="12"/>
      <c r="O495" t="s">
        <v>978</v>
      </c>
      <c r="P495" t="s">
        <v>47</v>
      </c>
      <c r="Q495" t="s">
        <v>47</v>
      </c>
      <c r="R495" t="s">
        <v>47</v>
      </c>
      <c r="S495" t="s">
        <v>47</v>
      </c>
      <c r="T495" t="s">
        <v>47</v>
      </c>
      <c r="U495" t="s">
        <v>47</v>
      </c>
      <c r="V495" t="s">
        <v>47</v>
      </c>
      <c r="W495" t="s">
        <v>47</v>
      </c>
      <c r="X495" t="s">
        <v>47</v>
      </c>
      <c r="Y495" t="s">
        <v>47</v>
      </c>
      <c r="Z495" t="s">
        <v>47</v>
      </c>
    </row>
    <row r="496" spans="1:26">
      <c r="A496" t="s">
        <v>5563</v>
      </c>
      <c r="B496" t="s">
        <v>83</v>
      </c>
      <c r="C496">
        <v>2022</v>
      </c>
      <c r="D496" t="s">
        <v>970</v>
      </c>
      <c r="E496" t="s">
        <v>971</v>
      </c>
      <c r="F496" t="s">
        <v>623</v>
      </c>
      <c r="G496" t="s">
        <v>47</v>
      </c>
      <c r="H496" t="s">
        <v>47</v>
      </c>
      <c r="I496" t="s">
        <v>972</v>
      </c>
      <c r="J496" t="s">
        <v>47</v>
      </c>
      <c r="K496" t="s">
        <v>71</v>
      </c>
      <c r="L496" s="12">
        <v>44887.363807870373</v>
      </c>
      <c r="M496" s="12">
        <v>44887.363807870373</v>
      </c>
      <c r="N496" s="12"/>
      <c r="O496" t="s">
        <v>973</v>
      </c>
      <c r="P496" t="s">
        <v>47</v>
      </c>
      <c r="Q496" t="s">
        <v>2614</v>
      </c>
      <c r="R496" t="s">
        <v>47</v>
      </c>
      <c r="S496" t="s">
        <v>47</v>
      </c>
      <c r="T496" t="s">
        <v>47</v>
      </c>
      <c r="U496" t="s">
        <v>47</v>
      </c>
      <c r="V496" t="s">
        <v>47</v>
      </c>
      <c r="W496" t="s">
        <v>47</v>
      </c>
      <c r="X496" t="s">
        <v>47</v>
      </c>
      <c r="Y496" t="s">
        <v>47</v>
      </c>
      <c r="Z496" t="s">
        <v>47</v>
      </c>
    </row>
    <row r="497" spans="1:26">
      <c r="A497" t="s">
        <v>5564</v>
      </c>
      <c r="B497" t="s">
        <v>42</v>
      </c>
      <c r="C497">
        <v>2014</v>
      </c>
      <c r="D497" t="s">
        <v>965</v>
      </c>
      <c r="E497" t="s">
        <v>966</v>
      </c>
      <c r="F497" t="s">
        <v>967</v>
      </c>
      <c r="G497" t="s">
        <v>47</v>
      </c>
      <c r="H497" t="s">
        <v>47</v>
      </c>
      <c r="I497" t="s">
        <v>968</v>
      </c>
      <c r="J497" t="s">
        <v>47</v>
      </c>
      <c r="K497" t="s">
        <v>348</v>
      </c>
      <c r="L497" s="12">
        <v>44887.363807870373</v>
      </c>
      <c r="M497" s="12">
        <v>44887.363807870373</v>
      </c>
      <c r="N497" s="12"/>
      <c r="O497" t="s">
        <v>969</v>
      </c>
      <c r="P497" t="s">
        <v>47</v>
      </c>
      <c r="Q497" t="s">
        <v>47</v>
      </c>
      <c r="R497" t="s">
        <v>47</v>
      </c>
      <c r="S497" t="s">
        <v>47</v>
      </c>
      <c r="T497" t="s">
        <v>47</v>
      </c>
      <c r="U497" t="s">
        <v>47</v>
      </c>
      <c r="V497" t="s">
        <v>47</v>
      </c>
      <c r="W497" t="s">
        <v>47</v>
      </c>
      <c r="X497" t="s">
        <v>47</v>
      </c>
      <c r="Y497" t="s">
        <v>47</v>
      </c>
      <c r="Z497" t="s">
        <v>47</v>
      </c>
    </row>
    <row r="498" spans="1:26">
      <c r="A498" t="s">
        <v>5565</v>
      </c>
      <c r="B498" t="s">
        <v>83</v>
      </c>
      <c r="C498">
        <v>2020</v>
      </c>
      <c r="D498" t="s">
        <v>957</v>
      </c>
      <c r="E498" t="s">
        <v>958</v>
      </c>
      <c r="F498" t="s">
        <v>623</v>
      </c>
      <c r="G498" t="s">
        <v>47</v>
      </c>
      <c r="H498" t="s">
        <v>47</v>
      </c>
      <c r="I498" t="s">
        <v>959</v>
      </c>
      <c r="J498" t="s">
        <v>47</v>
      </c>
      <c r="K498" t="s">
        <v>124</v>
      </c>
      <c r="L498" s="12">
        <v>44887.363807870373</v>
      </c>
      <c r="M498" s="12">
        <v>44887.363807870373</v>
      </c>
      <c r="N498" s="12"/>
      <c r="O498" t="s">
        <v>960</v>
      </c>
      <c r="P498" t="s">
        <v>47</v>
      </c>
      <c r="Q498" t="s">
        <v>350</v>
      </c>
      <c r="R498" t="s">
        <v>47</v>
      </c>
      <c r="S498" t="s">
        <v>47</v>
      </c>
      <c r="T498" t="s">
        <v>47</v>
      </c>
      <c r="U498" t="s">
        <v>47</v>
      </c>
      <c r="V498" t="s">
        <v>47</v>
      </c>
      <c r="W498" t="s">
        <v>47</v>
      </c>
      <c r="X498" t="s">
        <v>47</v>
      </c>
      <c r="Y498" t="s">
        <v>47</v>
      </c>
      <c r="Z498" t="s">
        <v>47</v>
      </c>
    </row>
    <row r="499" spans="1:26">
      <c r="A499" t="s">
        <v>5566</v>
      </c>
      <c r="B499" t="s">
        <v>42</v>
      </c>
      <c r="C499">
        <v>2015</v>
      </c>
      <c r="D499" t="s">
        <v>952</v>
      </c>
      <c r="E499" t="s">
        <v>953</v>
      </c>
      <c r="F499" t="s">
        <v>954</v>
      </c>
      <c r="G499" t="s">
        <v>47</v>
      </c>
      <c r="H499" t="s">
        <v>47</v>
      </c>
      <c r="I499" t="s">
        <v>955</v>
      </c>
      <c r="J499" t="s">
        <v>47</v>
      </c>
      <c r="K499" t="s">
        <v>512</v>
      </c>
      <c r="L499" s="12">
        <v>44887.363807870373</v>
      </c>
      <c r="M499" s="12">
        <v>44887.363807870373</v>
      </c>
      <c r="N499" s="12"/>
      <c r="O499" t="s">
        <v>956</v>
      </c>
      <c r="P499" t="s">
        <v>47</v>
      </c>
      <c r="Q499" t="s">
        <v>47</v>
      </c>
      <c r="R499" t="s">
        <v>47</v>
      </c>
      <c r="S499" t="s">
        <v>47</v>
      </c>
      <c r="T499" t="s">
        <v>47</v>
      </c>
      <c r="U499" t="s">
        <v>47</v>
      </c>
      <c r="V499" t="s">
        <v>47</v>
      </c>
      <c r="W499" t="s">
        <v>47</v>
      </c>
      <c r="X499" t="s">
        <v>47</v>
      </c>
      <c r="Y499" t="s">
        <v>47</v>
      </c>
      <c r="Z499" t="s">
        <v>47</v>
      </c>
    </row>
    <row r="500" spans="1:26">
      <c r="A500" t="s">
        <v>5567</v>
      </c>
      <c r="B500" t="s">
        <v>42</v>
      </c>
      <c r="C500">
        <v>2017</v>
      </c>
      <c r="D500" t="s">
        <v>942</v>
      </c>
      <c r="E500" t="s">
        <v>943</v>
      </c>
      <c r="F500" t="s">
        <v>944</v>
      </c>
      <c r="G500" t="s">
        <v>47</v>
      </c>
      <c r="H500" t="s">
        <v>47</v>
      </c>
      <c r="I500" t="s">
        <v>945</v>
      </c>
      <c r="J500" t="s">
        <v>47</v>
      </c>
      <c r="K500" t="s">
        <v>104</v>
      </c>
      <c r="L500" s="12">
        <v>44887.363807870373</v>
      </c>
      <c r="M500" s="12">
        <v>44887.363807870373</v>
      </c>
      <c r="N500" s="12"/>
      <c r="O500" t="s">
        <v>946</v>
      </c>
      <c r="P500" t="s">
        <v>47</v>
      </c>
      <c r="Q500" t="s">
        <v>47</v>
      </c>
      <c r="R500" t="s">
        <v>47</v>
      </c>
      <c r="S500" t="s">
        <v>47</v>
      </c>
      <c r="T500" t="s">
        <v>47</v>
      </c>
      <c r="U500" t="s">
        <v>47</v>
      </c>
      <c r="V500" t="s">
        <v>47</v>
      </c>
      <c r="W500" t="s">
        <v>47</v>
      </c>
      <c r="X500" t="s">
        <v>47</v>
      </c>
      <c r="Y500" t="s">
        <v>47</v>
      </c>
      <c r="Z500" t="s">
        <v>47</v>
      </c>
    </row>
    <row r="501" spans="1:26">
      <c r="A501" t="s">
        <v>5568</v>
      </c>
      <c r="B501" t="s">
        <v>42</v>
      </c>
      <c r="C501">
        <v>2010</v>
      </c>
      <c r="D501" t="s">
        <v>47</v>
      </c>
      <c r="E501" t="s">
        <v>938</v>
      </c>
      <c r="F501" t="s">
        <v>939</v>
      </c>
      <c r="G501" t="s">
        <v>47</v>
      </c>
      <c r="H501" t="s">
        <v>47</v>
      </c>
      <c r="I501" t="s">
        <v>940</v>
      </c>
      <c r="J501" t="s">
        <v>47</v>
      </c>
      <c r="K501" t="s">
        <v>78</v>
      </c>
      <c r="L501" s="12">
        <v>44887.363807870373</v>
      </c>
      <c r="M501" s="12">
        <v>44887.363807870373</v>
      </c>
      <c r="N501" s="12"/>
      <c r="O501" t="s">
        <v>941</v>
      </c>
      <c r="P501" t="s">
        <v>47</v>
      </c>
      <c r="Q501" t="s">
        <v>47</v>
      </c>
      <c r="R501" t="s">
        <v>47</v>
      </c>
      <c r="S501" t="s">
        <v>47</v>
      </c>
      <c r="T501" t="s">
        <v>47</v>
      </c>
      <c r="U501" t="s">
        <v>47</v>
      </c>
      <c r="V501" t="s">
        <v>47</v>
      </c>
      <c r="W501" t="s">
        <v>47</v>
      </c>
      <c r="X501" t="s">
        <v>47</v>
      </c>
      <c r="Y501" t="s">
        <v>47</v>
      </c>
      <c r="Z501" t="s">
        <v>47</v>
      </c>
    </row>
    <row r="502" spans="1:26">
      <c r="A502" t="s">
        <v>5569</v>
      </c>
      <c r="B502" t="s">
        <v>42</v>
      </c>
      <c r="C502">
        <v>2013</v>
      </c>
      <c r="D502" t="s">
        <v>961</v>
      </c>
      <c r="E502" t="s">
        <v>962</v>
      </c>
      <c r="F502" t="s">
        <v>935</v>
      </c>
      <c r="G502" t="s">
        <v>47</v>
      </c>
      <c r="H502" t="s">
        <v>47</v>
      </c>
      <c r="I502" t="s">
        <v>963</v>
      </c>
      <c r="J502" t="s">
        <v>47</v>
      </c>
      <c r="K502" t="s">
        <v>87</v>
      </c>
      <c r="L502" s="12">
        <v>44887.363807870373</v>
      </c>
      <c r="M502" s="12">
        <v>44887.363807870373</v>
      </c>
      <c r="N502" s="12"/>
      <c r="O502" t="s">
        <v>964</v>
      </c>
      <c r="P502" t="s">
        <v>47</v>
      </c>
      <c r="Q502" t="s">
        <v>47</v>
      </c>
      <c r="R502" t="s">
        <v>47</v>
      </c>
      <c r="S502" t="s">
        <v>47</v>
      </c>
      <c r="T502" t="s">
        <v>47</v>
      </c>
      <c r="U502" t="s">
        <v>47</v>
      </c>
      <c r="V502" t="s">
        <v>47</v>
      </c>
      <c r="W502" t="s">
        <v>47</v>
      </c>
      <c r="X502" t="s">
        <v>47</v>
      </c>
      <c r="Y502" t="s">
        <v>47</v>
      </c>
      <c r="Z502" t="s">
        <v>47</v>
      </c>
    </row>
    <row r="503" spans="1:26">
      <c r="A503" t="s">
        <v>5570</v>
      </c>
      <c r="B503" t="s">
        <v>42</v>
      </c>
      <c r="C503">
        <v>2020</v>
      </c>
      <c r="D503" t="s">
        <v>929</v>
      </c>
      <c r="E503" t="s">
        <v>930</v>
      </c>
      <c r="F503" t="s">
        <v>931</v>
      </c>
      <c r="G503" t="s">
        <v>47</v>
      </c>
      <c r="H503" t="s">
        <v>47</v>
      </c>
      <c r="I503" t="s">
        <v>932</v>
      </c>
      <c r="J503" t="s">
        <v>47</v>
      </c>
      <c r="K503" t="s">
        <v>124</v>
      </c>
      <c r="L503" s="12">
        <v>44887.363807870373</v>
      </c>
      <c r="M503" s="12">
        <v>44887.363807870373</v>
      </c>
      <c r="N503" s="12"/>
      <c r="O503" t="s">
        <v>630</v>
      </c>
      <c r="P503" t="s">
        <v>47</v>
      </c>
      <c r="Q503" t="s">
        <v>47</v>
      </c>
      <c r="R503" t="s">
        <v>47</v>
      </c>
      <c r="S503" t="s">
        <v>47</v>
      </c>
      <c r="T503" t="s">
        <v>47</v>
      </c>
      <c r="U503" t="s">
        <v>47</v>
      </c>
      <c r="V503" t="s">
        <v>47</v>
      </c>
      <c r="W503" t="s">
        <v>47</v>
      </c>
      <c r="X503" t="s">
        <v>47</v>
      </c>
      <c r="Y503" t="s">
        <v>47</v>
      </c>
      <c r="Z503" t="s">
        <v>47</v>
      </c>
    </row>
    <row r="504" spans="1:26">
      <c r="A504" t="s">
        <v>5571</v>
      </c>
      <c r="B504" t="s">
        <v>83</v>
      </c>
      <c r="C504">
        <v>2022</v>
      </c>
      <c r="D504" t="s">
        <v>925</v>
      </c>
      <c r="E504" t="s">
        <v>926</v>
      </c>
      <c r="F504" t="s">
        <v>777</v>
      </c>
      <c r="G504" t="s">
        <v>47</v>
      </c>
      <c r="H504" t="s">
        <v>47</v>
      </c>
      <c r="I504" t="s">
        <v>927</v>
      </c>
      <c r="J504" t="s">
        <v>47</v>
      </c>
      <c r="K504" t="s">
        <v>71</v>
      </c>
      <c r="L504" s="12">
        <v>44887.363807870373</v>
      </c>
      <c r="M504" s="12">
        <v>44887.363807870373</v>
      </c>
      <c r="N504" s="12"/>
      <c r="O504" t="s">
        <v>928</v>
      </c>
      <c r="P504" t="s">
        <v>184</v>
      </c>
      <c r="Q504" t="s">
        <v>4488</v>
      </c>
      <c r="R504" t="s">
        <v>47</v>
      </c>
      <c r="S504" t="s">
        <v>47</v>
      </c>
      <c r="T504" t="s">
        <v>47</v>
      </c>
      <c r="U504" t="s">
        <v>47</v>
      </c>
      <c r="V504" t="s">
        <v>47</v>
      </c>
      <c r="W504" t="s">
        <v>47</v>
      </c>
      <c r="X504" t="s">
        <v>47</v>
      </c>
      <c r="Y504" t="s">
        <v>47</v>
      </c>
      <c r="Z504" t="s">
        <v>47</v>
      </c>
    </row>
    <row r="505" spans="1:26">
      <c r="A505" t="s">
        <v>5572</v>
      </c>
      <c r="B505" t="s">
        <v>42</v>
      </c>
      <c r="C505">
        <v>2021</v>
      </c>
      <c r="D505" t="s">
        <v>920</v>
      </c>
      <c r="E505" t="s">
        <v>921</v>
      </c>
      <c r="F505" t="s">
        <v>922</v>
      </c>
      <c r="G505" t="s">
        <v>47</v>
      </c>
      <c r="H505" t="s">
        <v>47</v>
      </c>
      <c r="I505" t="s">
        <v>923</v>
      </c>
      <c r="J505" t="s">
        <v>47</v>
      </c>
      <c r="K505" t="s">
        <v>61</v>
      </c>
      <c r="L505" s="12">
        <v>44887.363807870373</v>
      </c>
      <c r="M505" s="12">
        <v>44887.363807870373</v>
      </c>
      <c r="N505" s="12"/>
      <c r="O505" t="s">
        <v>924</v>
      </c>
      <c r="P505" t="s">
        <v>47</v>
      </c>
      <c r="Q505" t="s">
        <v>47</v>
      </c>
      <c r="R505" t="s">
        <v>47</v>
      </c>
      <c r="S505" t="s">
        <v>47</v>
      </c>
      <c r="T505" t="s">
        <v>47</v>
      </c>
      <c r="U505" t="s">
        <v>47</v>
      </c>
      <c r="V505" t="s">
        <v>47</v>
      </c>
      <c r="W505" t="s">
        <v>47</v>
      </c>
      <c r="X505" t="s">
        <v>47</v>
      </c>
      <c r="Y505" t="s">
        <v>47</v>
      </c>
      <c r="Z505" t="s">
        <v>47</v>
      </c>
    </row>
    <row r="506" spans="1:26">
      <c r="A506" t="s">
        <v>5573</v>
      </c>
      <c r="B506" t="s">
        <v>83</v>
      </c>
      <c r="C506">
        <v>2010</v>
      </c>
      <c r="D506" t="s">
        <v>910</v>
      </c>
      <c r="E506" t="s">
        <v>911</v>
      </c>
      <c r="F506" t="s">
        <v>912</v>
      </c>
      <c r="G506" t="s">
        <v>47</v>
      </c>
      <c r="H506" t="s">
        <v>47</v>
      </c>
      <c r="I506" t="s">
        <v>913</v>
      </c>
      <c r="J506" t="s">
        <v>47</v>
      </c>
      <c r="K506" t="s">
        <v>78</v>
      </c>
      <c r="L506" s="12">
        <v>44887.363807870373</v>
      </c>
      <c r="M506" s="12">
        <v>44887.363807870373</v>
      </c>
      <c r="N506" s="12"/>
      <c r="O506" t="s">
        <v>914</v>
      </c>
      <c r="P506" t="s">
        <v>505</v>
      </c>
      <c r="Q506" t="s">
        <v>311</v>
      </c>
      <c r="R506" t="s">
        <v>47</v>
      </c>
      <c r="S506" t="s">
        <v>47</v>
      </c>
      <c r="T506" t="s">
        <v>47</v>
      </c>
      <c r="U506" t="s">
        <v>47</v>
      </c>
      <c r="V506" t="s">
        <v>47</v>
      </c>
      <c r="W506" t="s">
        <v>47</v>
      </c>
      <c r="X506" t="s">
        <v>47</v>
      </c>
      <c r="Y506" t="s">
        <v>47</v>
      </c>
      <c r="Z506" t="s">
        <v>47</v>
      </c>
    </row>
    <row r="507" spans="1:26">
      <c r="A507" t="s">
        <v>5574</v>
      </c>
      <c r="B507" t="s">
        <v>42</v>
      </c>
      <c r="C507">
        <v>2021</v>
      </c>
      <c r="D507" t="s">
        <v>890</v>
      </c>
      <c r="E507" t="s">
        <v>891</v>
      </c>
      <c r="F507" t="s">
        <v>892</v>
      </c>
      <c r="G507" t="s">
        <v>47</v>
      </c>
      <c r="H507" t="s">
        <v>47</v>
      </c>
      <c r="I507" t="s">
        <v>893</v>
      </c>
      <c r="J507" t="s">
        <v>47</v>
      </c>
      <c r="K507" t="s">
        <v>61</v>
      </c>
      <c r="L507" s="12">
        <v>44887.363807870373</v>
      </c>
      <c r="M507" s="12">
        <v>44887.363807870373</v>
      </c>
      <c r="N507" s="12"/>
      <c r="O507" t="s">
        <v>894</v>
      </c>
      <c r="P507" t="s">
        <v>47</v>
      </c>
      <c r="Q507" t="s">
        <v>47</v>
      </c>
      <c r="R507" t="s">
        <v>47</v>
      </c>
      <c r="S507" t="s">
        <v>47</v>
      </c>
      <c r="T507" t="s">
        <v>47</v>
      </c>
      <c r="U507" t="s">
        <v>47</v>
      </c>
      <c r="V507" t="s">
        <v>47</v>
      </c>
      <c r="W507" t="s">
        <v>47</v>
      </c>
      <c r="X507" t="s">
        <v>47</v>
      </c>
      <c r="Y507" t="s">
        <v>47</v>
      </c>
      <c r="Z507" t="s">
        <v>47</v>
      </c>
    </row>
    <row r="508" spans="1:26">
      <c r="A508" t="s">
        <v>5575</v>
      </c>
      <c r="B508" t="s">
        <v>83</v>
      </c>
      <c r="C508">
        <v>2019</v>
      </c>
      <c r="D508" t="s">
        <v>884</v>
      </c>
      <c r="E508" t="s">
        <v>885</v>
      </c>
      <c r="F508" t="s">
        <v>886</v>
      </c>
      <c r="G508" t="s">
        <v>47</v>
      </c>
      <c r="H508" t="s">
        <v>47</v>
      </c>
      <c r="I508" t="s">
        <v>887</v>
      </c>
      <c r="J508" t="s">
        <v>47</v>
      </c>
      <c r="K508" t="s">
        <v>219</v>
      </c>
      <c r="L508" s="12">
        <v>44887.363807870373</v>
      </c>
      <c r="M508" s="12">
        <v>44887.363807870373</v>
      </c>
      <c r="N508" s="12"/>
      <c r="O508" t="s">
        <v>888</v>
      </c>
      <c r="P508" t="s">
        <v>889</v>
      </c>
      <c r="Q508" t="s">
        <v>4488</v>
      </c>
      <c r="R508" t="s">
        <v>47</v>
      </c>
      <c r="S508" t="s">
        <v>47</v>
      </c>
      <c r="T508" t="s">
        <v>47</v>
      </c>
      <c r="U508" t="s">
        <v>47</v>
      </c>
      <c r="V508" t="s">
        <v>47</v>
      </c>
      <c r="W508" t="s">
        <v>47</v>
      </c>
      <c r="X508" t="s">
        <v>47</v>
      </c>
      <c r="Y508" t="s">
        <v>47</v>
      </c>
      <c r="Z508" t="s">
        <v>47</v>
      </c>
    </row>
    <row r="509" spans="1:26">
      <c r="A509" t="s">
        <v>5576</v>
      </c>
      <c r="B509" t="s">
        <v>42</v>
      </c>
      <c r="C509">
        <v>2014</v>
      </c>
      <c r="D509" t="s">
        <v>880</v>
      </c>
      <c r="E509" t="s">
        <v>881</v>
      </c>
      <c r="F509" t="s">
        <v>882</v>
      </c>
      <c r="G509" t="s">
        <v>47</v>
      </c>
      <c r="H509" t="s">
        <v>47</v>
      </c>
      <c r="I509" t="s">
        <v>883</v>
      </c>
      <c r="J509" t="s">
        <v>47</v>
      </c>
      <c r="K509" t="s">
        <v>348</v>
      </c>
      <c r="L509" s="12">
        <v>44887.363807870373</v>
      </c>
      <c r="M509" s="12">
        <v>44887.363807870373</v>
      </c>
      <c r="N509" s="12"/>
      <c r="O509" t="s">
        <v>620</v>
      </c>
      <c r="P509" t="s">
        <v>47</v>
      </c>
      <c r="Q509" t="s">
        <v>47</v>
      </c>
      <c r="R509" t="s">
        <v>47</v>
      </c>
      <c r="S509" t="s">
        <v>47</v>
      </c>
      <c r="T509" t="s">
        <v>47</v>
      </c>
      <c r="U509" t="s">
        <v>47</v>
      </c>
      <c r="V509" t="s">
        <v>47</v>
      </c>
      <c r="W509" t="s">
        <v>47</v>
      </c>
      <c r="X509" t="s">
        <v>47</v>
      </c>
      <c r="Y509" t="s">
        <v>47</v>
      </c>
      <c r="Z509" t="s">
        <v>47</v>
      </c>
    </row>
    <row r="510" spans="1:26">
      <c r="A510" t="s">
        <v>5577</v>
      </c>
      <c r="B510" t="s">
        <v>42</v>
      </c>
      <c r="C510">
        <v>2013</v>
      </c>
      <c r="D510" t="s">
        <v>933</v>
      </c>
      <c r="E510" t="s">
        <v>934</v>
      </c>
      <c r="F510" t="s">
        <v>935</v>
      </c>
      <c r="G510" t="s">
        <v>47</v>
      </c>
      <c r="H510" t="s">
        <v>47</v>
      </c>
      <c r="I510" t="s">
        <v>936</v>
      </c>
      <c r="J510" t="s">
        <v>47</v>
      </c>
      <c r="K510" t="s">
        <v>87</v>
      </c>
      <c r="L510" s="12">
        <v>44887.363807870373</v>
      </c>
      <c r="M510" s="12">
        <v>44887.363807870373</v>
      </c>
      <c r="N510" s="12"/>
      <c r="O510" t="s">
        <v>937</v>
      </c>
      <c r="P510" t="s">
        <v>47</v>
      </c>
      <c r="Q510" t="s">
        <v>47</v>
      </c>
      <c r="R510" t="s">
        <v>47</v>
      </c>
      <c r="S510" t="s">
        <v>47</v>
      </c>
      <c r="T510" t="s">
        <v>47</v>
      </c>
      <c r="U510" t="s">
        <v>47</v>
      </c>
      <c r="V510" t="s">
        <v>47</v>
      </c>
      <c r="W510" t="s">
        <v>47</v>
      </c>
      <c r="X510" t="s">
        <v>47</v>
      </c>
      <c r="Y510" t="s">
        <v>47</v>
      </c>
      <c r="Z510" t="s">
        <v>47</v>
      </c>
    </row>
    <row r="511" spans="1:26">
      <c r="A511" t="s">
        <v>5578</v>
      </c>
      <c r="B511" t="s">
        <v>83</v>
      </c>
      <c r="C511">
        <v>2022</v>
      </c>
      <c r="D511" t="s">
        <v>905</v>
      </c>
      <c r="E511" t="s">
        <v>906</v>
      </c>
      <c r="F511" t="s">
        <v>907</v>
      </c>
      <c r="G511" t="s">
        <v>47</v>
      </c>
      <c r="H511" t="s">
        <v>47</v>
      </c>
      <c r="I511" t="s">
        <v>908</v>
      </c>
      <c r="J511" t="s">
        <v>47</v>
      </c>
      <c r="K511" t="s">
        <v>71</v>
      </c>
      <c r="L511" s="12">
        <v>44887.363807870373</v>
      </c>
      <c r="M511" s="12">
        <v>44887.363807870373</v>
      </c>
      <c r="N511" s="12"/>
      <c r="O511" t="s">
        <v>909</v>
      </c>
      <c r="P511" t="s">
        <v>236</v>
      </c>
      <c r="Q511" t="s">
        <v>5353</v>
      </c>
      <c r="R511" t="s">
        <v>47</v>
      </c>
      <c r="S511" t="s">
        <v>47</v>
      </c>
      <c r="T511" t="s">
        <v>47</v>
      </c>
      <c r="U511" t="s">
        <v>47</v>
      </c>
      <c r="V511" t="s">
        <v>47</v>
      </c>
      <c r="W511" t="s">
        <v>47</v>
      </c>
      <c r="X511" t="s">
        <v>47</v>
      </c>
      <c r="Y511" t="s">
        <v>47</v>
      </c>
      <c r="Z511" t="s">
        <v>47</v>
      </c>
    </row>
    <row r="512" spans="1:26">
      <c r="A512" t="s">
        <v>5579</v>
      </c>
      <c r="B512" t="s">
        <v>42</v>
      </c>
      <c r="C512">
        <v>2017</v>
      </c>
      <c r="D512" t="s">
        <v>895</v>
      </c>
      <c r="E512" t="s">
        <v>896</v>
      </c>
      <c r="F512" t="s">
        <v>897</v>
      </c>
      <c r="G512" t="s">
        <v>47</v>
      </c>
      <c r="H512" t="s">
        <v>47</v>
      </c>
      <c r="I512" t="s">
        <v>898</v>
      </c>
      <c r="J512" t="s">
        <v>47</v>
      </c>
      <c r="K512" t="s">
        <v>104</v>
      </c>
      <c r="L512" s="12">
        <v>44887.363807870373</v>
      </c>
      <c r="M512" s="12">
        <v>44887.363807870373</v>
      </c>
      <c r="N512" s="12"/>
      <c r="O512" t="s">
        <v>899</v>
      </c>
      <c r="P512" t="s">
        <v>47</v>
      </c>
      <c r="Q512" t="s">
        <v>47</v>
      </c>
      <c r="R512" t="s">
        <v>47</v>
      </c>
      <c r="S512" t="s">
        <v>47</v>
      </c>
      <c r="T512" t="s">
        <v>47</v>
      </c>
      <c r="U512" t="s">
        <v>47</v>
      </c>
      <c r="V512" t="s">
        <v>47</v>
      </c>
      <c r="W512" t="s">
        <v>47</v>
      </c>
      <c r="X512" t="s">
        <v>47</v>
      </c>
      <c r="Y512" t="s">
        <v>47</v>
      </c>
      <c r="Z512" t="s">
        <v>47</v>
      </c>
    </row>
    <row r="513" spans="1:26">
      <c r="A513" t="s">
        <v>5580</v>
      </c>
      <c r="B513" t="s">
        <v>42</v>
      </c>
      <c r="C513">
        <v>2022</v>
      </c>
      <c r="D513" t="s">
        <v>875</v>
      </c>
      <c r="E513" t="s">
        <v>876</v>
      </c>
      <c r="F513" t="s">
        <v>877</v>
      </c>
      <c r="G513" t="s">
        <v>47</v>
      </c>
      <c r="H513" t="s">
        <v>47</v>
      </c>
      <c r="I513" t="s">
        <v>878</v>
      </c>
      <c r="J513" t="s">
        <v>47</v>
      </c>
      <c r="K513" t="s">
        <v>71</v>
      </c>
      <c r="L513" s="12">
        <v>44887.363807870373</v>
      </c>
      <c r="M513" s="12">
        <v>44887.363807870373</v>
      </c>
      <c r="N513" s="12"/>
      <c r="O513" t="s">
        <v>879</v>
      </c>
      <c r="P513" t="s">
        <v>47</v>
      </c>
      <c r="Q513" t="s">
        <v>47</v>
      </c>
      <c r="R513" t="s">
        <v>47</v>
      </c>
      <c r="S513" t="s">
        <v>47</v>
      </c>
      <c r="T513" t="s">
        <v>47</v>
      </c>
      <c r="U513" t="s">
        <v>47</v>
      </c>
      <c r="V513" t="s">
        <v>47</v>
      </c>
      <c r="W513" t="s">
        <v>47</v>
      </c>
      <c r="X513" t="s">
        <v>47</v>
      </c>
      <c r="Y513" t="s">
        <v>47</v>
      </c>
      <c r="Z513" t="s">
        <v>47</v>
      </c>
    </row>
    <row r="514" spans="1:26">
      <c r="A514" t="s">
        <v>5581</v>
      </c>
      <c r="B514" t="s">
        <v>42</v>
      </c>
      <c r="C514">
        <v>2019</v>
      </c>
      <c r="D514" t="s">
        <v>872</v>
      </c>
      <c r="E514" t="s">
        <v>873</v>
      </c>
      <c r="F514" t="s">
        <v>874</v>
      </c>
      <c r="G514" t="s">
        <v>47</v>
      </c>
      <c r="H514" t="s">
        <v>47</v>
      </c>
      <c r="I514" t="s">
        <v>47</v>
      </c>
      <c r="J514" t="s">
        <v>47</v>
      </c>
      <c r="K514" t="s">
        <v>219</v>
      </c>
      <c r="L514" s="12">
        <v>44887.363807870373</v>
      </c>
      <c r="M514" s="12">
        <v>44887.363807870373</v>
      </c>
      <c r="N514" s="12"/>
      <c r="O514" t="s">
        <v>620</v>
      </c>
      <c r="P514" t="s">
        <v>47</v>
      </c>
      <c r="Q514" t="s">
        <v>47</v>
      </c>
      <c r="R514" t="s">
        <v>47</v>
      </c>
      <c r="S514" t="s">
        <v>47</v>
      </c>
      <c r="T514" t="s">
        <v>47</v>
      </c>
      <c r="U514" t="s">
        <v>47</v>
      </c>
      <c r="V514" t="s">
        <v>47</v>
      </c>
      <c r="W514" t="s">
        <v>47</v>
      </c>
      <c r="X514" t="s">
        <v>47</v>
      </c>
      <c r="Y514" t="s">
        <v>47</v>
      </c>
      <c r="Z514" t="s">
        <v>47</v>
      </c>
    </row>
    <row r="515" spans="1:26">
      <c r="A515" t="s">
        <v>5582</v>
      </c>
      <c r="B515" t="s">
        <v>42</v>
      </c>
      <c r="C515">
        <v>2013</v>
      </c>
      <c r="D515" t="s">
        <v>867</v>
      </c>
      <c r="E515" t="s">
        <v>868</v>
      </c>
      <c r="F515" t="s">
        <v>869</v>
      </c>
      <c r="G515" t="s">
        <v>47</v>
      </c>
      <c r="H515" t="s">
        <v>47</v>
      </c>
      <c r="I515" t="s">
        <v>870</v>
      </c>
      <c r="J515" t="s">
        <v>47</v>
      </c>
      <c r="K515" t="s">
        <v>87</v>
      </c>
      <c r="L515" s="12">
        <v>44887.363807870373</v>
      </c>
      <c r="M515" s="12">
        <v>44887.363807870373</v>
      </c>
      <c r="N515" s="12"/>
      <c r="O515" t="s">
        <v>871</v>
      </c>
      <c r="P515" t="s">
        <v>47</v>
      </c>
      <c r="Q515" t="s">
        <v>47</v>
      </c>
      <c r="R515" t="s">
        <v>47</v>
      </c>
      <c r="S515" t="s">
        <v>47</v>
      </c>
      <c r="T515" t="s">
        <v>47</v>
      </c>
      <c r="U515" t="s">
        <v>47</v>
      </c>
      <c r="V515" t="s">
        <v>47</v>
      </c>
      <c r="W515" t="s">
        <v>47</v>
      </c>
      <c r="X515" t="s">
        <v>47</v>
      </c>
      <c r="Y515" t="s">
        <v>47</v>
      </c>
      <c r="Z515" t="s">
        <v>47</v>
      </c>
    </row>
    <row r="516" spans="1:26">
      <c r="A516" t="s">
        <v>5583</v>
      </c>
      <c r="B516" t="s">
        <v>42</v>
      </c>
      <c r="C516">
        <v>2020</v>
      </c>
      <c r="D516" t="s">
        <v>862</v>
      </c>
      <c r="E516" t="s">
        <v>863</v>
      </c>
      <c r="F516" t="s">
        <v>864</v>
      </c>
      <c r="G516" t="s">
        <v>47</v>
      </c>
      <c r="H516" t="s">
        <v>47</v>
      </c>
      <c r="I516" t="s">
        <v>865</v>
      </c>
      <c r="J516" t="s">
        <v>47</v>
      </c>
      <c r="K516" t="s">
        <v>124</v>
      </c>
      <c r="L516" s="12">
        <v>44887.363807870373</v>
      </c>
      <c r="M516" s="12">
        <v>44887.363807870373</v>
      </c>
      <c r="N516" s="12"/>
      <c r="O516" t="s">
        <v>866</v>
      </c>
      <c r="P516" t="s">
        <v>47</v>
      </c>
      <c r="Q516" t="s">
        <v>47</v>
      </c>
      <c r="R516" t="s">
        <v>47</v>
      </c>
      <c r="S516" t="s">
        <v>47</v>
      </c>
      <c r="T516" t="s">
        <v>47</v>
      </c>
      <c r="U516" t="s">
        <v>47</v>
      </c>
      <c r="V516" t="s">
        <v>47</v>
      </c>
      <c r="W516" t="s">
        <v>47</v>
      </c>
      <c r="X516" t="s">
        <v>47</v>
      </c>
      <c r="Y516" t="s">
        <v>47</v>
      </c>
      <c r="Z516" t="s">
        <v>47</v>
      </c>
    </row>
    <row r="517" spans="1:26">
      <c r="A517" t="s">
        <v>5584</v>
      </c>
      <c r="B517" t="s">
        <v>42</v>
      </c>
      <c r="C517">
        <v>2019</v>
      </c>
      <c r="D517" t="s">
        <v>852</v>
      </c>
      <c r="E517" t="s">
        <v>853</v>
      </c>
      <c r="F517" t="s">
        <v>854</v>
      </c>
      <c r="G517" t="s">
        <v>47</v>
      </c>
      <c r="H517" t="s">
        <v>47</v>
      </c>
      <c r="I517" t="s">
        <v>855</v>
      </c>
      <c r="J517" t="s">
        <v>47</v>
      </c>
      <c r="K517" t="s">
        <v>219</v>
      </c>
      <c r="L517" s="12">
        <v>44887.363807870373</v>
      </c>
      <c r="M517" s="12">
        <v>44887.363807870373</v>
      </c>
      <c r="N517" s="12"/>
      <c r="O517" t="s">
        <v>856</v>
      </c>
      <c r="P517" t="s">
        <v>47</v>
      </c>
      <c r="Q517" t="s">
        <v>47</v>
      </c>
      <c r="R517" t="s">
        <v>47</v>
      </c>
      <c r="S517" t="s">
        <v>47</v>
      </c>
      <c r="T517" t="s">
        <v>47</v>
      </c>
      <c r="U517" t="s">
        <v>47</v>
      </c>
      <c r="V517" t="s">
        <v>47</v>
      </c>
      <c r="W517" t="s">
        <v>47</v>
      </c>
      <c r="X517" t="s">
        <v>47</v>
      </c>
      <c r="Y517" t="s">
        <v>47</v>
      </c>
      <c r="Z517" t="s">
        <v>47</v>
      </c>
    </row>
    <row r="518" spans="1:26">
      <c r="A518" t="s">
        <v>5585</v>
      </c>
      <c r="B518" t="s">
        <v>83</v>
      </c>
      <c r="C518">
        <v>2017</v>
      </c>
      <c r="D518" t="s">
        <v>47</v>
      </c>
      <c r="E518" t="s">
        <v>848</v>
      </c>
      <c r="F518" t="s">
        <v>849</v>
      </c>
      <c r="G518" t="s">
        <v>47</v>
      </c>
      <c r="H518" t="s">
        <v>47</v>
      </c>
      <c r="I518" t="s">
        <v>850</v>
      </c>
      <c r="J518" t="s">
        <v>47</v>
      </c>
      <c r="K518" t="s">
        <v>104</v>
      </c>
      <c r="L518" s="12">
        <v>44887.363807870373</v>
      </c>
      <c r="M518" s="12">
        <v>44887.363807870373</v>
      </c>
      <c r="N518" s="12"/>
      <c r="O518" t="s">
        <v>851</v>
      </c>
      <c r="P518" t="s">
        <v>236</v>
      </c>
      <c r="Q518" t="s">
        <v>130</v>
      </c>
      <c r="R518" t="s">
        <v>47</v>
      </c>
      <c r="S518" t="s">
        <v>47</v>
      </c>
      <c r="T518" t="s">
        <v>47</v>
      </c>
      <c r="U518" t="s">
        <v>47</v>
      </c>
      <c r="V518" t="s">
        <v>47</v>
      </c>
      <c r="W518" t="s">
        <v>47</v>
      </c>
      <c r="X518" t="s">
        <v>47</v>
      </c>
      <c r="Y518" t="s">
        <v>47</v>
      </c>
      <c r="Z518" t="s">
        <v>47</v>
      </c>
    </row>
    <row r="519" spans="1:26">
      <c r="A519" t="s">
        <v>5586</v>
      </c>
      <c r="B519" t="s">
        <v>42</v>
      </c>
      <c r="C519">
        <v>2021</v>
      </c>
      <c r="D519" t="s">
        <v>843</v>
      </c>
      <c r="E519" t="s">
        <v>844</v>
      </c>
      <c r="F519" t="s">
        <v>845</v>
      </c>
      <c r="G519" t="s">
        <v>47</v>
      </c>
      <c r="H519" t="s">
        <v>47</v>
      </c>
      <c r="I519" t="s">
        <v>846</v>
      </c>
      <c r="J519" t="s">
        <v>47</v>
      </c>
      <c r="K519" t="s">
        <v>61</v>
      </c>
      <c r="L519" s="12">
        <v>44887.363807870373</v>
      </c>
      <c r="M519" s="12">
        <v>44887.363807870373</v>
      </c>
      <c r="N519" s="12"/>
      <c r="O519" t="s">
        <v>847</v>
      </c>
      <c r="P519" t="s">
        <v>47</v>
      </c>
      <c r="Q519" t="s">
        <v>47</v>
      </c>
      <c r="R519" t="s">
        <v>47</v>
      </c>
      <c r="S519" t="s">
        <v>47</v>
      </c>
      <c r="T519" t="s">
        <v>47</v>
      </c>
      <c r="U519" t="s">
        <v>47</v>
      </c>
      <c r="V519" t="s">
        <v>47</v>
      </c>
      <c r="W519" t="s">
        <v>47</v>
      </c>
      <c r="X519" t="s">
        <v>47</v>
      </c>
      <c r="Y519" t="s">
        <v>47</v>
      </c>
      <c r="Z519" t="s">
        <v>47</v>
      </c>
    </row>
    <row r="520" spans="1:26">
      <c r="A520" t="s">
        <v>5587</v>
      </c>
      <c r="B520" t="s">
        <v>42</v>
      </c>
      <c r="C520">
        <v>2019</v>
      </c>
      <c r="D520" t="s">
        <v>838</v>
      </c>
      <c r="E520" t="s">
        <v>839</v>
      </c>
      <c r="F520" t="s">
        <v>840</v>
      </c>
      <c r="G520" t="s">
        <v>47</v>
      </c>
      <c r="H520" t="s">
        <v>47</v>
      </c>
      <c r="I520" t="s">
        <v>841</v>
      </c>
      <c r="J520" t="s">
        <v>47</v>
      </c>
      <c r="K520" t="s">
        <v>219</v>
      </c>
      <c r="L520" s="12">
        <v>44887.363807870373</v>
      </c>
      <c r="M520" s="12">
        <v>44887.363807870373</v>
      </c>
      <c r="N520" s="12"/>
      <c r="O520" t="s">
        <v>842</v>
      </c>
      <c r="P520" t="s">
        <v>47</v>
      </c>
      <c r="Q520" t="s">
        <v>47</v>
      </c>
      <c r="R520" t="s">
        <v>47</v>
      </c>
      <c r="S520" t="s">
        <v>47</v>
      </c>
      <c r="T520" t="s">
        <v>47</v>
      </c>
      <c r="U520" t="s">
        <v>47</v>
      </c>
      <c r="V520" t="s">
        <v>47</v>
      </c>
      <c r="W520" t="s">
        <v>47</v>
      </c>
      <c r="X520" t="s">
        <v>47</v>
      </c>
      <c r="Y520" t="s">
        <v>47</v>
      </c>
      <c r="Z520" t="s">
        <v>47</v>
      </c>
    </row>
    <row r="521" spans="1:26">
      <c r="A521" t="s">
        <v>5588</v>
      </c>
      <c r="B521" t="s">
        <v>42</v>
      </c>
      <c r="C521">
        <v>2020</v>
      </c>
      <c r="D521" t="s">
        <v>834</v>
      </c>
      <c r="E521" t="s">
        <v>835</v>
      </c>
      <c r="F521" t="s">
        <v>836</v>
      </c>
      <c r="G521" t="s">
        <v>47</v>
      </c>
      <c r="H521" t="s">
        <v>47</v>
      </c>
      <c r="I521" t="s">
        <v>837</v>
      </c>
      <c r="J521" t="s">
        <v>47</v>
      </c>
      <c r="K521" t="s">
        <v>124</v>
      </c>
      <c r="L521" s="12">
        <v>44887.363807870373</v>
      </c>
      <c r="M521" s="12">
        <v>44887.363807870373</v>
      </c>
      <c r="N521" s="12"/>
      <c r="O521" t="s">
        <v>630</v>
      </c>
      <c r="P521" t="s">
        <v>47</v>
      </c>
      <c r="Q521" t="s">
        <v>47</v>
      </c>
      <c r="R521" t="s">
        <v>47</v>
      </c>
      <c r="S521" t="s">
        <v>47</v>
      </c>
      <c r="T521" t="s">
        <v>47</v>
      </c>
      <c r="U521" t="s">
        <v>47</v>
      </c>
      <c r="V521" t="s">
        <v>47</v>
      </c>
      <c r="W521" t="s">
        <v>47</v>
      </c>
      <c r="X521" t="s">
        <v>47</v>
      </c>
      <c r="Y521" t="s">
        <v>47</v>
      </c>
      <c r="Z521" t="s">
        <v>47</v>
      </c>
    </row>
    <row r="522" spans="1:26">
      <c r="A522" t="s">
        <v>5589</v>
      </c>
      <c r="B522" t="s">
        <v>42</v>
      </c>
      <c r="C522">
        <v>2010</v>
      </c>
      <c r="D522" t="s">
        <v>829</v>
      </c>
      <c r="E522" t="s">
        <v>830</v>
      </c>
      <c r="F522" t="s">
        <v>831</v>
      </c>
      <c r="G522" t="s">
        <v>47</v>
      </c>
      <c r="H522" t="s">
        <v>47</v>
      </c>
      <c r="I522" t="s">
        <v>832</v>
      </c>
      <c r="J522" t="s">
        <v>47</v>
      </c>
      <c r="K522" t="s">
        <v>78</v>
      </c>
      <c r="L522" s="12">
        <v>44887.363807870373</v>
      </c>
      <c r="M522" s="12">
        <v>44887.363807870373</v>
      </c>
      <c r="N522" s="12"/>
      <c r="O522" t="s">
        <v>833</v>
      </c>
      <c r="P522" t="s">
        <v>47</v>
      </c>
      <c r="Q522" t="s">
        <v>47</v>
      </c>
      <c r="R522" t="s">
        <v>47</v>
      </c>
      <c r="S522" t="s">
        <v>47</v>
      </c>
      <c r="T522" t="s">
        <v>47</v>
      </c>
      <c r="U522" t="s">
        <v>47</v>
      </c>
      <c r="V522" t="s">
        <v>47</v>
      </c>
      <c r="W522" t="s">
        <v>47</v>
      </c>
      <c r="X522" t="s">
        <v>47</v>
      </c>
      <c r="Y522" t="s">
        <v>47</v>
      </c>
      <c r="Z522" t="s">
        <v>47</v>
      </c>
    </row>
    <row r="523" spans="1:26">
      <c r="A523" t="s">
        <v>5590</v>
      </c>
      <c r="B523" t="s">
        <v>42</v>
      </c>
      <c r="C523">
        <v>2022</v>
      </c>
      <c r="D523" t="s">
        <v>824</v>
      </c>
      <c r="E523" t="s">
        <v>825</v>
      </c>
      <c r="F523" t="s">
        <v>826</v>
      </c>
      <c r="G523" t="s">
        <v>47</v>
      </c>
      <c r="H523" t="s">
        <v>47</v>
      </c>
      <c r="I523" t="s">
        <v>827</v>
      </c>
      <c r="J523" t="s">
        <v>47</v>
      </c>
      <c r="K523" t="s">
        <v>71</v>
      </c>
      <c r="L523" s="12">
        <v>44887.363807870373</v>
      </c>
      <c r="M523" s="12">
        <v>44887.363807870373</v>
      </c>
      <c r="N523" s="12"/>
      <c r="O523" t="s">
        <v>828</v>
      </c>
      <c r="P523" t="s">
        <v>47</v>
      </c>
      <c r="Q523" t="s">
        <v>47</v>
      </c>
      <c r="R523" t="s">
        <v>47</v>
      </c>
      <c r="S523" t="s">
        <v>47</v>
      </c>
      <c r="T523" t="s">
        <v>47</v>
      </c>
      <c r="U523" t="s">
        <v>47</v>
      </c>
      <c r="V523" t="s">
        <v>47</v>
      </c>
      <c r="W523" t="s">
        <v>47</v>
      </c>
      <c r="X523" t="s">
        <v>47</v>
      </c>
      <c r="Y523" t="s">
        <v>47</v>
      </c>
      <c r="Z523" t="s">
        <v>47</v>
      </c>
    </row>
    <row r="524" spans="1:26">
      <c r="A524" t="s">
        <v>5591</v>
      </c>
      <c r="B524" t="s">
        <v>42</v>
      </c>
      <c r="C524">
        <v>2022</v>
      </c>
      <c r="D524" t="s">
        <v>149</v>
      </c>
      <c r="E524" t="s">
        <v>150</v>
      </c>
      <c r="F524" t="s">
        <v>151</v>
      </c>
      <c r="G524" t="s">
        <v>152</v>
      </c>
      <c r="H524" t="s">
        <v>47</v>
      </c>
      <c r="I524" t="s">
        <v>153</v>
      </c>
      <c r="J524" t="s">
        <v>154</v>
      </c>
      <c r="K524" t="s">
        <v>71</v>
      </c>
      <c r="L524" s="12">
        <v>44887.363807870373</v>
      </c>
      <c r="M524" s="12">
        <v>44887.412187499998</v>
      </c>
      <c r="N524" s="12"/>
      <c r="O524" t="s">
        <v>155</v>
      </c>
      <c r="P524" t="s">
        <v>47</v>
      </c>
      <c r="Q524" t="s">
        <v>47</v>
      </c>
      <c r="R524" t="s">
        <v>47</v>
      </c>
      <c r="S524" t="s">
        <v>47</v>
      </c>
      <c r="T524" t="s">
        <v>52</v>
      </c>
      <c r="U524" t="s">
        <v>53</v>
      </c>
      <c r="V524" t="s">
        <v>47</v>
      </c>
      <c r="W524" t="s">
        <v>47</v>
      </c>
      <c r="X524" t="s">
        <v>5592</v>
      </c>
      <c r="Y524" t="s">
        <v>47</v>
      </c>
      <c r="Z524" t="s">
        <v>47</v>
      </c>
    </row>
    <row r="525" spans="1:26">
      <c r="A525" t="s">
        <v>5593</v>
      </c>
      <c r="B525" t="s">
        <v>42</v>
      </c>
      <c r="C525">
        <v>2021</v>
      </c>
      <c r="D525" t="s">
        <v>157</v>
      </c>
      <c r="E525" t="s">
        <v>158</v>
      </c>
      <c r="F525" t="s">
        <v>159</v>
      </c>
      <c r="G525" t="s">
        <v>160</v>
      </c>
      <c r="H525" t="s">
        <v>47</v>
      </c>
      <c r="I525" t="s">
        <v>161</v>
      </c>
      <c r="J525" t="s">
        <v>162</v>
      </c>
      <c r="K525" t="s">
        <v>61</v>
      </c>
      <c r="L525" s="12">
        <v>44887.363807870373</v>
      </c>
      <c r="M525" s="12">
        <v>44887.412141203706</v>
      </c>
      <c r="N525" s="12"/>
      <c r="O525" t="s">
        <v>47</v>
      </c>
      <c r="P525" t="s">
        <v>47</v>
      </c>
      <c r="Q525" t="s">
        <v>47</v>
      </c>
      <c r="R525" t="s">
        <v>47</v>
      </c>
      <c r="S525" t="s">
        <v>47</v>
      </c>
      <c r="T525" t="s">
        <v>52</v>
      </c>
      <c r="U525" t="s">
        <v>53</v>
      </c>
      <c r="V525" t="s">
        <v>47</v>
      </c>
      <c r="W525" t="s">
        <v>47</v>
      </c>
      <c r="X525" t="s">
        <v>5594</v>
      </c>
      <c r="Y525" t="s">
        <v>47</v>
      </c>
      <c r="Z525" t="s">
        <v>47</v>
      </c>
    </row>
    <row r="526" spans="1:26">
      <c r="A526" t="s">
        <v>5595</v>
      </c>
      <c r="B526" t="s">
        <v>42</v>
      </c>
      <c r="C526">
        <v>2017</v>
      </c>
      <c r="D526" t="s">
        <v>163</v>
      </c>
      <c r="E526" t="s">
        <v>164</v>
      </c>
      <c r="F526" t="s">
        <v>165</v>
      </c>
      <c r="G526" t="s">
        <v>166</v>
      </c>
      <c r="H526" t="s">
        <v>47</v>
      </c>
      <c r="I526" t="s">
        <v>167</v>
      </c>
      <c r="J526" t="s">
        <v>168</v>
      </c>
      <c r="K526" t="s">
        <v>104</v>
      </c>
      <c r="L526" s="12">
        <v>44887.363807870373</v>
      </c>
      <c r="M526" s="12">
        <v>44887.412106481483</v>
      </c>
      <c r="N526" s="12"/>
      <c r="O526" t="s">
        <v>169</v>
      </c>
      <c r="P526" t="s">
        <v>47</v>
      </c>
      <c r="Q526" t="s">
        <v>47</v>
      </c>
      <c r="R526" t="s">
        <v>47</v>
      </c>
      <c r="S526" t="s">
        <v>47</v>
      </c>
      <c r="T526" t="s">
        <v>52</v>
      </c>
      <c r="U526" t="s">
        <v>53</v>
      </c>
      <c r="V526" t="s">
        <v>47</v>
      </c>
      <c r="W526" t="s">
        <v>47</v>
      </c>
      <c r="X526" t="s">
        <v>5596</v>
      </c>
      <c r="Y526" t="s">
        <v>47</v>
      </c>
      <c r="Z526" t="s">
        <v>47</v>
      </c>
    </row>
    <row r="527" spans="1:26">
      <c r="A527" t="s">
        <v>5597</v>
      </c>
      <c r="B527" t="s">
        <v>83</v>
      </c>
      <c r="C527">
        <v>2018</v>
      </c>
      <c r="D527" t="s">
        <v>176</v>
      </c>
      <c r="E527" t="s">
        <v>177</v>
      </c>
      <c r="F527" t="s">
        <v>178</v>
      </c>
      <c r="G527" t="s">
        <v>47</v>
      </c>
      <c r="H527" t="s">
        <v>179</v>
      </c>
      <c r="I527" t="s">
        <v>180</v>
      </c>
      <c r="J527" t="s">
        <v>181</v>
      </c>
      <c r="K527" t="s">
        <v>182</v>
      </c>
      <c r="L527" s="12">
        <v>44887.363807870373</v>
      </c>
      <c r="M527" s="12">
        <v>44887.412060185183</v>
      </c>
      <c r="N527" s="12"/>
      <c r="O527" t="s">
        <v>183</v>
      </c>
      <c r="P527" t="s">
        <v>184</v>
      </c>
      <c r="Q527" t="s">
        <v>184</v>
      </c>
      <c r="R527" t="s">
        <v>47</v>
      </c>
      <c r="S527" t="s">
        <v>47</v>
      </c>
      <c r="T527" t="s">
        <v>47</v>
      </c>
      <c r="U527" t="s">
        <v>47</v>
      </c>
      <c r="V527" t="s">
        <v>47</v>
      </c>
      <c r="W527" t="s">
        <v>47</v>
      </c>
      <c r="X527" t="s">
        <v>5598</v>
      </c>
      <c r="Y527" t="s">
        <v>47</v>
      </c>
      <c r="Z527" t="s">
        <v>47</v>
      </c>
    </row>
    <row r="528" spans="1:26">
      <c r="A528" t="s">
        <v>5599</v>
      </c>
      <c r="B528" t="s">
        <v>42</v>
      </c>
      <c r="C528">
        <v>2021</v>
      </c>
      <c r="D528" t="s">
        <v>186</v>
      </c>
      <c r="E528" t="s">
        <v>187</v>
      </c>
      <c r="F528" t="s">
        <v>188</v>
      </c>
      <c r="G528" t="s">
        <v>189</v>
      </c>
      <c r="H528" t="s">
        <v>47</v>
      </c>
      <c r="I528" t="s">
        <v>190</v>
      </c>
      <c r="J528" t="s">
        <v>191</v>
      </c>
      <c r="K528" t="s">
        <v>61</v>
      </c>
      <c r="L528" s="12">
        <v>44887.363807870373</v>
      </c>
      <c r="M528" s="12">
        <v>44887.41201388889</v>
      </c>
      <c r="N528" s="12"/>
      <c r="O528" t="s">
        <v>192</v>
      </c>
      <c r="P528" t="s">
        <v>47</v>
      </c>
      <c r="Q528" t="s">
        <v>47</v>
      </c>
      <c r="R528" t="s">
        <v>47</v>
      </c>
      <c r="S528" t="s">
        <v>47</v>
      </c>
      <c r="T528" t="s">
        <v>52</v>
      </c>
      <c r="U528" t="s">
        <v>53</v>
      </c>
      <c r="V528" t="s">
        <v>47</v>
      </c>
      <c r="W528" t="s">
        <v>47</v>
      </c>
      <c r="X528" t="s">
        <v>5600</v>
      </c>
      <c r="Y528" t="s">
        <v>47</v>
      </c>
      <c r="Z528" t="s">
        <v>47</v>
      </c>
    </row>
    <row r="529" spans="1:26">
      <c r="A529" t="s">
        <v>5601</v>
      </c>
      <c r="B529" t="s">
        <v>42</v>
      </c>
      <c r="C529">
        <v>2019</v>
      </c>
      <c r="D529" t="s">
        <v>213</v>
      </c>
      <c r="E529" t="s">
        <v>214</v>
      </c>
      <c r="F529" t="s">
        <v>215</v>
      </c>
      <c r="G529" t="s">
        <v>216</v>
      </c>
      <c r="H529" t="s">
        <v>47</v>
      </c>
      <c r="I529" t="s">
        <v>217</v>
      </c>
      <c r="J529" t="s">
        <v>218</v>
      </c>
      <c r="K529" t="s">
        <v>219</v>
      </c>
      <c r="L529" s="12">
        <v>44887.363807870373</v>
      </c>
      <c r="M529" s="12">
        <v>44887.41196759259</v>
      </c>
      <c r="N529" s="12"/>
      <c r="O529" t="s">
        <v>220</v>
      </c>
      <c r="P529" t="s">
        <v>47</v>
      </c>
      <c r="Q529" t="s">
        <v>47</v>
      </c>
      <c r="R529" t="s">
        <v>47</v>
      </c>
      <c r="S529" t="s">
        <v>47</v>
      </c>
      <c r="T529" t="s">
        <v>52</v>
      </c>
      <c r="U529" t="s">
        <v>53</v>
      </c>
      <c r="V529" t="s">
        <v>47</v>
      </c>
      <c r="W529" t="s">
        <v>47</v>
      </c>
      <c r="X529" t="s">
        <v>5602</v>
      </c>
      <c r="Y529" t="s">
        <v>47</v>
      </c>
      <c r="Z529" t="s">
        <v>47</v>
      </c>
    </row>
    <row r="530" spans="1:26">
      <c r="A530" t="s">
        <v>5603</v>
      </c>
      <c r="B530" t="s">
        <v>42</v>
      </c>
      <c r="C530">
        <v>2006</v>
      </c>
      <c r="D530" t="s">
        <v>221</v>
      </c>
      <c r="E530" t="s">
        <v>222</v>
      </c>
      <c r="F530" t="s">
        <v>223</v>
      </c>
      <c r="G530" t="s">
        <v>224</v>
      </c>
      <c r="H530" t="s">
        <v>47</v>
      </c>
      <c r="I530" t="s">
        <v>225</v>
      </c>
      <c r="J530" t="s">
        <v>226</v>
      </c>
      <c r="K530" t="s">
        <v>227</v>
      </c>
      <c r="L530" s="12">
        <v>44887.363807870373</v>
      </c>
      <c r="M530" s="12">
        <v>44887.411921296298</v>
      </c>
      <c r="N530" s="12"/>
      <c r="O530" t="s">
        <v>228</v>
      </c>
      <c r="P530" t="s">
        <v>47</v>
      </c>
      <c r="Q530" t="s">
        <v>47</v>
      </c>
      <c r="R530" t="s">
        <v>47</v>
      </c>
      <c r="S530" t="s">
        <v>47</v>
      </c>
      <c r="T530" t="s">
        <v>52</v>
      </c>
      <c r="U530" t="s">
        <v>53</v>
      </c>
      <c r="V530" t="s">
        <v>47</v>
      </c>
      <c r="W530" t="s">
        <v>47</v>
      </c>
      <c r="X530" t="s">
        <v>5604</v>
      </c>
      <c r="Y530" t="s">
        <v>47</v>
      </c>
      <c r="Z530" t="s">
        <v>47</v>
      </c>
    </row>
    <row r="531" spans="1:26">
      <c r="A531" t="s">
        <v>5605</v>
      </c>
      <c r="B531" t="s">
        <v>42</v>
      </c>
      <c r="C531">
        <v>2019</v>
      </c>
      <c r="D531" t="s">
        <v>238</v>
      </c>
      <c r="E531" t="s">
        <v>239</v>
      </c>
      <c r="F531" t="s">
        <v>240</v>
      </c>
      <c r="G531" t="s">
        <v>47</v>
      </c>
      <c r="H531" t="s">
        <v>47</v>
      </c>
      <c r="I531" t="s">
        <v>241</v>
      </c>
      <c r="J531" t="s">
        <v>242</v>
      </c>
      <c r="K531" t="s">
        <v>219</v>
      </c>
      <c r="L531" s="12">
        <v>44887.363807870373</v>
      </c>
      <c r="M531" s="12">
        <v>44887.411874999998</v>
      </c>
      <c r="N531" s="12"/>
      <c r="O531" t="s">
        <v>243</v>
      </c>
      <c r="P531" t="s">
        <v>47</v>
      </c>
      <c r="Q531" t="s">
        <v>47</v>
      </c>
      <c r="R531" t="s">
        <v>47</v>
      </c>
      <c r="S531" t="s">
        <v>47</v>
      </c>
      <c r="T531" t="s">
        <v>63</v>
      </c>
      <c r="U531" t="s">
        <v>47</v>
      </c>
      <c r="V531" t="s">
        <v>47</v>
      </c>
      <c r="W531" t="s">
        <v>47</v>
      </c>
      <c r="X531" t="s">
        <v>5606</v>
      </c>
      <c r="Y531" t="s">
        <v>47</v>
      </c>
      <c r="Z531" t="s">
        <v>47</v>
      </c>
    </row>
    <row r="532" spans="1:26">
      <c r="A532" t="s">
        <v>5607</v>
      </c>
      <c r="B532" t="s">
        <v>42</v>
      </c>
      <c r="C532">
        <v>2022</v>
      </c>
      <c r="D532" t="s">
        <v>244</v>
      </c>
      <c r="E532" t="s">
        <v>245</v>
      </c>
      <c r="F532" t="s">
        <v>151</v>
      </c>
      <c r="G532" t="s">
        <v>152</v>
      </c>
      <c r="H532" t="s">
        <v>47</v>
      </c>
      <c r="I532" t="s">
        <v>246</v>
      </c>
      <c r="J532" t="s">
        <v>247</v>
      </c>
      <c r="K532" t="s">
        <v>71</v>
      </c>
      <c r="L532" s="12">
        <v>44887.363807870373</v>
      </c>
      <c r="M532" s="12">
        <v>44887.411840277775</v>
      </c>
      <c r="N532" s="12"/>
      <c r="O532" t="s">
        <v>248</v>
      </c>
      <c r="P532" t="s">
        <v>47</v>
      </c>
      <c r="Q532" t="s">
        <v>47</v>
      </c>
      <c r="R532" t="s">
        <v>47</v>
      </c>
      <c r="S532" t="s">
        <v>47</v>
      </c>
      <c r="T532" t="s">
        <v>52</v>
      </c>
      <c r="U532" t="s">
        <v>53</v>
      </c>
      <c r="V532" t="s">
        <v>47</v>
      </c>
      <c r="W532" t="s">
        <v>47</v>
      </c>
      <c r="X532" t="s">
        <v>5592</v>
      </c>
      <c r="Y532" t="s">
        <v>47</v>
      </c>
      <c r="Z532" t="s">
        <v>47</v>
      </c>
    </row>
    <row r="533" spans="1:26">
      <c r="A533" t="s">
        <v>5608</v>
      </c>
      <c r="B533" t="s">
        <v>42</v>
      </c>
      <c r="C533">
        <v>2022</v>
      </c>
      <c r="D533" t="s">
        <v>249</v>
      </c>
      <c r="E533" t="s">
        <v>250</v>
      </c>
      <c r="F533" t="s">
        <v>251</v>
      </c>
      <c r="G533" t="s">
        <v>252</v>
      </c>
      <c r="H533" t="s">
        <v>47</v>
      </c>
      <c r="I533" t="s">
        <v>253</v>
      </c>
      <c r="J533" t="s">
        <v>254</v>
      </c>
      <c r="K533" t="s">
        <v>71</v>
      </c>
      <c r="L533" s="12">
        <v>44887.363807870373</v>
      </c>
      <c r="M533" s="12">
        <v>44887.411793981482</v>
      </c>
      <c r="N533" s="12"/>
      <c r="O533" t="s">
        <v>255</v>
      </c>
      <c r="P533" t="s">
        <v>47</v>
      </c>
      <c r="Q533" t="s">
        <v>47</v>
      </c>
      <c r="R533" t="s">
        <v>47</v>
      </c>
      <c r="S533" t="s">
        <v>47</v>
      </c>
      <c r="T533" t="s">
        <v>52</v>
      </c>
      <c r="U533" t="s">
        <v>53</v>
      </c>
      <c r="V533" t="s">
        <v>47</v>
      </c>
      <c r="W533" t="s">
        <v>47</v>
      </c>
      <c r="X533" t="s">
        <v>5609</v>
      </c>
      <c r="Y533" t="s">
        <v>47</v>
      </c>
      <c r="Z533" t="s">
        <v>47</v>
      </c>
    </row>
    <row r="534" spans="1:26">
      <c r="A534" t="s">
        <v>5610</v>
      </c>
      <c r="B534" t="s">
        <v>42</v>
      </c>
      <c r="C534">
        <v>2020</v>
      </c>
      <c r="D534" t="s">
        <v>257</v>
      </c>
      <c r="E534" t="s">
        <v>258</v>
      </c>
      <c r="F534" t="s">
        <v>120</v>
      </c>
      <c r="G534" t="s">
        <v>121</v>
      </c>
      <c r="H534" t="s">
        <v>47</v>
      </c>
      <c r="I534" t="s">
        <v>259</v>
      </c>
      <c r="J534" t="s">
        <v>260</v>
      </c>
      <c r="K534" t="s">
        <v>124</v>
      </c>
      <c r="L534" s="12">
        <v>44887.363807870373</v>
      </c>
      <c r="M534" s="12">
        <v>44887.411747685182</v>
      </c>
      <c r="N534" s="12"/>
      <c r="O534" t="s">
        <v>47</v>
      </c>
      <c r="P534" t="s">
        <v>47</v>
      </c>
      <c r="Q534" t="s">
        <v>47</v>
      </c>
      <c r="R534" t="s">
        <v>47</v>
      </c>
      <c r="S534" t="s">
        <v>47</v>
      </c>
      <c r="T534" t="s">
        <v>52</v>
      </c>
      <c r="U534" t="s">
        <v>53</v>
      </c>
      <c r="V534" t="s">
        <v>47</v>
      </c>
      <c r="W534" t="s">
        <v>47</v>
      </c>
      <c r="X534" t="s">
        <v>5611</v>
      </c>
      <c r="Y534" t="s">
        <v>47</v>
      </c>
      <c r="Z534" t="s">
        <v>47</v>
      </c>
    </row>
    <row r="535" spans="1:26">
      <c r="A535" t="s">
        <v>5612</v>
      </c>
      <c r="B535" t="s">
        <v>83</v>
      </c>
      <c r="C535">
        <v>2022</v>
      </c>
      <c r="D535" t="s">
        <v>261</v>
      </c>
      <c r="E535" t="s">
        <v>262</v>
      </c>
      <c r="F535" t="s">
        <v>263</v>
      </c>
      <c r="G535" t="s">
        <v>47</v>
      </c>
      <c r="H535" t="s">
        <v>47</v>
      </c>
      <c r="I535" t="s">
        <v>264</v>
      </c>
      <c r="J535" t="s">
        <v>265</v>
      </c>
      <c r="K535" t="s">
        <v>266</v>
      </c>
      <c r="L535" s="12">
        <v>44887.363807870373</v>
      </c>
      <c r="M535" s="12">
        <v>44887.41170138889</v>
      </c>
      <c r="N535" s="12"/>
      <c r="O535" t="s">
        <v>47</v>
      </c>
      <c r="P535" t="s">
        <v>236</v>
      </c>
      <c r="Q535" t="s">
        <v>505</v>
      </c>
      <c r="R535" t="s">
        <v>47</v>
      </c>
      <c r="S535" t="s">
        <v>47</v>
      </c>
      <c r="T535" t="s">
        <v>47</v>
      </c>
      <c r="U535" t="s">
        <v>47</v>
      </c>
      <c r="V535" t="s">
        <v>47</v>
      </c>
      <c r="W535" t="s">
        <v>47</v>
      </c>
      <c r="X535" t="s">
        <v>5613</v>
      </c>
      <c r="Y535" t="s">
        <v>47</v>
      </c>
      <c r="Z535" t="s">
        <v>47</v>
      </c>
    </row>
    <row r="536" spans="1:26">
      <c r="A536" t="s">
        <v>5614</v>
      </c>
      <c r="B536" t="s">
        <v>42</v>
      </c>
      <c r="C536">
        <v>2016</v>
      </c>
      <c r="D536" t="s">
        <v>273</v>
      </c>
      <c r="E536" t="s">
        <v>274</v>
      </c>
      <c r="F536" t="s">
        <v>275</v>
      </c>
      <c r="G536" t="s">
        <v>276</v>
      </c>
      <c r="H536" t="s">
        <v>47</v>
      </c>
      <c r="I536" t="s">
        <v>277</v>
      </c>
      <c r="J536" t="s">
        <v>278</v>
      </c>
      <c r="K536" t="s">
        <v>279</v>
      </c>
      <c r="L536" s="12">
        <v>44887.363807870373</v>
      </c>
      <c r="M536" s="12">
        <v>44887.411666666667</v>
      </c>
      <c r="N536" s="12"/>
      <c r="O536" t="s">
        <v>280</v>
      </c>
      <c r="P536" t="s">
        <v>47</v>
      </c>
      <c r="Q536" t="s">
        <v>47</v>
      </c>
      <c r="R536" t="s">
        <v>47</v>
      </c>
      <c r="S536" t="s">
        <v>47</v>
      </c>
      <c r="T536" t="s">
        <v>52</v>
      </c>
      <c r="U536" t="s">
        <v>53</v>
      </c>
      <c r="V536" t="s">
        <v>47</v>
      </c>
      <c r="W536" t="s">
        <v>47</v>
      </c>
      <c r="X536" t="s">
        <v>5615</v>
      </c>
      <c r="Y536" t="s">
        <v>47</v>
      </c>
      <c r="Z536" t="s">
        <v>47</v>
      </c>
    </row>
    <row r="537" spans="1:26">
      <c r="A537" t="s">
        <v>5616</v>
      </c>
      <c r="B537" t="s">
        <v>42</v>
      </c>
      <c r="C537">
        <v>2020</v>
      </c>
      <c r="D537" t="s">
        <v>281</v>
      </c>
      <c r="E537" t="s">
        <v>282</v>
      </c>
      <c r="F537" t="s">
        <v>120</v>
      </c>
      <c r="G537" t="s">
        <v>121</v>
      </c>
      <c r="H537" t="s">
        <v>47</v>
      </c>
      <c r="I537" t="s">
        <v>283</v>
      </c>
      <c r="J537" t="s">
        <v>284</v>
      </c>
      <c r="K537" t="s">
        <v>124</v>
      </c>
      <c r="L537" s="12">
        <v>44887.363807870373</v>
      </c>
      <c r="M537" s="12">
        <v>44887.411620370367</v>
      </c>
      <c r="N537" s="12"/>
      <c r="O537" t="s">
        <v>47</v>
      </c>
      <c r="P537" t="s">
        <v>47</v>
      </c>
      <c r="Q537" t="s">
        <v>47</v>
      </c>
      <c r="R537" t="s">
        <v>47</v>
      </c>
      <c r="S537" t="s">
        <v>47</v>
      </c>
      <c r="T537" t="s">
        <v>52</v>
      </c>
      <c r="U537" t="s">
        <v>53</v>
      </c>
      <c r="V537" t="s">
        <v>47</v>
      </c>
      <c r="W537" t="s">
        <v>47</v>
      </c>
      <c r="X537" t="s">
        <v>5617</v>
      </c>
      <c r="Y537" t="s">
        <v>47</v>
      </c>
      <c r="Z537" t="s">
        <v>47</v>
      </c>
    </row>
    <row r="538" spans="1:26">
      <c r="A538" t="s">
        <v>5618</v>
      </c>
      <c r="B538" t="s">
        <v>42</v>
      </c>
      <c r="C538">
        <v>2012</v>
      </c>
      <c r="D538" t="s">
        <v>293</v>
      </c>
      <c r="E538" t="s">
        <v>294</v>
      </c>
      <c r="F538" t="s">
        <v>295</v>
      </c>
      <c r="G538" t="s">
        <v>296</v>
      </c>
      <c r="H538" t="s">
        <v>47</v>
      </c>
      <c r="I538" t="s">
        <v>297</v>
      </c>
      <c r="J538" t="s">
        <v>298</v>
      </c>
      <c r="K538" t="s">
        <v>299</v>
      </c>
      <c r="L538" s="12">
        <v>44887.363807870373</v>
      </c>
      <c r="M538" s="12">
        <v>44887.411574074074</v>
      </c>
      <c r="N538" s="12"/>
      <c r="O538" t="s">
        <v>300</v>
      </c>
      <c r="P538" t="s">
        <v>47</v>
      </c>
      <c r="Q538" t="s">
        <v>47</v>
      </c>
      <c r="R538" t="s">
        <v>47</v>
      </c>
      <c r="S538" t="s">
        <v>47</v>
      </c>
      <c r="T538" t="s">
        <v>52</v>
      </c>
      <c r="U538" t="s">
        <v>53</v>
      </c>
      <c r="V538" t="s">
        <v>47</v>
      </c>
      <c r="W538" t="s">
        <v>47</v>
      </c>
      <c r="X538" t="s">
        <v>5619</v>
      </c>
      <c r="Y538" t="s">
        <v>47</v>
      </c>
      <c r="Z538" t="s">
        <v>47</v>
      </c>
    </row>
    <row r="539" spans="1:26">
      <c r="A539" t="s">
        <v>5620</v>
      </c>
      <c r="B539" t="s">
        <v>83</v>
      </c>
      <c r="C539">
        <v>2018</v>
      </c>
      <c r="D539" t="s">
        <v>305</v>
      </c>
      <c r="E539" t="s">
        <v>306</v>
      </c>
      <c r="F539" t="s">
        <v>178</v>
      </c>
      <c r="G539" t="s">
        <v>47</v>
      </c>
      <c r="H539" t="s">
        <v>179</v>
      </c>
      <c r="I539" t="s">
        <v>307</v>
      </c>
      <c r="J539" t="s">
        <v>308</v>
      </c>
      <c r="K539" t="s">
        <v>309</v>
      </c>
      <c r="L539" s="12">
        <v>44887.363807870373</v>
      </c>
      <c r="M539" s="12">
        <v>44887.411527777775</v>
      </c>
      <c r="N539" s="12"/>
      <c r="O539" t="s">
        <v>310</v>
      </c>
      <c r="P539" t="s">
        <v>311</v>
      </c>
      <c r="Q539" t="s">
        <v>491</v>
      </c>
      <c r="R539" t="s">
        <v>47</v>
      </c>
      <c r="S539" t="s">
        <v>47</v>
      </c>
      <c r="T539" t="s">
        <v>47</v>
      </c>
      <c r="U539" t="s">
        <v>47</v>
      </c>
      <c r="V539" t="s">
        <v>47</v>
      </c>
      <c r="W539" t="s">
        <v>47</v>
      </c>
      <c r="X539" t="s">
        <v>5621</v>
      </c>
      <c r="Y539" t="s">
        <v>47</v>
      </c>
      <c r="Z539" t="s">
        <v>47</v>
      </c>
    </row>
    <row r="540" spans="1:26">
      <c r="A540" t="s">
        <v>5622</v>
      </c>
      <c r="B540" t="s">
        <v>83</v>
      </c>
      <c r="C540">
        <v>2019</v>
      </c>
      <c r="D540" t="s">
        <v>312</v>
      </c>
      <c r="E540" t="s">
        <v>313</v>
      </c>
      <c r="F540" t="s">
        <v>314</v>
      </c>
      <c r="G540" t="s">
        <v>47</v>
      </c>
      <c r="H540" t="s">
        <v>315</v>
      </c>
      <c r="I540" t="s">
        <v>316</v>
      </c>
      <c r="J540" t="s">
        <v>317</v>
      </c>
      <c r="K540" t="s">
        <v>318</v>
      </c>
      <c r="L540" s="12">
        <v>44887.363807870373</v>
      </c>
      <c r="M540" s="12">
        <v>44887.411481481482</v>
      </c>
      <c r="N540" s="12"/>
      <c r="O540" t="s">
        <v>47</v>
      </c>
      <c r="P540" t="s">
        <v>311</v>
      </c>
      <c r="Q540" t="s">
        <v>549</v>
      </c>
      <c r="R540" t="s">
        <v>47</v>
      </c>
      <c r="S540" t="s">
        <v>47</v>
      </c>
      <c r="T540" t="s">
        <v>47</v>
      </c>
      <c r="U540" t="s">
        <v>47</v>
      </c>
      <c r="V540" t="s">
        <v>47</v>
      </c>
      <c r="W540" t="s">
        <v>47</v>
      </c>
      <c r="X540" t="s">
        <v>5613</v>
      </c>
      <c r="Y540" t="s">
        <v>47</v>
      </c>
      <c r="Z540" t="s">
        <v>47</v>
      </c>
    </row>
    <row r="541" spans="1:26">
      <c r="A541" t="s">
        <v>5623</v>
      </c>
      <c r="B541" t="s">
        <v>42</v>
      </c>
      <c r="C541">
        <v>2017</v>
      </c>
      <c r="D541" t="s">
        <v>319</v>
      </c>
      <c r="E541" t="s">
        <v>320</v>
      </c>
      <c r="F541" t="s">
        <v>321</v>
      </c>
      <c r="G541" t="s">
        <v>322</v>
      </c>
      <c r="H541" t="s">
        <v>47</v>
      </c>
      <c r="I541" t="s">
        <v>323</v>
      </c>
      <c r="J541" t="s">
        <v>324</v>
      </c>
      <c r="K541" t="s">
        <v>104</v>
      </c>
      <c r="L541" s="12">
        <v>44887.363807870373</v>
      </c>
      <c r="M541" s="12">
        <v>44887.411446759259</v>
      </c>
      <c r="N541" s="12"/>
      <c r="O541" t="s">
        <v>325</v>
      </c>
      <c r="P541" t="s">
        <v>47</v>
      </c>
      <c r="Q541" t="s">
        <v>47</v>
      </c>
      <c r="R541" t="s">
        <v>47</v>
      </c>
      <c r="S541" t="s">
        <v>47</v>
      </c>
      <c r="T541" t="s">
        <v>52</v>
      </c>
      <c r="U541" t="s">
        <v>53</v>
      </c>
      <c r="V541" t="s">
        <v>47</v>
      </c>
      <c r="W541" t="s">
        <v>47</v>
      </c>
      <c r="X541" t="s">
        <v>5624</v>
      </c>
      <c r="Y541" t="s">
        <v>47</v>
      </c>
      <c r="Z541" t="s">
        <v>47</v>
      </c>
    </row>
    <row r="542" spans="1:26">
      <c r="A542" t="s">
        <v>5625</v>
      </c>
      <c r="B542" t="s">
        <v>42</v>
      </c>
      <c r="C542">
        <v>2018</v>
      </c>
      <c r="D542" t="s">
        <v>326</v>
      </c>
      <c r="E542" t="s">
        <v>327</v>
      </c>
      <c r="F542" t="s">
        <v>328</v>
      </c>
      <c r="G542" t="s">
        <v>329</v>
      </c>
      <c r="H542" t="s">
        <v>47</v>
      </c>
      <c r="I542" t="s">
        <v>330</v>
      </c>
      <c r="J542" t="s">
        <v>331</v>
      </c>
      <c r="K542" t="s">
        <v>332</v>
      </c>
      <c r="L542" s="12">
        <v>44887.363807870373</v>
      </c>
      <c r="M542" s="12">
        <v>44887.411400462966</v>
      </c>
      <c r="N542" s="12"/>
      <c r="O542" t="s">
        <v>333</v>
      </c>
      <c r="P542" t="s">
        <v>47</v>
      </c>
      <c r="Q542" t="s">
        <v>47</v>
      </c>
      <c r="R542" t="s">
        <v>47</v>
      </c>
      <c r="S542" t="s">
        <v>47</v>
      </c>
      <c r="T542" t="s">
        <v>52</v>
      </c>
      <c r="U542" t="s">
        <v>53</v>
      </c>
      <c r="V542" t="s">
        <v>47</v>
      </c>
      <c r="W542" t="s">
        <v>47</v>
      </c>
      <c r="X542" t="s">
        <v>5626</v>
      </c>
      <c r="Y542" t="s">
        <v>47</v>
      </c>
      <c r="Z542" t="s">
        <v>47</v>
      </c>
    </row>
    <row r="543" spans="1:26">
      <c r="A543" t="s">
        <v>5627</v>
      </c>
      <c r="B543" t="s">
        <v>42</v>
      </c>
      <c r="C543">
        <v>2014</v>
      </c>
      <c r="D543" t="s">
        <v>342</v>
      </c>
      <c r="E543" t="s">
        <v>343</v>
      </c>
      <c r="F543" t="s">
        <v>344</v>
      </c>
      <c r="G543" t="s">
        <v>345</v>
      </c>
      <c r="H543" t="s">
        <v>47</v>
      </c>
      <c r="I543" t="s">
        <v>346</v>
      </c>
      <c r="J543" t="s">
        <v>347</v>
      </c>
      <c r="K543" t="s">
        <v>348</v>
      </c>
      <c r="L543" s="12">
        <v>44887.363807870373</v>
      </c>
      <c r="M543" s="12">
        <v>44887.411354166667</v>
      </c>
      <c r="N543" s="12"/>
      <c r="O543" t="s">
        <v>349</v>
      </c>
      <c r="P543" t="s">
        <v>47</v>
      </c>
      <c r="Q543" t="s">
        <v>47</v>
      </c>
      <c r="R543" t="s">
        <v>47</v>
      </c>
      <c r="S543" t="s">
        <v>47</v>
      </c>
      <c r="T543" t="s">
        <v>52</v>
      </c>
      <c r="U543" t="s">
        <v>53</v>
      </c>
      <c r="V543" t="s">
        <v>47</v>
      </c>
      <c r="W543" t="s">
        <v>47</v>
      </c>
      <c r="X543" t="s">
        <v>5628</v>
      </c>
      <c r="Y543" t="s">
        <v>47</v>
      </c>
      <c r="Z543" t="s">
        <v>47</v>
      </c>
    </row>
    <row r="544" spans="1:26">
      <c r="A544" t="s">
        <v>4379</v>
      </c>
      <c r="B544" t="s">
        <v>42</v>
      </c>
      <c r="C544">
        <v>2017</v>
      </c>
      <c r="D544" t="s">
        <v>351</v>
      </c>
      <c r="E544" t="s">
        <v>352</v>
      </c>
      <c r="F544" t="s">
        <v>353</v>
      </c>
      <c r="G544" t="s">
        <v>354</v>
      </c>
      <c r="H544" t="s">
        <v>47</v>
      </c>
      <c r="I544" t="s">
        <v>355</v>
      </c>
      <c r="J544" t="s">
        <v>356</v>
      </c>
      <c r="K544" t="s">
        <v>104</v>
      </c>
      <c r="L544" s="12">
        <v>44887.363807870373</v>
      </c>
      <c r="M544" s="12">
        <v>44887.411307870374</v>
      </c>
      <c r="N544" s="12"/>
      <c r="O544" t="s">
        <v>47</v>
      </c>
      <c r="P544" t="s">
        <v>47</v>
      </c>
      <c r="Q544" t="s">
        <v>47</v>
      </c>
      <c r="R544" t="s">
        <v>47</v>
      </c>
      <c r="S544" t="s">
        <v>47</v>
      </c>
      <c r="T544" t="s">
        <v>52</v>
      </c>
      <c r="U544" t="s">
        <v>53</v>
      </c>
      <c r="V544" t="s">
        <v>47</v>
      </c>
      <c r="W544" t="s">
        <v>47</v>
      </c>
      <c r="X544" t="s">
        <v>5629</v>
      </c>
      <c r="Y544" t="s">
        <v>47</v>
      </c>
      <c r="Z544" t="s">
        <v>47</v>
      </c>
    </row>
    <row r="545" spans="1:26">
      <c r="A545" t="s">
        <v>5630</v>
      </c>
      <c r="B545" t="s">
        <v>42</v>
      </c>
      <c r="C545">
        <v>2010</v>
      </c>
      <c r="D545" t="s">
        <v>357</v>
      </c>
      <c r="E545" t="s">
        <v>358</v>
      </c>
      <c r="F545" t="s">
        <v>359</v>
      </c>
      <c r="G545" t="s">
        <v>360</v>
      </c>
      <c r="H545" t="s">
        <v>47</v>
      </c>
      <c r="I545" t="s">
        <v>361</v>
      </c>
      <c r="J545" t="s">
        <v>362</v>
      </c>
      <c r="K545" t="s">
        <v>78</v>
      </c>
      <c r="L545" s="12">
        <v>44887.363807870373</v>
      </c>
      <c r="M545" s="12">
        <v>44887.411261574074</v>
      </c>
      <c r="N545" s="12"/>
      <c r="O545" t="s">
        <v>47</v>
      </c>
      <c r="P545" t="s">
        <v>47</v>
      </c>
      <c r="Q545" t="s">
        <v>47</v>
      </c>
      <c r="R545" t="s">
        <v>47</v>
      </c>
      <c r="S545" t="s">
        <v>47</v>
      </c>
      <c r="T545" t="s">
        <v>52</v>
      </c>
      <c r="U545" t="s">
        <v>53</v>
      </c>
      <c r="V545" t="s">
        <v>47</v>
      </c>
      <c r="W545" t="s">
        <v>47</v>
      </c>
      <c r="X545" t="s">
        <v>5631</v>
      </c>
      <c r="Y545" t="s">
        <v>47</v>
      </c>
      <c r="Z545" t="s">
        <v>47</v>
      </c>
    </row>
    <row r="546" spans="1:26">
      <c r="A546" t="s">
        <v>5632</v>
      </c>
      <c r="B546" t="s">
        <v>83</v>
      </c>
      <c r="C546">
        <v>2019</v>
      </c>
      <c r="D546" t="s">
        <v>363</v>
      </c>
      <c r="E546" t="s">
        <v>364</v>
      </c>
      <c r="F546" t="s">
        <v>314</v>
      </c>
      <c r="G546" t="s">
        <v>47</v>
      </c>
      <c r="H546" t="s">
        <v>315</v>
      </c>
      <c r="I546" t="s">
        <v>365</v>
      </c>
      <c r="J546" t="s">
        <v>366</v>
      </c>
      <c r="K546" t="s">
        <v>367</v>
      </c>
      <c r="L546" s="12">
        <v>44887.363807870373</v>
      </c>
      <c r="M546" s="12">
        <v>44887.411226851851</v>
      </c>
      <c r="N546" s="12"/>
      <c r="O546" t="s">
        <v>47</v>
      </c>
      <c r="P546" t="s">
        <v>311</v>
      </c>
      <c r="Q546" t="s">
        <v>549</v>
      </c>
      <c r="R546" t="s">
        <v>47</v>
      </c>
      <c r="S546" t="s">
        <v>47</v>
      </c>
      <c r="T546" t="s">
        <v>47</v>
      </c>
      <c r="U546" t="s">
        <v>47</v>
      </c>
      <c r="V546" t="s">
        <v>47</v>
      </c>
      <c r="W546" t="s">
        <v>47</v>
      </c>
      <c r="X546" t="s">
        <v>5633</v>
      </c>
      <c r="Y546" t="s">
        <v>47</v>
      </c>
      <c r="Z546" t="s">
        <v>47</v>
      </c>
    </row>
    <row r="547" spans="1:26">
      <c r="A547" t="s">
        <v>5634</v>
      </c>
      <c r="B547" t="s">
        <v>83</v>
      </c>
      <c r="C547">
        <v>2022</v>
      </c>
      <c r="D547" t="s">
        <v>383</v>
      </c>
      <c r="E547" t="s">
        <v>384</v>
      </c>
      <c r="F547" t="s">
        <v>314</v>
      </c>
      <c r="G547" t="s">
        <v>47</v>
      </c>
      <c r="H547" t="s">
        <v>315</v>
      </c>
      <c r="I547" t="s">
        <v>385</v>
      </c>
      <c r="J547" t="s">
        <v>386</v>
      </c>
      <c r="K547" t="s">
        <v>387</v>
      </c>
      <c r="L547" s="12">
        <v>44887.363807870373</v>
      </c>
      <c r="M547" s="12">
        <v>44887.411180555559</v>
      </c>
      <c r="N547" s="12"/>
      <c r="O547" t="s">
        <v>47</v>
      </c>
      <c r="P547" t="s">
        <v>47</v>
      </c>
      <c r="Q547" t="s">
        <v>47</v>
      </c>
      <c r="R547" t="s">
        <v>47</v>
      </c>
      <c r="S547" t="s">
        <v>47</v>
      </c>
      <c r="T547" t="s">
        <v>47</v>
      </c>
      <c r="U547" t="s">
        <v>47</v>
      </c>
      <c r="V547" t="s">
        <v>47</v>
      </c>
      <c r="W547" t="s">
        <v>47</v>
      </c>
      <c r="X547" t="s">
        <v>5613</v>
      </c>
      <c r="Y547" t="s">
        <v>47</v>
      </c>
      <c r="Z547" t="s">
        <v>47</v>
      </c>
    </row>
    <row r="548" spans="1:26">
      <c r="A548" t="s">
        <v>5635</v>
      </c>
      <c r="B548" t="s">
        <v>42</v>
      </c>
      <c r="C548">
        <v>2018</v>
      </c>
      <c r="D548" t="s">
        <v>368</v>
      </c>
      <c r="E548" t="s">
        <v>369</v>
      </c>
      <c r="F548" t="s">
        <v>370</v>
      </c>
      <c r="G548" t="s">
        <v>371</v>
      </c>
      <c r="H548" t="s">
        <v>47</v>
      </c>
      <c r="I548" t="s">
        <v>372</v>
      </c>
      <c r="J548" t="s">
        <v>373</v>
      </c>
      <c r="K548" t="s">
        <v>332</v>
      </c>
      <c r="L548" s="12">
        <v>44887.363807870373</v>
      </c>
      <c r="M548" s="12">
        <v>44887.411134259259</v>
      </c>
      <c r="N548" s="12"/>
      <c r="O548" t="s">
        <v>374</v>
      </c>
      <c r="P548" t="s">
        <v>47</v>
      </c>
      <c r="Q548" t="s">
        <v>47</v>
      </c>
      <c r="R548" t="s">
        <v>47</v>
      </c>
      <c r="S548" t="s">
        <v>47</v>
      </c>
      <c r="T548" t="s">
        <v>52</v>
      </c>
      <c r="U548" t="s">
        <v>53</v>
      </c>
      <c r="V548" t="s">
        <v>47</v>
      </c>
      <c r="W548" t="s">
        <v>47</v>
      </c>
      <c r="X548" t="s">
        <v>5636</v>
      </c>
      <c r="Y548" t="s">
        <v>47</v>
      </c>
      <c r="Z548" t="s">
        <v>47</v>
      </c>
    </row>
    <row r="549" spans="1:26">
      <c r="A549" t="s">
        <v>5637</v>
      </c>
      <c r="B549" t="s">
        <v>83</v>
      </c>
      <c r="C549">
        <v>2014</v>
      </c>
      <c r="D549" t="s">
        <v>375</v>
      </c>
      <c r="E549" t="s">
        <v>376</v>
      </c>
      <c r="F549" t="s">
        <v>377</v>
      </c>
      <c r="G549" t="s">
        <v>47</v>
      </c>
      <c r="H549" t="s">
        <v>378</v>
      </c>
      <c r="I549" t="s">
        <v>379</v>
      </c>
      <c r="J549" t="s">
        <v>380</v>
      </c>
      <c r="K549" t="s">
        <v>381</v>
      </c>
      <c r="L549" s="12">
        <v>44887.363807870373</v>
      </c>
      <c r="M549" s="12">
        <v>44887.411087962966</v>
      </c>
      <c r="N549" s="12"/>
      <c r="O549" t="s">
        <v>47</v>
      </c>
      <c r="P549" t="s">
        <v>382</v>
      </c>
      <c r="Q549" t="s">
        <v>199</v>
      </c>
      <c r="R549" t="s">
        <v>47</v>
      </c>
      <c r="S549" t="s">
        <v>47</v>
      </c>
      <c r="T549" t="s">
        <v>47</v>
      </c>
      <c r="U549" t="s">
        <v>47</v>
      </c>
      <c r="V549" t="s">
        <v>47</v>
      </c>
      <c r="W549" t="s">
        <v>47</v>
      </c>
      <c r="X549" t="s">
        <v>5638</v>
      </c>
      <c r="Y549" t="s">
        <v>47</v>
      </c>
      <c r="Z549" t="s">
        <v>47</v>
      </c>
    </row>
    <row r="550" spans="1:26">
      <c r="A550" t="s">
        <v>5639</v>
      </c>
      <c r="B550" t="s">
        <v>42</v>
      </c>
      <c r="C550">
        <v>2022</v>
      </c>
      <c r="D550" t="s">
        <v>388</v>
      </c>
      <c r="E550" t="s">
        <v>389</v>
      </c>
      <c r="F550" t="s">
        <v>390</v>
      </c>
      <c r="G550" t="s">
        <v>391</v>
      </c>
      <c r="H550" t="s">
        <v>47</v>
      </c>
      <c r="I550" t="s">
        <v>392</v>
      </c>
      <c r="J550" t="s">
        <v>393</v>
      </c>
      <c r="K550" t="s">
        <v>71</v>
      </c>
      <c r="L550" s="12">
        <v>44887.363807870373</v>
      </c>
      <c r="M550" s="12">
        <v>44887.411053240743</v>
      </c>
      <c r="N550" s="12"/>
      <c r="O550" t="s">
        <v>394</v>
      </c>
      <c r="P550" t="s">
        <v>47</v>
      </c>
      <c r="Q550" t="s">
        <v>47</v>
      </c>
      <c r="R550" t="s">
        <v>47</v>
      </c>
      <c r="S550" t="s">
        <v>47</v>
      </c>
      <c r="T550" t="s">
        <v>52</v>
      </c>
      <c r="U550" t="s">
        <v>53</v>
      </c>
      <c r="V550" t="s">
        <v>47</v>
      </c>
      <c r="W550" t="s">
        <v>47</v>
      </c>
      <c r="X550" t="s">
        <v>5640</v>
      </c>
      <c r="Y550" t="s">
        <v>47</v>
      </c>
      <c r="Z550" t="s">
        <v>47</v>
      </c>
    </row>
    <row r="551" spans="1:26">
      <c r="A551" t="s">
        <v>5641</v>
      </c>
      <c r="B551" t="s">
        <v>42</v>
      </c>
      <c r="C551">
        <v>2020</v>
      </c>
      <c r="D551" t="s">
        <v>395</v>
      </c>
      <c r="E551" t="s">
        <v>396</v>
      </c>
      <c r="F551" t="s">
        <v>397</v>
      </c>
      <c r="G551" t="s">
        <v>398</v>
      </c>
      <c r="H551" t="s">
        <v>47</v>
      </c>
      <c r="I551" t="s">
        <v>399</v>
      </c>
      <c r="J551" t="s">
        <v>400</v>
      </c>
      <c r="K551" t="s">
        <v>124</v>
      </c>
      <c r="L551" s="12">
        <v>44887.363807870373</v>
      </c>
      <c r="M551" s="12">
        <v>44887.411006944443</v>
      </c>
      <c r="N551" s="12"/>
      <c r="O551" t="s">
        <v>401</v>
      </c>
      <c r="P551" t="s">
        <v>47</v>
      </c>
      <c r="Q551" t="s">
        <v>47</v>
      </c>
      <c r="R551" t="s">
        <v>47</v>
      </c>
      <c r="S551" t="s">
        <v>47</v>
      </c>
      <c r="T551" t="s">
        <v>52</v>
      </c>
      <c r="U551" t="s">
        <v>53</v>
      </c>
      <c r="V551" t="s">
        <v>47</v>
      </c>
      <c r="W551" t="s">
        <v>47</v>
      </c>
      <c r="X551" t="s">
        <v>5642</v>
      </c>
      <c r="Y551" t="s">
        <v>47</v>
      </c>
      <c r="Z551" t="s">
        <v>47</v>
      </c>
    </row>
    <row r="552" spans="1:26">
      <c r="A552" t="s">
        <v>5643</v>
      </c>
      <c r="B552" t="s">
        <v>42</v>
      </c>
      <c r="C552">
        <v>2021</v>
      </c>
      <c r="D552" t="s">
        <v>402</v>
      </c>
      <c r="E552" t="s">
        <v>403</v>
      </c>
      <c r="F552" t="s">
        <v>404</v>
      </c>
      <c r="G552" t="s">
        <v>405</v>
      </c>
      <c r="H552" t="s">
        <v>47</v>
      </c>
      <c r="I552" t="s">
        <v>406</v>
      </c>
      <c r="J552" t="s">
        <v>407</v>
      </c>
      <c r="K552" t="s">
        <v>61</v>
      </c>
      <c r="L552" s="12">
        <v>44887.363807870373</v>
      </c>
      <c r="M552" s="12">
        <v>44887.410960648151</v>
      </c>
      <c r="N552" s="12"/>
      <c r="O552" t="s">
        <v>47</v>
      </c>
      <c r="P552" t="s">
        <v>47</v>
      </c>
      <c r="Q552" t="s">
        <v>47</v>
      </c>
      <c r="R552" t="s">
        <v>47</v>
      </c>
      <c r="S552" t="s">
        <v>47</v>
      </c>
      <c r="T552" t="s">
        <v>52</v>
      </c>
      <c r="U552" t="s">
        <v>53</v>
      </c>
      <c r="V552" t="s">
        <v>47</v>
      </c>
      <c r="W552" t="s">
        <v>47</v>
      </c>
      <c r="X552" t="s">
        <v>5644</v>
      </c>
      <c r="Y552" t="s">
        <v>47</v>
      </c>
      <c r="Z552" t="s">
        <v>47</v>
      </c>
    </row>
    <row r="553" spans="1:26">
      <c r="A553" t="s">
        <v>5645</v>
      </c>
      <c r="B553" t="s">
        <v>42</v>
      </c>
      <c r="C553">
        <v>2017</v>
      </c>
      <c r="D553" t="s">
        <v>408</v>
      </c>
      <c r="E553" t="s">
        <v>409</v>
      </c>
      <c r="F553" t="s">
        <v>410</v>
      </c>
      <c r="G553" t="s">
        <v>411</v>
      </c>
      <c r="H553" t="s">
        <v>47</v>
      </c>
      <c r="I553" t="s">
        <v>412</v>
      </c>
      <c r="J553" t="s">
        <v>413</v>
      </c>
      <c r="K553" t="s">
        <v>104</v>
      </c>
      <c r="L553" s="12">
        <v>44887.363807870373</v>
      </c>
      <c r="M553" s="12">
        <v>44887.410914351851</v>
      </c>
      <c r="N553" s="12"/>
      <c r="O553" t="s">
        <v>414</v>
      </c>
      <c r="P553" t="s">
        <v>47</v>
      </c>
      <c r="Q553" t="s">
        <v>47</v>
      </c>
      <c r="R553" t="s">
        <v>47</v>
      </c>
      <c r="S553" t="s">
        <v>47</v>
      </c>
      <c r="T553" t="s">
        <v>52</v>
      </c>
      <c r="U553" t="s">
        <v>53</v>
      </c>
      <c r="V553" t="s">
        <v>47</v>
      </c>
      <c r="W553" t="s">
        <v>47</v>
      </c>
      <c r="X553" t="s">
        <v>5646</v>
      </c>
      <c r="Y553" t="s">
        <v>47</v>
      </c>
      <c r="Z553" t="s">
        <v>47</v>
      </c>
    </row>
    <row r="554" spans="1:26">
      <c r="A554" t="s">
        <v>5647</v>
      </c>
      <c r="B554" t="s">
        <v>42</v>
      </c>
      <c r="C554">
        <v>2018</v>
      </c>
      <c r="D554" t="s">
        <v>416</v>
      </c>
      <c r="E554" t="s">
        <v>417</v>
      </c>
      <c r="F554" t="s">
        <v>418</v>
      </c>
      <c r="G554" t="s">
        <v>419</v>
      </c>
      <c r="H554" t="s">
        <v>47</v>
      </c>
      <c r="I554" t="s">
        <v>420</v>
      </c>
      <c r="J554" t="s">
        <v>421</v>
      </c>
      <c r="K554" t="s">
        <v>332</v>
      </c>
      <c r="L554" s="12">
        <v>44887.363807870373</v>
      </c>
      <c r="M554" s="12">
        <v>44887.410879629628</v>
      </c>
      <c r="N554" s="12"/>
      <c r="O554" t="s">
        <v>47</v>
      </c>
      <c r="P554" t="s">
        <v>47</v>
      </c>
      <c r="Q554" t="s">
        <v>47</v>
      </c>
      <c r="R554" t="s">
        <v>47</v>
      </c>
      <c r="S554" t="s">
        <v>47</v>
      </c>
      <c r="T554" t="s">
        <v>52</v>
      </c>
      <c r="U554" t="s">
        <v>53</v>
      </c>
      <c r="V554" t="s">
        <v>47</v>
      </c>
      <c r="W554" t="s">
        <v>47</v>
      </c>
      <c r="X554" t="s">
        <v>5648</v>
      </c>
      <c r="Y554" t="s">
        <v>47</v>
      </c>
      <c r="Z554" t="s">
        <v>47</v>
      </c>
    </row>
    <row r="555" spans="1:26">
      <c r="A555" t="s">
        <v>5649</v>
      </c>
      <c r="B555" t="s">
        <v>83</v>
      </c>
      <c r="C555">
        <v>2021</v>
      </c>
      <c r="D555" t="s">
        <v>422</v>
      </c>
      <c r="E555" t="s">
        <v>423</v>
      </c>
      <c r="F555" t="s">
        <v>178</v>
      </c>
      <c r="G555" t="s">
        <v>47</v>
      </c>
      <c r="H555" t="s">
        <v>179</v>
      </c>
      <c r="I555" t="s">
        <v>424</v>
      </c>
      <c r="J555" t="s">
        <v>425</v>
      </c>
      <c r="K555" t="s">
        <v>426</v>
      </c>
      <c r="L555" s="12">
        <v>44887.363807870373</v>
      </c>
      <c r="M555" s="12">
        <v>44887.410833333335</v>
      </c>
      <c r="N555" s="12"/>
      <c r="O555" t="s">
        <v>427</v>
      </c>
      <c r="P555" t="s">
        <v>236</v>
      </c>
      <c r="Q555" t="s">
        <v>5263</v>
      </c>
      <c r="R555" t="s">
        <v>47</v>
      </c>
      <c r="S555" t="s">
        <v>47</v>
      </c>
      <c r="T555" t="s">
        <v>47</v>
      </c>
      <c r="U555" t="s">
        <v>47</v>
      </c>
      <c r="V555" t="s">
        <v>47</v>
      </c>
      <c r="W555" t="s">
        <v>47</v>
      </c>
      <c r="X555" t="s">
        <v>5650</v>
      </c>
      <c r="Y555" t="s">
        <v>47</v>
      </c>
      <c r="Z555" t="s">
        <v>47</v>
      </c>
    </row>
    <row r="556" spans="1:26">
      <c r="A556" t="s">
        <v>5651</v>
      </c>
      <c r="B556" t="s">
        <v>42</v>
      </c>
      <c r="C556">
        <v>2018</v>
      </c>
      <c r="D556" t="s">
        <v>428</v>
      </c>
      <c r="E556" t="s">
        <v>429</v>
      </c>
      <c r="F556" t="s">
        <v>430</v>
      </c>
      <c r="G556" t="s">
        <v>431</v>
      </c>
      <c r="H556" t="s">
        <v>47</v>
      </c>
      <c r="I556" t="s">
        <v>432</v>
      </c>
      <c r="J556" t="s">
        <v>433</v>
      </c>
      <c r="K556" t="s">
        <v>332</v>
      </c>
      <c r="L556" s="12">
        <v>44887.363807870373</v>
      </c>
      <c r="M556" s="12">
        <v>44887.410787037035</v>
      </c>
      <c r="N556" s="12"/>
      <c r="O556" t="s">
        <v>434</v>
      </c>
      <c r="P556" t="s">
        <v>47</v>
      </c>
      <c r="Q556" t="s">
        <v>47</v>
      </c>
      <c r="R556" t="s">
        <v>47</v>
      </c>
      <c r="S556" t="s">
        <v>47</v>
      </c>
      <c r="T556" t="s">
        <v>52</v>
      </c>
      <c r="U556" t="s">
        <v>53</v>
      </c>
      <c r="V556" t="s">
        <v>47</v>
      </c>
      <c r="W556" t="s">
        <v>47</v>
      </c>
      <c r="X556" t="s">
        <v>5652</v>
      </c>
      <c r="Y556" t="s">
        <v>47</v>
      </c>
      <c r="Z556" t="s">
        <v>47</v>
      </c>
    </row>
    <row r="557" spans="1:26">
      <c r="A557" t="s">
        <v>5653</v>
      </c>
      <c r="B557" t="s">
        <v>42</v>
      </c>
      <c r="C557">
        <v>2019</v>
      </c>
      <c r="D557" t="s">
        <v>435</v>
      </c>
      <c r="E557" t="s">
        <v>436</v>
      </c>
      <c r="F557" t="s">
        <v>437</v>
      </c>
      <c r="G557" t="s">
        <v>438</v>
      </c>
      <c r="H557" t="s">
        <v>47</v>
      </c>
      <c r="I557" t="s">
        <v>439</v>
      </c>
      <c r="J557" t="s">
        <v>440</v>
      </c>
      <c r="K557" t="s">
        <v>219</v>
      </c>
      <c r="L557" s="12">
        <v>44887.363807870373</v>
      </c>
      <c r="M557" s="12">
        <v>44887.410740740743</v>
      </c>
      <c r="N557" s="12"/>
      <c r="O557" t="s">
        <v>441</v>
      </c>
      <c r="P557" t="s">
        <v>47</v>
      </c>
      <c r="Q557" t="s">
        <v>47</v>
      </c>
      <c r="R557" t="s">
        <v>47</v>
      </c>
      <c r="S557" t="s">
        <v>47</v>
      </c>
      <c r="T557" t="s">
        <v>52</v>
      </c>
      <c r="U557" t="s">
        <v>53</v>
      </c>
      <c r="V557" t="s">
        <v>47</v>
      </c>
      <c r="W557" t="s">
        <v>47</v>
      </c>
      <c r="X557" t="s">
        <v>5654</v>
      </c>
      <c r="Y557" t="s">
        <v>47</v>
      </c>
      <c r="Z557" t="s">
        <v>47</v>
      </c>
    </row>
    <row r="558" spans="1:26">
      <c r="A558" t="s">
        <v>5655</v>
      </c>
      <c r="B558" t="s">
        <v>42</v>
      </c>
      <c r="C558">
        <v>2017</v>
      </c>
      <c r="D558" t="s">
        <v>442</v>
      </c>
      <c r="E558" t="s">
        <v>443</v>
      </c>
      <c r="F558" t="s">
        <v>444</v>
      </c>
      <c r="G558" t="s">
        <v>445</v>
      </c>
      <c r="H558" t="s">
        <v>47</v>
      </c>
      <c r="I558" t="s">
        <v>446</v>
      </c>
      <c r="J558" t="s">
        <v>447</v>
      </c>
      <c r="K558" t="s">
        <v>104</v>
      </c>
      <c r="L558" s="12">
        <v>44887.363807870373</v>
      </c>
      <c r="M558" s="12">
        <v>44887.410694444443</v>
      </c>
      <c r="N558" s="12"/>
      <c r="O558" t="s">
        <v>448</v>
      </c>
      <c r="P558" t="s">
        <v>47</v>
      </c>
      <c r="Q558" t="s">
        <v>47</v>
      </c>
      <c r="R558" t="s">
        <v>47</v>
      </c>
      <c r="S558" t="s">
        <v>47</v>
      </c>
      <c r="T558" t="s">
        <v>52</v>
      </c>
      <c r="U558" t="s">
        <v>53</v>
      </c>
      <c r="V558" t="s">
        <v>47</v>
      </c>
      <c r="W558" t="s">
        <v>47</v>
      </c>
      <c r="X558" t="s">
        <v>5656</v>
      </c>
      <c r="Y558" t="s">
        <v>47</v>
      </c>
      <c r="Z558" t="s">
        <v>47</v>
      </c>
    </row>
    <row r="559" spans="1:26">
      <c r="A559" t="s">
        <v>5657</v>
      </c>
      <c r="B559" t="s">
        <v>42</v>
      </c>
      <c r="C559">
        <v>2019</v>
      </c>
      <c r="D559" t="s">
        <v>449</v>
      </c>
      <c r="E559" t="s">
        <v>450</v>
      </c>
      <c r="F559" t="s">
        <v>215</v>
      </c>
      <c r="G559" t="s">
        <v>216</v>
      </c>
      <c r="H559" t="s">
        <v>47</v>
      </c>
      <c r="I559" t="s">
        <v>451</v>
      </c>
      <c r="J559" t="s">
        <v>452</v>
      </c>
      <c r="K559" t="s">
        <v>219</v>
      </c>
      <c r="L559" s="12">
        <v>44887.363807870373</v>
      </c>
      <c r="M559" s="12">
        <v>44887.41064814815</v>
      </c>
      <c r="N559" s="12"/>
      <c r="O559" t="s">
        <v>453</v>
      </c>
      <c r="P559" t="s">
        <v>47</v>
      </c>
      <c r="Q559" t="s">
        <v>47</v>
      </c>
      <c r="R559" t="s">
        <v>47</v>
      </c>
      <c r="S559" t="s">
        <v>47</v>
      </c>
      <c r="T559" t="s">
        <v>52</v>
      </c>
      <c r="U559" t="s">
        <v>53</v>
      </c>
      <c r="V559" t="s">
        <v>47</v>
      </c>
      <c r="W559" t="s">
        <v>47</v>
      </c>
      <c r="X559" t="s">
        <v>5658</v>
      </c>
      <c r="Y559" t="s">
        <v>47</v>
      </c>
      <c r="Z559" t="s">
        <v>47</v>
      </c>
    </row>
    <row r="560" spans="1:26">
      <c r="A560" t="s">
        <v>5659</v>
      </c>
      <c r="B560" t="s">
        <v>42</v>
      </c>
      <c r="C560">
        <v>2022</v>
      </c>
      <c r="D560" t="s">
        <v>454</v>
      </c>
      <c r="E560" t="s">
        <v>455</v>
      </c>
      <c r="F560" t="s">
        <v>456</v>
      </c>
      <c r="G560" t="s">
        <v>457</v>
      </c>
      <c r="H560" t="s">
        <v>47</v>
      </c>
      <c r="I560" t="s">
        <v>458</v>
      </c>
      <c r="J560" t="s">
        <v>459</v>
      </c>
      <c r="K560" t="s">
        <v>71</v>
      </c>
      <c r="L560" s="12">
        <v>44887.363807870373</v>
      </c>
      <c r="M560" s="12">
        <v>44887.410601851851</v>
      </c>
      <c r="N560" s="12"/>
      <c r="O560" t="s">
        <v>460</v>
      </c>
      <c r="P560" t="s">
        <v>47</v>
      </c>
      <c r="Q560" t="s">
        <v>47</v>
      </c>
      <c r="R560" t="s">
        <v>47</v>
      </c>
      <c r="S560" t="s">
        <v>47</v>
      </c>
      <c r="T560" t="s">
        <v>52</v>
      </c>
      <c r="U560" t="s">
        <v>53</v>
      </c>
      <c r="V560" t="s">
        <v>47</v>
      </c>
      <c r="W560" t="s">
        <v>47</v>
      </c>
      <c r="X560" t="s">
        <v>5660</v>
      </c>
      <c r="Y560" t="s">
        <v>47</v>
      </c>
      <c r="Z560" t="s">
        <v>47</v>
      </c>
    </row>
    <row r="561" spans="1:26">
      <c r="A561" t="s">
        <v>5661</v>
      </c>
      <c r="B561" t="s">
        <v>42</v>
      </c>
      <c r="C561">
        <v>2020</v>
      </c>
      <c r="D561" t="s">
        <v>454</v>
      </c>
      <c r="E561" t="s">
        <v>461</v>
      </c>
      <c r="F561" t="s">
        <v>120</v>
      </c>
      <c r="G561" t="s">
        <v>121</v>
      </c>
      <c r="H561" t="s">
        <v>47</v>
      </c>
      <c r="I561" t="s">
        <v>462</v>
      </c>
      <c r="J561" t="s">
        <v>463</v>
      </c>
      <c r="K561" t="s">
        <v>124</v>
      </c>
      <c r="L561" s="12">
        <v>44887.363807870373</v>
      </c>
      <c r="M561" s="12">
        <v>44887.410567129627</v>
      </c>
      <c r="N561" s="12"/>
      <c r="O561" t="s">
        <v>47</v>
      </c>
      <c r="P561" t="s">
        <v>47</v>
      </c>
      <c r="Q561" t="s">
        <v>47</v>
      </c>
      <c r="R561" t="s">
        <v>47</v>
      </c>
      <c r="S561" t="s">
        <v>47</v>
      </c>
      <c r="T561" t="s">
        <v>52</v>
      </c>
      <c r="U561" t="s">
        <v>53</v>
      </c>
      <c r="V561" t="s">
        <v>47</v>
      </c>
      <c r="W561" t="s">
        <v>47</v>
      </c>
      <c r="X561" t="s">
        <v>5662</v>
      </c>
      <c r="Y561" t="s">
        <v>47</v>
      </c>
      <c r="Z561" t="s">
        <v>47</v>
      </c>
    </row>
    <row r="562" spans="1:26">
      <c r="A562" t="s">
        <v>5663</v>
      </c>
      <c r="B562" t="s">
        <v>42</v>
      </c>
      <c r="C562">
        <v>2020</v>
      </c>
      <c r="D562" t="s">
        <v>464</v>
      </c>
      <c r="E562" t="s">
        <v>465</v>
      </c>
      <c r="F562" t="s">
        <v>120</v>
      </c>
      <c r="G562" t="s">
        <v>121</v>
      </c>
      <c r="H562" t="s">
        <v>47</v>
      </c>
      <c r="I562" t="s">
        <v>466</v>
      </c>
      <c r="J562" t="s">
        <v>467</v>
      </c>
      <c r="K562" t="s">
        <v>124</v>
      </c>
      <c r="L562" s="12">
        <v>44887.363807870373</v>
      </c>
      <c r="M562" s="12">
        <v>44887.410520833335</v>
      </c>
      <c r="N562" s="12"/>
      <c r="O562" t="s">
        <v>47</v>
      </c>
      <c r="P562" t="s">
        <v>47</v>
      </c>
      <c r="Q562" t="s">
        <v>47</v>
      </c>
      <c r="R562" t="s">
        <v>47</v>
      </c>
      <c r="S562" t="s">
        <v>47</v>
      </c>
      <c r="T562" t="s">
        <v>52</v>
      </c>
      <c r="U562" t="s">
        <v>53</v>
      </c>
      <c r="V562" t="s">
        <v>47</v>
      </c>
      <c r="W562" t="s">
        <v>47</v>
      </c>
      <c r="X562" t="s">
        <v>5664</v>
      </c>
      <c r="Y562" t="s">
        <v>47</v>
      </c>
      <c r="Z562" t="s">
        <v>47</v>
      </c>
    </row>
    <row r="563" spans="1:26">
      <c r="A563" t="s">
        <v>5665</v>
      </c>
      <c r="B563" t="s">
        <v>42</v>
      </c>
      <c r="C563">
        <v>2020</v>
      </c>
      <c r="D563" t="s">
        <v>468</v>
      </c>
      <c r="E563" t="s">
        <v>469</v>
      </c>
      <c r="F563" t="s">
        <v>470</v>
      </c>
      <c r="G563" t="s">
        <v>471</v>
      </c>
      <c r="H563" t="s">
        <v>47</v>
      </c>
      <c r="I563" t="s">
        <v>472</v>
      </c>
      <c r="J563" t="s">
        <v>473</v>
      </c>
      <c r="K563" t="s">
        <v>124</v>
      </c>
      <c r="L563" s="12">
        <v>44887.363807870373</v>
      </c>
      <c r="M563" s="12">
        <v>44887.410486111112</v>
      </c>
      <c r="N563" s="12"/>
      <c r="O563" t="s">
        <v>474</v>
      </c>
      <c r="P563" t="s">
        <v>47</v>
      </c>
      <c r="Q563" t="s">
        <v>47</v>
      </c>
      <c r="R563" t="s">
        <v>47</v>
      </c>
      <c r="S563" t="s">
        <v>47</v>
      </c>
      <c r="T563" t="s">
        <v>52</v>
      </c>
      <c r="U563" t="s">
        <v>53</v>
      </c>
      <c r="V563" t="s">
        <v>47</v>
      </c>
      <c r="W563" t="s">
        <v>47</v>
      </c>
      <c r="X563" t="s">
        <v>5666</v>
      </c>
      <c r="Y563" t="s">
        <v>47</v>
      </c>
      <c r="Z563" t="s">
        <v>47</v>
      </c>
    </row>
    <row r="564" spans="1:26">
      <c r="A564" t="s">
        <v>5667</v>
      </c>
      <c r="B564" t="s">
        <v>42</v>
      </c>
      <c r="C564">
        <v>2019</v>
      </c>
      <c r="D564" t="s">
        <v>475</v>
      </c>
      <c r="E564" t="s">
        <v>476</v>
      </c>
      <c r="F564" t="s">
        <v>477</v>
      </c>
      <c r="G564" t="s">
        <v>478</v>
      </c>
      <c r="H564" t="s">
        <v>47</v>
      </c>
      <c r="I564" t="s">
        <v>479</v>
      </c>
      <c r="J564" t="s">
        <v>480</v>
      </c>
      <c r="K564" t="s">
        <v>219</v>
      </c>
      <c r="L564" s="12">
        <v>44887.363807870373</v>
      </c>
      <c r="M564" s="12">
        <v>44887.410439814812</v>
      </c>
      <c r="N564" s="12"/>
      <c r="O564" t="s">
        <v>47</v>
      </c>
      <c r="P564" t="s">
        <v>47</v>
      </c>
      <c r="Q564" t="s">
        <v>47</v>
      </c>
      <c r="R564" t="s">
        <v>47</v>
      </c>
      <c r="S564" t="s">
        <v>47</v>
      </c>
      <c r="T564" t="s">
        <v>52</v>
      </c>
      <c r="U564" t="s">
        <v>53</v>
      </c>
      <c r="V564" t="s">
        <v>47</v>
      </c>
      <c r="W564" t="s">
        <v>47</v>
      </c>
      <c r="X564" t="s">
        <v>5668</v>
      </c>
      <c r="Y564" t="s">
        <v>47</v>
      </c>
      <c r="Z564" t="s">
        <v>47</v>
      </c>
    </row>
    <row r="565" spans="1:26">
      <c r="A565" t="s">
        <v>5669</v>
      </c>
      <c r="B565" t="s">
        <v>83</v>
      </c>
      <c r="C565">
        <v>2019</v>
      </c>
      <c r="D565" t="s">
        <v>481</v>
      </c>
      <c r="E565" t="s">
        <v>482</v>
      </c>
      <c r="F565" t="s">
        <v>314</v>
      </c>
      <c r="G565" t="s">
        <v>47</v>
      </c>
      <c r="H565" t="s">
        <v>315</v>
      </c>
      <c r="I565" t="s">
        <v>483</v>
      </c>
      <c r="J565" t="s">
        <v>484</v>
      </c>
      <c r="K565" t="s">
        <v>485</v>
      </c>
      <c r="L565" s="12">
        <v>44887.363807870373</v>
      </c>
      <c r="M565" s="12">
        <v>44887.410405092596</v>
      </c>
      <c r="N565" s="12"/>
      <c r="O565" t="s">
        <v>47</v>
      </c>
      <c r="P565" t="s">
        <v>311</v>
      </c>
      <c r="Q565" t="s">
        <v>549</v>
      </c>
      <c r="R565" t="s">
        <v>47</v>
      </c>
      <c r="S565" t="s">
        <v>47</v>
      </c>
      <c r="T565" t="s">
        <v>47</v>
      </c>
      <c r="U565" t="s">
        <v>47</v>
      </c>
      <c r="V565" t="s">
        <v>47</v>
      </c>
      <c r="W565" t="s">
        <v>47</v>
      </c>
      <c r="X565" t="s">
        <v>5670</v>
      </c>
      <c r="Y565" t="s">
        <v>47</v>
      </c>
      <c r="Z565" t="s">
        <v>47</v>
      </c>
    </row>
    <row r="566" spans="1:26">
      <c r="A566" t="s">
        <v>5671</v>
      </c>
      <c r="B566" t="s">
        <v>83</v>
      </c>
      <c r="C566">
        <v>2022</v>
      </c>
      <c r="D566" t="s">
        <v>486</v>
      </c>
      <c r="E566" t="s">
        <v>487</v>
      </c>
      <c r="F566" t="s">
        <v>178</v>
      </c>
      <c r="G566" t="s">
        <v>47</v>
      </c>
      <c r="H566" t="s">
        <v>179</v>
      </c>
      <c r="I566" t="s">
        <v>488</v>
      </c>
      <c r="J566" t="s">
        <v>489</v>
      </c>
      <c r="K566" t="s">
        <v>266</v>
      </c>
      <c r="L566" s="12">
        <v>44887.363807870373</v>
      </c>
      <c r="M566" s="12">
        <v>44887.410358796296</v>
      </c>
      <c r="N566" s="12"/>
      <c r="O566" t="s">
        <v>490</v>
      </c>
      <c r="P566" t="s">
        <v>491</v>
      </c>
      <c r="Q566" t="s">
        <v>4503</v>
      </c>
      <c r="R566" t="s">
        <v>47</v>
      </c>
      <c r="S566" t="s">
        <v>47</v>
      </c>
      <c r="T566" t="s">
        <v>47</v>
      </c>
      <c r="U566" t="s">
        <v>47</v>
      </c>
      <c r="V566" t="s">
        <v>47</v>
      </c>
      <c r="W566" t="s">
        <v>47</v>
      </c>
      <c r="X566" t="s">
        <v>5672</v>
      </c>
      <c r="Y566" t="s">
        <v>47</v>
      </c>
      <c r="Z566" t="s">
        <v>47</v>
      </c>
    </row>
    <row r="567" spans="1:26">
      <c r="A567" t="s">
        <v>5673</v>
      </c>
      <c r="B567" t="s">
        <v>42</v>
      </c>
      <c r="C567">
        <v>2019</v>
      </c>
      <c r="D567" t="s">
        <v>492</v>
      </c>
      <c r="E567" t="s">
        <v>493</v>
      </c>
      <c r="F567" t="s">
        <v>494</v>
      </c>
      <c r="G567" t="s">
        <v>495</v>
      </c>
      <c r="H567" t="s">
        <v>47</v>
      </c>
      <c r="I567" t="s">
        <v>496</v>
      </c>
      <c r="J567" t="s">
        <v>497</v>
      </c>
      <c r="K567" t="s">
        <v>219</v>
      </c>
      <c r="L567" s="12">
        <v>44887.363807870373</v>
      </c>
      <c r="M567" s="12">
        <v>44887.410312499997</v>
      </c>
      <c r="N567" s="12"/>
      <c r="O567" t="s">
        <v>47</v>
      </c>
      <c r="P567" t="s">
        <v>47</v>
      </c>
      <c r="Q567" t="s">
        <v>47</v>
      </c>
      <c r="R567" t="s">
        <v>47</v>
      </c>
      <c r="S567" t="s">
        <v>47</v>
      </c>
      <c r="T567" t="s">
        <v>52</v>
      </c>
      <c r="U567" t="s">
        <v>53</v>
      </c>
      <c r="V567" t="s">
        <v>47</v>
      </c>
      <c r="W567" t="s">
        <v>47</v>
      </c>
      <c r="X567" t="s">
        <v>5674</v>
      </c>
      <c r="Y567" t="s">
        <v>47</v>
      </c>
      <c r="Z567" t="s">
        <v>47</v>
      </c>
    </row>
    <row r="568" spans="1:26">
      <c r="A568" t="s">
        <v>5675</v>
      </c>
      <c r="B568" t="s">
        <v>42</v>
      </c>
      <c r="C568">
        <v>2006</v>
      </c>
      <c r="D568" t="s">
        <v>498</v>
      </c>
      <c r="E568" t="s">
        <v>499</v>
      </c>
      <c r="F568" t="s">
        <v>500</v>
      </c>
      <c r="G568" t="s">
        <v>501</v>
      </c>
      <c r="H568" t="s">
        <v>47</v>
      </c>
      <c r="I568" t="s">
        <v>502</v>
      </c>
      <c r="J568" t="s">
        <v>503</v>
      </c>
      <c r="K568" t="s">
        <v>227</v>
      </c>
      <c r="L568" s="12">
        <v>44887.363807870373</v>
      </c>
      <c r="M568" s="12">
        <v>44887.410277777781</v>
      </c>
      <c r="N568" s="12"/>
      <c r="O568" t="s">
        <v>504</v>
      </c>
      <c r="P568" t="s">
        <v>47</v>
      </c>
      <c r="Q568" t="s">
        <v>47</v>
      </c>
      <c r="R568" t="s">
        <v>47</v>
      </c>
      <c r="S568" t="s">
        <v>47</v>
      </c>
      <c r="T568" t="s">
        <v>52</v>
      </c>
      <c r="U568" t="s">
        <v>53</v>
      </c>
      <c r="V568" t="s">
        <v>47</v>
      </c>
      <c r="W568" t="s">
        <v>47</v>
      </c>
      <c r="X568" t="s">
        <v>5676</v>
      </c>
      <c r="Y568" t="s">
        <v>47</v>
      </c>
      <c r="Z568" t="s">
        <v>47</v>
      </c>
    </row>
    <row r="569" spans="1:26">
      <c r="A569" t="s">
        <v>5677</v>
      </c>
      <c r="B569" t="s">
        <v>83</v>
      </c>
      <c r="C569">
        <v>2002</v>
      </c>
      <c r="D569" t="s">
        <v>1362</v>
      </c>
      <c r="E569" t="s">
        <v>1363</v>
      </c>
      <c r="F569" t="s">
        <v>1364</v>
      </c>
      <c r="G569" t="s">
        <v>47</v>
      </c>
      <c r="H569" t="s">
        <v>1365</v>
      </c>
      <c r="I569" t="s">
        <v>1366</v>
      </c>
      <c r="J569" t="s">
        <v>1367</v>
      </c>
      <c r="K569" t="s">
        <v>1368</v>
      </c>
      <c r="L569" s="12">
        <v>44887.363807870373</v>
      </c>
      <c r="M569" s="12">
        <v>44887.410219907404</v>
      </c>
      <c r="N569" s="12">
        <v>44886.598020833335</v>
      </c>
      <c r="O569" t="s">
        <v>1369</v>
      </c>
      <c r="P569" t="s">
        <v>236</v>
      </c>
      <c r="Q569" t="s">
        <v>889</v>
      </c>
      <c r="R569" t="s">
        <v>1364</v>
      </c>
      <c r="S569" t="s">
        <v>47</v>
      </c>
      <c r="T569" t="s">
        <v>47</v>
      </c>
      <c r="U569" t="s">
        <v>47</v>
      </c>
      <c r="V569" t="s">
        <v>4425</v>
      </c>
      <c r="W569" t="s">
        <v>4426</v>
      </c>
      <c r="X569" t="s">
        <v>5678</v>
      </c>
      <c r="Y569" t="s">
        <v>47</v>
      </c>
      <c r="Z569" t="s">
        <v>47</v>
      </c>
    </row>
    <row r="570" spans="1:26">
      <c r="A570" t="s">
        <v>5679</v>
      </c>
      <c r="B570" t="s">
        <v>83</v>
      </c>
      <c r="C570">
        <v>2016</v>
      </c>
      <c r="D570" t="s">
        <v>1459</v>
      </c>
      <c r="E570" t="s">
        <v>1460</v>
      </c>
      <c r="F570" t="s">
        <v>1461</v>
      </c>
      <c r="G570" t="s">
        <v>47</v>
      </c>
      <c r="H570" t="s">
        <v>1462</v>
      </c>
      <c r="I570" t="s">
        <v>1463</v>
      </c>
      <c r="J570" t="s">
        <v>1464</v>
      </c>
      <c r="K570" t="s">
        <v>1465</v>
      </c>
      <c r="L570" s="12">
        <v>44887.363807870373</v>
      </c>
      <c r="M570" s="12">
        <v>44887.410208333335</v>
      </c>
      <c r="N570" s="12">
        <v>44886.598078703704</v>
      </c>
      <c r="O570" t="s">
        <v>1466</v>
      </c>
      <c r="P570" t="s">
        <v>236</v>
      </c>
      <c r="Q570" t="s">
        <v>5680</v>
      </c>
      <c r="R570" t="s">
        <v>5681</v>
      </c>
      <c r="S570" t="s">
        <v>47</v>
      </c>
      <c r="T570" t="s">
        <v>47</v>
      </c>
      <c r="U570" t="s">
        <v>47</v>
      </c>
      <c r="V570" t="s">
        <v>4425</v>
      </c>
      <c r="W570" t="s">
        <v>4426</v>
      </c>
      <c r="X570" t="s">
        <v>5682</v>
      </c>
      <c r="Y570" t="s">
        <v>47</v>
      </c>
      <c r="Z570" t="s">
        <v>47</v>
      </c>
    </row>
    <row r="571" spans="1:26">
      <c r="A571" t="s">
        <v>5683</v>
      </c>
      <c r="B571" t="s">
        <v>83</v>
      </c>
      <c r="C571">
        <v>2020</v>
      </c>
      <c r="D571" t="s">
        <v>1424</v>
      </c>
      <c r="E571" t="s">
        <v>1425</v>
      </c>
      <c r="F571" t="s">
        <v>1212</v>
      </c>
      <c r="G571" t="s">
        <v>47</v>
      </c>
      <c r="H571" t="s">
        <v>1213</v>
      </c>
      <c r="I571" t="s">
        <v>1426</v>
      </c>
      <c r="J571" t="s">
        <v>1427</v>
      </c>
      <c r="K571" t="s">
        <v>1428</v>
      </c>
      <c r="L571" s="12">
        <v>44887.363807870373</v>
      </c>
      <c r="M571" s="12">
        <v>44887.410196759258</v>
      </c>
      <c r="N571" s="12">
        <v>44886.598055555558</v>
      </c>
      <c r="O571" t="s">
        <v>1429</v>
      </c>
      <c r="P571" t="s">
        <v>448</v>
      </c>
      <c r="Q571" t="s">
        <v>3530</v>
      </c>
      <c r="R571" t="s">
        <v>4443</v>
      </c>
      <c r="S571" t="s">
        <v>5684</v>
      </c>
      <c r="T571" t="s">
        <v>47</v>
      </c>
      <c r="U571" t="s">
        <v>47</v>
      </c>
      <c r="V571" t="s">
        <v>4425</v>
      </c>
      <c r="W571" t="s">
        <v>4426</v>
      </c>
      <c r="X571" t="s">
        <v>5685</v>
      </c>
      <c r="Y571" t="s">
        <v>47</v>
      </c>
      <c r="Z571" t="s">
        <v>47</v>
      </c>
    </row>
    <row r="572" spans="1:26">
      <c r="A572" t="s">
        <v>5686</v>
      </c>
      <c r="B572" t="s">
        <v>83</v>
      </c>
      <c r="C572">
        <v>2022</v>
      </c>
      <c r="D572" t="s">
        <v>1516</v>
      </c>
      <c r="E572" t="s">
        <v>1517</v>
      </c>
      <c r="F572" t="s">
        <v>1518</v>
      </c>
      <c r="G572" t="s">
        <v>47</v>
      </c>
      <c r="H572" t="s">
        <v>1519</v>
      </c>
      <c r="I572" t="s">
        <v>1520</v>
      </c>
      <c r="J572" t="s">
        <v>1521</v>
      </c>
      <c r="K572" t="s">
        <v>1522</v>
      </c>
      <c r="L572" s="12">
        <v>44887.363807870373</v>
      </c>
      <c r="M572" s="12">
        <v>44887.410173611112</v>
      </c>
      <c r="N572" s="12">
        <v>44886.598113425927</v>
      </c>
      <c r="O572" t="s">
        <v>1523</v>
      </c>
      <c r="P572" t="s">
        <v>505</v>
      </c>
      <c r="Q572" t="s">
        <v>236</v>
      </c>
      <c r="R572" t="s">
        <v>5687</v>
      </c>
      <c r="S572" t="s">
        <v>47</v>
      </c>
      <c r="T572" t="s">
        <v>47</v>
      </c>
      <c r="U572" t="s">
        <v>47</v>
      </c>
      <c r="V572" t="s">
        <v>4425</v>
      </c>
      <c r="W572" t="s">
        <v>4426</v>
      </c>
      <c r="X572" t="s">
        <v>5688</v>
      </c>
      <c r="Y572" t="s">
        <v>47</v>
      </c>
      <c r="Z572" t="s">
        <v>47</v>
      </c>
    </row>
    <row r="573" spans="1:26">
      <c r="A573" t="s">
        <v>5689</v>
      </c>
      <c r="B573" t="s">
        <v>83</v>
      </c>
      <c r="C573">
        <v>2022</v>
      </c>
      <c r="D573" t="s">
        <v>1430</v>
      </c>
      <c r="E573" t="s">
        <v>1431</v>
      </c>
      <c r="F573" t="s">
        <v>1432</v>
      </c>
      <c r="G573" t="s">
        <v>47</v>
      </c>
      <c r="H573" t="s">
        <v>1433</v>
      </c>
      <c r="I573" t="s">
        <v>1434</v>
      </c>
      <c r="J573" t="s">
        <v>1435</v>
      </c>
      <c r="K573" t="s">
        <v>1436</v>
      </c>
      <c r="L573" s="12">
        <v>44887.363807870373</v>
      </c>
      <c r="M573" s="12">
        <v>44887.410173611112</v>
      </c>
      <c r="N573" s="12">
        <v>44886.598055555558</v>
      </c>
      <c r="O573" t="s">
        <v>1437</v>
      </c>
      <c r="P573" t="s">
        <v>236</v>
      </c>
      <c r="Q573" t="s">
        <v>4503</v>
      </c>
      <c r="R573" t="s">
        <v>4783</v>
      </c>
      <c r="S573" t="s">
        <v>5690</v>
      </c>
      <c r="T573" t="s">
        <v>47</v>
      </c>
      <c r="U573" t="s">
        <v>47</v>
      </c>
      <c r="V573" t="s">
        <v>4425</v>
      </c>
      <c r="W573" t="s">
        <v>4426</v>
      </c>
      <c r="X573" t="s">
        <v>5691</v>
      </c>
      <c r="Y573" t="s">
        <v>47</v>
      </c>
      <c r="Z573" t="s">
        <v>47</v>
      </c>
    </row>
    <row r="574" spans="1:26">
      <c r="A574" t="s">
        <v>5692</v>
      </c>
      <c r="B574" t="s">
        <v>83</v>
      </c>
      <c r="C574">
        <v>2021</v>
      </c>
      <c r="D574" t="s">
        <v>1646</v>
      </c>
      <c r="E574" t="s">
        <v>1647</v>
      </c>
      <c r="F574" t="s">
        <v>1648</v>
      </c>
      <c r="G574" t="s">
        <v>47</v>
      </c>
      <c r="H574" t="s">
        <v>1649</v>
      </c>
      <c r="I574" t="s">
        <v>1650</v>
      </c>
      <c r="J574" t="s">
        <v>1651</v>
      </c>
      <c r="K574" t="s">
        <v>1652</v>
      </c>
      <c r="L574" s="12">
        <v>44887.363807870373</v>
      </c>
      <c r="M574" s="12">
        <v>44887.410150462965</v>
      </c>
      <c r="N574" s="12">
        <v>44886.598217592589</v>
      </c>
      <c r="O574" t="s">
        <v>1653</v>
      </c>
      <c r="P574" t="s">
        <v>311</v>
      </c>
      <c r="Q574" t="s">
        <v>5680</v>
      </c>
      <c r="R574" t="s">
        <v>5693</v>
      </c>
      <c r="S574" t="s">
        <v>5694</v>
      </c>
      <c r="T574" t="s">
        <v>47</v>
      </c>
      <c r="U574" t="s">
        <v>47</v>
      </c>
      <c r="V574" t="s">
        <v>4425</v>
      </c>
      <c r="W574" t="s">
        <v>4426</v>
      </c>
      <c r="X574" t="s">
        <v>5695</v>
      </c>
      <c r="Y574" t="s">
        <v>47</v>
      </c>
      <c r="Z574" t="s">
        <v>47</v>
      </c>
    </row>
    <row r="575" spans="1:26">
      <c r="A575" t="s">
        <v>5696</v>
      </c>
      <c r="B575" t="s">
        <v>83</v>
      </c>
      <c r="C575">
        <v>2020</v>
      </c>
      <c r="D575" t="s">
        <v>1669</v>
      </c>
      <c r="E575" t="s">
        <v>1670</v>
      </c>
      <c r="F575" t="s">
        <v>1671</v>
      </c>
      <c r="G575" t="s">
        <v>47</v>
      </c>
      <c r="H575" t="s">
        <v>1672</v>
      </c>
      <c r="I575" t="s">
        <v>1673</v>
      </c>
      <c r="J575" t="s">
        <v>1674</v>
      </c>
      <c r="K575" t="s">
        <v>1675</v>
      </c>
      <c r="L575" s="12">
        <v>44887.363807870373</v>
      </c>
      <c r="M575" s="12">
        <v>44887.410138888888</v>
      </c>
      <c r="N575" s="12">
        <v>44886.598229166666</v>
      </c>
      <c r="O575" t="s">
        <v>1676</v>
      </c>
      <c r="P575" t="s">
        <v>236</v>
      </c>
      <c r="Q575" t="s">
        <v>5353</v>
      </c>
      <c r="R575" t="s">
        <v>5354</v>
      </c>
      <c r="S575" t="s">
        <v>47</v>
      </c>
      <c r="T575" t="s">
        <v>47</v>
      </c>
      <c r="U575" t="s">
        <v>47</v>
      </c>
      <c r="V575" t="s">
        <v>4425</v>
      </c>
      <c r="W575" t="s">
        <v>4426</v>
      </c>
      <c r="X575" t="s">
        <v>5697</v>
      </c>
      <c r="Y575" t="s">
        <v>47</v>
      </c>
      <c r="Z575" t="s">
        <v>47</v>
      </c>
    </row>
    <row r="576" spans="1:26">
      <c r="A576" t="s">
        <v>5698</v>
      </c>
      <c r="B576" t="s">
        <v>83</v>
      </c>
      <c r="C576">
        <v>2019</v>
      </c>
      <c r="D576" t="s">
        <v>1820</v>
      </c>
      <c r="E576" t="s">
        <v>1821</v>
      </c>
      <c r="F576" t="s">
        <v>1822</v>
      </c>
      <c r="G576" t="s">
        <v>47</v>
      </c>
      <c r="H576" t="s">
        <v>1823</v>
      </c>
      <c r="I576" t="s">
        <v>1824</v>
      </c>
      <c r="J576" t="s">
        <v>1825</v>
      </c>
      <c r="K576" t="s">
        <v>1826</v>
      </c>
      <c r="L576" s="12">
        <v>44887.363807870373</v>
      </c>
      <c r="M576" s="12">
        <v>44887.410127314812</v>
      </c>
      <c r="N576" s="12">
        <v>44886.598402777781</v>
      </c>
      <c r="O576" t="s">
        <v>1827</v>
      </c>
      <c r="P576" t="s">
        <v>130</v>
      </c>
      <c r="Q576" t="s">
        <v>4515</v>
      </c>
      <c r="R576" t="s">
        <v>5328</v>
      </c>
      <c r="S576" t="s">
        <v>5699</v>
      </c>
      <c r="T576" t="s">
        <v>47</v>
      </c>
      <c r="U576" t="s">
        <v>47</v>
      </c>
      <c r="V576" t="s">
        <v>4425</v>
      </c>
      <c r="W576" t="s">
        <v>4426</v>
      </c>
      <c r="X576" t="s">
        <v>5700</v>
      </c>
      <c r="Y576" t="s">
        <v>47</v>
      </c>
      <c r="Z576" t="s">
        <v>47</v>
      </c>
    </row>
    <row r="577" spans="1:26">
      <c r="A577" t="s">
        <v>5701</v>
      </c>
      <c r="B577" t="s">
        <v>83</v>
      </c>
      <c r="C577">
        <v>2022</v>
      </c>
      <c r="D577" t="s">
        <v>1828</v>
      </c>
      <c r="E577" t="s">
        <v>1829</v>
      </c>
      <c r="F577" t="s">
        <v>1830</v>
      </c>
      <c r="G577" t="s">
        <v>47</v>
      </c>
      <c r="H577" t="s">
        <v>1831</v>
      </c>
      <c r="I577" t="s">
        <v>1832</v>
      </c>
      <c r="J577" t="s">
        <v>1833</v>
      </c>
      <c r="K577" t="s">
        <v>1834</v>
      </c>
      <c r="L577" s="12">
        <v>44887.363807870373</v>
      </c>
      <c r="M577" s="12">
        <v>44887.410104166665</v>
      </c>
      <c r="N577" s="12">
        <v>44886.598402777781</v>
      </c>
      <c r="O577" t="s">
        <v>130</v>
      </c>
      <c r="P577" t="s">
        <v>130</v>
      </c>
      <c r="Q577" t="s">
        <v>818</v>
      </c>
      <c r="R577" t="s">
        <v>5702</v>
      </c>
      <c r="S577" t="s">
        <v>5703</v>
      </c>
      <c r="T577" t="s">
        <v>47</v>
      </c>
      <c r="U577" t="s">
        <v>47</v>
      </c>
      <c r="V577" t="s">
        <v>4425</v>
      </c>
      <c r="W577" t="s">
        <v>4426</v>
      </c>
      <c r="X577" t="s">
        <v>5704</v>
      </c>
      <c r="Y577" t="s">
        <v>47</v>
      </c>
      <c r="Z577" t="s">
        <v>47</v>
      </c>
    </row>
    <row r="578" spans="1:26">
      <c r="A578" t="s">
        <v>5705</v>
      </c>
      <c r="B578" t="s">
        <v>83</v>
      </c>
      <c r="C578">
        <v>1988</v>
      </c>
      <c r="D578" t="s">
        <v>1885</v>
      </c>
      <c r="E578" t="s">
        <v>1886</v>
      </c>
      <c r="F578" t="s">
        <v>1887</v>
      </c>
      <c r="G578" t="s">
        <v>47</v>
      </c>
      <c r="H578" t="s">
        <v>1888</v>
      </c>
      <c r="I578" t="s">
        <v>1889</v>
      </c>
      <c r="J578" t="s">
        <v>1890</v>
      </c>
      <c r="K578" t="s">
        <v>1891</v>
      </c>
      <c r="L578" s="12">
        <v>44887.363807870373</v>
      </c>
      <c r="M578" s="12">
        <v>44887.410081018519</v>
      </c>
      <c r="N578" s="12">
        <v>44886.598460648151</v>
      </c>
      <c r="O578" t="s">
        <v>1892</v>
      </c>
      <c r="P578" t="s">
        <v>130</v>
      </c>
      <c r="Q578" t="s">
        <v>130</v>
      </c>
      <c r="R578" t="s">
        <v>1887</v>
      </c>
      <c r="S578" t="s">
        <v>47</v>
      </c>
      <c r="T578" t="s">
        <v>47</v>
      </c>
      <c r="U578" t="s">
        <v>47</v>
      </c>
      <c r="V578" t="s">
        <v>4425</v>
      </c>
      <c r="W578" t="s">
        <v>4426</v>
      </c>
      <c r="X578" t="s">
        <v>5706</v>
      </c>
      <c r="Y578" t="s">
        <v>47</v>
      </c>
      <c r="Z578" t="s">
        <v>47</v>
      </c>
    </row>
    <row r="579" spans="1:26">
      <c r="A579" t="s">
        <v>5707</v>
      </c>
      <c r="B579" t="s">
        <v>83</v>
      </c>
      <c r="C579">
        <v>2011</v>
      </c>
      <c r="D579" t="s">
        <v>1861</v>
      </c>
      <c r="E579" t="s">
        <v>1862</v>
      </c>
      <c r="F579" t="s">
        <v>1863</v>
      </c>
      <c r="G579" t="s">
        <v>47</v>
      </c>
      <c r="H579" t="s">
        <v>1864</v>
      </c>
      <c r="I579" t="s">
        <v>1865</v>
      </c>
      <c r="J579" t="s">
        <v>1866</v>
      </c>
      <c r="K579" t="s">
        <v>1867</v>
      </c>
      <c r="L579" s="12">
        <v>44887.363807870373</v>
      </c>
      <c r="M579" s="12">
        <v>44887.410081018519</v>
      </c>
      <c r="N579" s="12">
        <v>44886.598460648151</v>
      </c>
      <c r="O579" t="s">
        <v>1868</v>
      </c>
      <c r="P579" t="s">
        <v>889</v>
      </c>
      <c r="Q579" t="s">
        <v>4692</v>
      </c>
      <c r="R579" t="s">
        <v>5708</v>
      </c>
      <c r="S579" t="s">
        <v>47</v>
      </c>
      <c r="T579" t="s">
        <v>47</v>
      </c>
      <c r="U579" t="s">
        <v>47</v>
      </c>
      <c r="V579" t="s">
        <v>4425</v>
      </c>
      <c r="W579" t="s">
        <v>4426</v>
      </c>
      <c r="X579" t="s">
        <v>5709</v>
      </c>
      <c r="Y579" t="s">
        <v>47</v>
      </c>
      <c r="Z579" t="s">
        <v>47</v>
      </c>
    </row>
    <row r="580" spans="1:26">
      <c r="A580" t="s">
        <v>4380</v>
      </c>
      <c r="B580" t="s">
        <v>42</v>
      </c>
      <c r="C580">
        <v>2021</v>
      </c>
      <c r="D580" t="s">
        <v>4054</v>
      </c>
      <c r="E580" t="s">
        <v>4055</v>
      </c>
      <c r="F580" t="s">
        <v>4056</v>
      </c>
      <c r="G580" t="s">
        <v>47</v>
      </c>
      <c r="H580" t="s">
        <v>47</v>
      </c>
      <c r="I580" t="s">
        <v>4057</v>
      </c>
      <c r="J580" t="s">
        <v>4058</v>
      </c>
      <c r="K580" t="s">
        <v>61</v>
      </c>
      <c r="L580" s="12">
        <v>44887.363807870373</v>
      </c>
      <c r="M580" s="12">
        <v>44887.363807870373</v>
      </c>
      <c r="N580" s="12"/>
      <c r="O580" t="s">
        <v>4059</v>
      </c>
      <c r="P580" t="s">
        <v>47</v>
      </c>
      <c r="Q580" t="s">
        <v>47</v>
      </c>
      <c r="R580" t="s">
        <v>47</v>
      </c>
      <c r="S580" t="s">
        <v>47</v>
      </c>
      <c r="T580" t="s">
        <v>4060</v>
      </c>
      <c r="U580" t="s">
        <v>47</v>
      </c>
      <c r="V580" t="s">
        <v>47</v>
      </c>
      <c r="W580" t="s">
        <v>47</v>
      </c>
      <c r="X580" t="s">
        <v>47</v>
      </c>
      <c r="Y580" t="s">
        <v>5710</v>
      </c>
      <c r="Z580" t="s">
        <v>47</v>
      </c>
    </row>
    <row r="581" spans="1:26">
      <c r="A581" t="s">
        <v>5711</v>
      </c>
      <c r="B581" t="s">
        <v>654</v>
      </c>
      <c r="C581">
        <v>2009</v>
      </c>
      <c r="D581" t="s">
        <v>4257</v>
      </c>
      <c r="E581" t="s">
        <v>4258</v>
      </c>
      <c r="F581" t="s">
        <v>47</v>
      </c>
      <c r="G581" t="s">
        <v>47</v>
      </c>
      <c r="H581" t="s">
        <v>47</v>
      </c>
      <c r="I581" t="s">
        <v>47</v>
      </c>
      <c r="J581" t="s">
        <v>4259</v>
      </c>
      <c r="K581" t="s">
        <v>563</v>
      </c>
      <c r="L581" s="12">
        <v>44887.363807870373</v>
      </c>
      <c r="M581" s="12">
        <v>44887.363807870373</v>
      </c>
      <c r="N581" s="12"/>
      <c r="O581" t="s">
        <v>47</v>
      </c>
      <c r="P581" t="s">
        <v>47</v>
      </c>
      <c r="Q581" t="s">
        <v>47</v>
      </c>
      <c r="R581" t="s">
        <v>47</v>
      </c>
      <c r="S581" t="s">
        <v>47</v>
      </c>
      <c r="T581" t="s">
        <v>4260</v>
      </c>
      <c r="U581" t="s">
        <v>47</v>
      </c>
      <c r="V581" t="s">
        <v>47</v>
      </c>
      <c r="W581" t="s">
        <v>47</v>
      </c>
      <c r="X581" t="s">
        <v>47</v>
      </c>
      <c r="Y581" t="s">
        <v>47</v>
      </c>
      <c r="Z581" t="s">
        <v>47</v>
      </c>
    </row>
    <row r="582" spans="1:26">
      <c r="A582" t="s">
        <v>5712</v>
      </c>
      <c r="B582" t="s">
        <v>83</v>
      </c>
      <c r="C582">
        <v>2018</v>
      </c>
      <c r="D582" t="s">
        <v>4065</v>
      </c>
      <c r="E582" t="s">
        <v>4066</v>
      </c>
      <c r="F582" t="s">
        <v>4067</v>
      </c>
      <c r="G582" t="s">
        <v>47</v>
      </c>
      <c r="H582" t="s">
        <v>47</v>
      </c>
      <c r="I582" t="s">
        <v>4068</v>
      </c>
      <c r="J582" t="s">
        <v>4069</v>
      </c>
      <c r="K582" t="s">
        <v>332</v>
      </c>
      <c r="L582" s="12">
        <v>44887.363807870373</v>
      </c>
      <c r="M582" s="12">
        <v>44887.363807870373</v>
      </c>
      <c r="N582" s="12"/>
      <c r="O582" t="s">
        <v>4070</v>
      </c>
      <c r="P582" t="s">
        <v>47</v>
      </c>
      <c r="Q582" t="s">
        <v>5713</v>
      </c>
      <c r="R582" t="s">
        <v>47</v>
      </c>
      <c r="S582" t="s">
        <v>47</v>
      </c>
      <c r="T582" t="s">
        <v>47</v>
      </c>
      <c r="U582" t="s">
        <v>47</v>
      </c>
      <c r="V582" t="s">
        <v>47</v>
      </c>
      <c r="W582" t="s">
        <v>47</v>
      </c>
      <c r="X582" t="s">
        <v>47</v>
      </c>
      <c r="Y582" t="s">
        <v>47</v>
      </c>
      <c r="Z582" t="s">
        <v>47</v>
      </c>
    </row>
    <row r="583" spans="1:26">
      <c r="A583" t="s">
        <v>4381</v>
      </c>
      <c r="B583" t="s">
        <v>42</v>
      </c>
      <c r="C583">
        <v>2017</v>
      </c>
      <c r="D583" t="s">
        <v>3992</v>
      </c>
      <c r="E583" t="s">
        <v>3993</v>
      </c>
      <c r="F583" t="s">
        <v>3994</v>
      </c>
      <c r="G583" t="s">
        <v>47</v>
      </c>
      <c r="H583" t="s">
        <v>47</v>
      </c>
      <c r="I583" t="s">
        <v>47</v>
      </c>
      <c r="J583" t="s">
        <v>3995</v>
      </c>
      <c r="K583" t="s">
        <v>104</v>
      </c>
      <c r="L583" s="12">
        <v>44887.363807870373</v>
      </c>
      <c r="M583" s="12">
        <v>44887.363807870373</v>
      </c>
      <c r="N583" s="12"/>
      <c r="O583" t="s">
        <v>47</v>
      </c>
      <c r="P583" t="s">
        <v>47</v>
      </c>
      <c r="Q583" t="s">
        <v>47</v>
      </c>
      <c r="R583" t="s">
        <v>47</v>
      </c>
      <c r="S583" t="s">
        <v>47</v>
      </c>
      <c r="T583" t="s">
        <v>3996</v>
      </c>
      <c r="U583" t="s">
        <v>47</v>
      </c>
      <c r="V583" t="s">
        <v>47</v>
      </c>
      <c r="W583" t="s">
        <v>47</v>
      </c>
      <c r="X583" t="s">
        <v>47</v>
      </c>
      <c r="Y583" t="s">
        <v>47</v>
      </c>
      <c r="Z583" t="s">
        <v>47</v>
      </c>
    </row>
    <row r="584" spans="1:26">
      <c r="A584" t="s">
        <v>4382</v>
      </c>
      <c r="B584" t="s">
        <v>42</v>
      </c>
      <c r="C584">
        <v>2011</v>
      </c>
      <c r="D584" t="s">
        <v>334</v>
      </c>
      <c r="E584" t="s">
        <v>335</v>
      </c>
      <c r="F584" t="s">
        <v>336</v>
      </c>
      <c r="G584" t="s">
        <v>337</v>
      </c>
      <c r="H584" t="s">
        <v>47</v>
      </c>
      <c r="I584" t="s">
        <v>338</v>
      </c>
      <c r="J584" t="s">
        <v>339</v>
      </c>
      <c r="K584" t="s">
        <v>50</v>
      </c>
      <c r="L584" s="12">
        <v>44887.363807870373</v>
      </c>
      <c r="M584" s="12">
        <v>44887.363807870373</v>
      </c>
      <c r="N584" s="12"/>
      <c r="O584" t="s">
        <v>340</v>
      </c>
      <c r="P584" t="s">
        <v>47</v>
      </c>
      <c r="Q584" t="s">
        <v>47</v>
      </c>
      <c r="R584" t="s">
        <v>47</v>
      </c>
      <c r="S584" t="s">
        <v>47</v>
      </c>
      <c r="T584" t="s">
        <v>52</v>
      </c>
      <c r="U584" t="s">
        <v>53</v>
      </c>
      <c r="V584" t="s">
        <v>47</v>
      </c>
      <c r="W584" t="s">
        <v>47</v>
      </c>
      <c r="X584" t="s">
        <v>341</v>
      </c>
      <c r="Y584" t="s">
        <v>47</v>
      </c>
      <c r="Z584" t="s">
        <v>47</v>
      </c>
    </row>
    <row r="585" spans="1:26">
      <c r="A585" t="s">
        <v>5714</v>
      </c>
      <c r="B585" t="s">
        <v>170</v>
      </c>
      <c r="C585">
        <v>2009</v>
      </c>
      <c r="D585" t="s">
        <v>1410</v>
      </c>
      <c r="E585" t="s">
        <v>1411</v>
      </c>
      <c r="F585" t="s">
        <v>1412</v>
      </c>
      <c r="G585" t="s">
        <v>1413</v>
      </c>
      <c r="H585" t="s">
        <v>47</v>
      </c>
      <c r="I585" t="s">
        <v>47</v>
      </c>
      <c r="J585" t="s">
        <v>1414</v>
      </c>
      <c r="K585" t="s">
        <v>563</v>
      </c>
      <c r="L585" s="12">
        <v>44887.363807870373</v>
      </c>
      <c r="M585" s="12">
        <v>44887.363807870373</v>
      </c>
      <c r="N585" s="12">
        <v>44886.598043981481</v>
      </c>
      <c r="O585" t="s">
        <v>1415</v>
      </c>
      <c r="P585" t="s">
        <v>47</v>
      </c>
      <c r="Q585" t="s">
        <v>5375</v>
      </c>
      <c r="R585" t="s">
        <v>47</v>
      </c>
      <c r="S585" t="s">
        <v>5715</v>
      </c>
      <c r="T585" t="s">
        <v>1165</v>
      </c>
      <c r="U585" t="s">
        <v>81</v>
      </c>
      <c r="V585" t="s">
        <v>47</v>
      </c>
      <c r="W585" t="s">
        <v>4426</v>
      </c>
      <c r="X585" t="s">
        <v>1416</v>
      </c>
      <c r="Y585" t="s">
        <v>5376</v>
      </c>
      <c r="Z585" t="s">
        <v>47</v>
      </c>
    </row>
    <row r="586" spans="1:26">
      <c r="A586" t="s">
        <v>5716</v>
      </c>
      <c r="B586" t="s">
        <v>83</v>
      </c>
      <c r="C586">
        <v>2020</v>
      </c>
      <c r="D586" t="s">
        <v>621</v>
      </c>
      <c r="E586" t="s">
        <v>1120</v>
      </c>
      <c r="F586" t="s">
        <v>623</v>
      </c>
      <c r="G586" t="s">
        <v>47</v>
      </c>
      <c r="H586" t="s">
        <v>47</v>
      </c>
      <c r="I586" t="s">
        <v>1121</v>
      </c>
      <c r="J586" t="s">
        <v>47</v>
      </c>
      <c r="K586" t="s">
        <v>124</v>
      </c>
      <c r="L586" s="12">
        <v>44887.363807870373</v>
      </c>
      <c r="M586" s="12">
        <v>44887.363807870373</v>
      </c>
      <c r="N586" s="12"/>
      <c r="O586" t="s">
        <v>1122</v>
      </c>
      <c r="P586" t="s">
        <v>47</v>
      </c>
      <c r="Q586" t="s">
        <v>350</v>
      </c>
      <c r="R586" t="s">
        <v>47</v>
      </c>
      <c r="S586" t="s">
        <v>47</v>
      </c>
      <c r="T586" t="s">
        <v>47</v>
      </c>
      <c r="U586" t="s">
        <v>47</v>
      </c>
      <c r="V586" t="s">
        <v>47</v>
      </c>
      <c r="W586" t="s">
        <v>47</v>
      </c>
      <c r="X586" t="s">
        <v>47</v>
      </c>
      <c r="Y586" t="s">
        <v>47</v>
      </c>
      <c r="Z586" t="s">
        <v>47</v>
      </c>
    </row>
    <row r="587" spans="1:26">
      <c r="A587" t="s">
        <v>5717</v>
      </c>
      <c r="B587" t="s">
        <v>42</v>
      </c>
      <c r="C587">
        <v>2020</v>
      </c>
      <c r="D587" t="s">
        <v>1103</v>
      </c>
      <c r="E587" t="s">
        <v>1104</v>
      </c>
      <c r="F587" t="s">
        <v>1105</v>
      </c>
      <c r="G587" t="s">
        <v>47</v>
      </c>
      <c r="H587" t="s">
        <v>47</v>
      </c>
      <c r="I587" t="s">
        <v>1106</v>
      </c>
      <c r="J587" t="s">
        <v>47</v>
      </c>
      <c r="K587" t="s">
        <v>124</v>
      </c>
      <c r="L587" s="12">
        <v>44887.363807870373</v>
      </c>
      <c r="M587" s="12">
        <v>44887.363807870373</v>
      </c>
      <c r="N587" s="12"/>
      <c r="O587" t="s">
        <v>1107</v>
      </c>
      <c r="P587" t="s">
        <v>47</v>
      </c>
      <c r="Q587" t="s">
        <v>47</v>
      </c>
      <c r="R587" t="s">
        <v>47</v>
      </c>
      <c r="S587" t="s">
        <v>47</v>
      </c>
      <c r="T587" t="s">
        <v>47</v>
      </c>
      <c r="U587" t="s">
        <v>47</v>
      </c>
      <c r="V587" t="s">
        <v>47</v>
      </c>
      <c r="W587" t="s">
        <v>47</v>
      </c>
      <c r="X587" t="s">
        <v>47</v>
      </c>
      <c r="Y587" t="s">
        <v>47</v>
      </c>
      <c r="Z587" t="s">
        <v>47</v>
      </c>
    </row>
    <row r="588" spans="1:26">
      <c r="A588" t="s">
        <v>5718</v>
      </c>
      <c r="B588" t="s">
        <v>42</v>
      </c>
      <c r="C588">
        <v>2019</v>
      </c>
      <c r="D588" t="s">
        <v>1094</v>
      </c>
      <c r="E588" t="s">
        <v>1095</v>
      </c>
      <c r="F588" t="s">
        <v>1096</v>
      </c>
      <c r="G588" t="s">
        <v>47</v>
      </c>
      <c r="H588" t="s">
        <v>47</v>
      </c>
      <c r="I588" t="s">
        <v>1097</v>
      </c>
      <c r="J588" t="s">
        <v>47</v>
      </c>
      <c r="K588" t="s">
        <v>219</v>
      </c>
      <c r="L588" s="12">
        <v>44887.363807870373</v>
      </c>
      <c r="M588" s="12">
        <v>44887.363807870373</v>
      </c>
      <c r="N588" s="12"/>
      <c r="O588" t="s">
        <v>620</v>
      </c>
      <c r="P588" t="s">
        <v>47</v>
      </c>
      <c r="Q588" t="s">
        <v>47</v>
      </c>
      <c r="R588" t="s">
        <v>47</v>
      </c>
      <c r="S588" t="s">
        <v>47</v>
      </c>
      <c r="T588" t="s">
        <v>47</v>
      </c>
      <c r="U588" t="s">
        <v>47</v>
      </c>
      <c r="V588" t="s">
        <v>47</v>
      </c>
      <c r="W588" t="s">
        <v>47</v>
      </c>
      <c r="X588" t="s">
        <v>47</v>
      </c>
      <c r="Y588" t="s">
        <v>47</v>
      </c>
      <c r="Z588" t="s">
        <v>47</v>
      </c>
    </row>
    <row r="589" spans="1:26">
      <c r="A589" t="s">
        <v>5719</v>
      </c>
      <c r="B589" t="s">
        <v>42</v>
      </c>
      <c r="C589">
        <v>2021</v>
      </c>
      <c r="D589" t="s">
        <v>900</v>
      </c>
      <c r="E589" t="s">
        <v>901</v>
      </c>
      <c r="F589" t="s">
        <v>902</v>
      </c>
      <c r="G589" t="s">
        <v>47</v>
      </c>
      <c r="H589" t="s">
        <v>47</v>
      </c>
      <c r="I589" t="s">
        <v>903</v>
      </c>
      <c r="J589" t="s">
        <v>47</v>
      </c>
      <c r="K589" t="s">
        <v>61</v>
      </c>
      <c r="L589" s="12">
        <v>44887.363807870373</v>
      </c>
      <c r="M589" s="12">
        <v>44887.363807870373</v>
      </c>
      <c r="N589" s="12"/>
      <c r="O589" t="s">
        <v>904</v>
      </c>
      <c r="P589" t="s">
        <v>47</v>
      </c>
      <c r="Q589" t="s">
        <v>47</v>
      </c>
      <c r="R589" t="s">
        <v>47</v>
      </c>
      <c r="S589" t="s">
        <v>47</v>
      </c>
      <c r="T589" t="s">
        <v>47</v>
      </c>
      <c r="U589" t="s">
        <v>47</v>
      </c>
      <c r="V589" t="s">
        <v>47</v>
      </c>
      <c r="W589" t="s">
        <v>47</v>
      </c>
      <c r="X589" t="s">
        <v>47</v>
      </c>
      <c r="Y589" t="s">
        <v>47</v>
      </c>
      <c r="Z589" t="s">
        <v>47</v>
      </c>
    </row>
    <row r="590" spans="1:26">
      <c r="A590" t="s">
        <v>5720</v>
      </c>
      <c r="B590" t="s">
        <v>42</v>
      </c>
      <c r="C590">
        <v>2011</v>
      </c>
      <c r="D590" t="s">
        <v>857</v>
      </c>
      <c r="E590" t="s">
        <v>858</v>
      </c>
      <c r="F590" t="s">
        <v>859</v>
      </c>
      <c r="G590" t="s">
        <v>47</v>
      </c>
      <c r="H590" t="s">
        <v>47</v>
      </c>
      <c r="I590" t="s">
        <v>860</v>
      </c>
      <c r="J590" t="s">
        <v>47</v>
      </c>
      <c r="K590" t="s">
        <v>50</v>
      </c>
      <c r="L590" s="12">
        <v>44887.363807870373</v>
      </c>
      <c r="M590" s="12">
        <v>44887.363807870373</v>
      </c>
      <c r="N590" s="12"/>
      <c r="O590" t="s">
        <v>861</v>
      </c>
      <c r="P590" t="s">
        <v>47</v>
      </c>
      <c r="Q590" t="s">
        <v>47</v>
      </c>
      <c r="R590" t="s">
        <v>47</v>
      </c>
      <c r="S590" t="s">
        <v>47</v>
      </c>
      <c r="T590" t="s">
        <v>47</v>
      </c>
      <c r="U590" t="s">
        <v>47</v>
      </c>
      <c r="V590" t="s">
        <v>47</v>
      </c>
      <c r="W590" t="s">
        <v>47</v>
      </c>
      <c r="X590" t="s">
        <v>47</v>
      </c>
      <c r="Y590" t="s">
        <v>47</v>
      </c>
      <c r="Z590" t="s">
        <v>47</v>
      </c>
    </row>
    <row r="591" spans="1:26">
      <c r="A591" t="s">
        <v>4383</v>
      </c>
      <c r="B591" t="s">
        <v>42</v>
      </c>
      <c r="C591">
        <v>2020</v>
      </c>
      <c r="D591" t="s">
        <v>808</v>
      </c>
      <c r="E591" t="s">
        <v>809</v>
      </c>
      <c r="F591" t="s">
        <v>810</v>
      </c>
      <c r="G591" t="s">
        <v>47</v>
      </c>
      <c r="H591" t="s">
        <v>47</v>
      </c>
      <c r="I591" t="s">
        <v>811</v>
      </c>
      <c r="J591" t="s">
        <v>47</v>
      </c>
      <c r="K591" t="s">
        <v>124</v>
      </c>
      <c r="L591" s="12">
        <v>44887.363807870373</v>
      </c>
      <c r="M591" s="12">
        <v>44887.363807870373</v>
      </c>
      <c r="N591" s="12"/>
      <c r="O591" t="s">
        <v>812</v>
      </c>
      <c r="P591" t="s">
        <v>47</v>
      </c>
      <c r="Q591" t="s">
        <v>47</v>
      </c>
      <c r="R591" t="s">
        <v>47</v>
      </c>
      <c r="S591" t="s">
        <v>47</v>
      </c>
      <c r="T591" t="s">
        <v>47</v>
      </c>
      <c r="U591" t="s">
        <v>47</v>
      </c>
      <c r="V591" t="s">
        <v>47</v>
      </c>
      <c r="W591" t="s">
        <v>47</v>
      </c>
      <c r="X591" t="s">
        <v>47</v>
      </c>
      <c r="Y591" t="s">
        <v>47</v>
      </c>
      <c r="Z591" t="s">
        <v>47</v>
      </c>
    </row>
    <row r="592" spans="1:26">
      <c r="A592" t="s">
        <v>5721</v>
      </c>
      <c r="B592" t="s">
        <v>42</v>
      </c>
      <c r="C592">
        <v>2021</v>
      </c>
      <c r="D592" t="s">
        <v>694</v>
      </c>
      <c r="E592" t="s">
        <v>695</v>
      </c>
      <c r="F592" t="s">
        <v>696</v>
      </c>
      <c r="G592" t="s">
        <v>47</v>
      </c>
      <c r="H592" t="s">
        <v>47</v>
      </c>
      <c r="I592" t="s">
        <v>697</v>
      </c>
      <c r="J592" t="s">
        <v>47</v>
      </c>
      <c r="K592" t="s">
        <v>61</v>
      </c>
      <c r="L592" s="12">
        <v>44887.363807870373</v>
      </c>
      <c r="M592" s="12">
        <v>44887.363807870373</v>
      </c>
      <c r="N592" s="12"/>
      <c r="O592" t="s">
        <v>698</v>
      </c>
      <c r="P592" t="s">
        <v>47</v>
      </c>
      <c r="Q592" t="s">
        <v>47</v>
      </c>
      <c r="R592" t="s">
        <v>47</v>
      </c>
      <c r="S592" t="s">
        <v>47</v>
      </c>
      <c r="T592" t="s">
        <v>47</v>
      </c>
      <c r="U592" t="s">
        <v>47</v>
      </c>
      <c r="V592" t="s">
        <v>47</v>
      </c>
      <c r="W592" t="s">
        <v>47</v>
      </c>
      <c r="X592" t="s">
        <v>47</v>
      </c>
      <c r="Y592" t="s">
        <v>47</v>
      </c>
      <c r="Z592" t="s">
        <v>47</v>
      </c>
    </row>
    <row r="593" spans="1:26">
      <c r="A593" t="s">
        <v>4384</v>
      </c>
      <c r="B593" t="s">
        <v>42</v>
      </c>
      <c r="C593">
        <v>2014</v>
      </c>
      <c r="D593" t="s">
        <v>947</v>
      </c>
      <c r="E593" t="s">
        <v>948</v>
      </c>
      <c r="F593" t="s">
        <v>949</v>
      </c>
      <c r="G593" t="s">
        <v>47</v>
      </c>
      <c r="H593" t="s">
        <v>47</v>
      </c>
      <c r="I593" t="s">
        <v>950</v>
      </c>
      <c r="J593" t="s">
        <v>47</v>
      </c>
      <c r="K593" t="s">
        <v>348</v>
      </c>
      <c r="L593" s="12">
        <v>44887.363807870373</v>
      </c>
      <c r="M593" s="12">
        <v>44887.363807870373</v>
      </c>
      <c r="N593" s="12"/>
      <c r="O593" t="s">
        <v>951</v>
      </c>
      <c r="P593" t="s">
        <v>47</v>
      </c>
      <c r="Q593" t="s">
        <v>47</v>
      </c>
      <c r="R593" t="s">
        <v>47</v>
      </c>
      <c r="S593" t="s">
        <v>47</v>
      </c>
      <c r="T593" t="s">
        <v>47</v>
      </c>
      <c r="U593" t="s">
        <v>47</v>
      </c>
      <c r="V593" t="s">
        <v>47</v>
      </c>
      <c r="W593" t="s">
        <v>47</v>
      </c>
      <c r="X593" t="s">
        <v>47</v>
      </c>
      <c r="Y593" t="s">
        <v>47</v>
      </c>
      <c r="Z593" t="s">
        <v>47</v>
      </c>
    </row>
    <row r="594" spans="1:26">
      <c r="A594" t="s">
        <v>5722</v>
      </c>
      <c r="B594" t="s">
        <v>42</v>
      </c>
      <c r="C594">
        <v>2020</v>
      </c>
      <c r="D594" t="s">
        <v>915</v>
      </c>
      <c r="E594" t="s">
        <v>916</v>
      </c>
      <c r="F594" t="s">
        <v>917</v>
      </c>
      <c r="G594" t="s">
        <v>47</v>
      </c>
      <c r="H594" t="s">
        <v>47</v>
      </c>
      <c r="I594" t="s">
        <v>918</v>
      </c>
      <c r="J594" t="s">
        <v>47</v>
      </c>
      <c r="K594" t="s">
        <v>124</v>
      </c>
      <c r="L594" s="12">
        <v>44887.363807870373</v>
      </c>
      <c r="M594" s="12">
        <v>44887.363807870373</v>
      </c>
      <c r="N594" s="12"/>
      <c r="O594" t="s">
        <v>919</v>
      </c>
      <c r="P594" t="s">
        <v>47</v>
      </c>
      <c r="Q594" t="s">
        <v>47</v>
      </c>
      <c r="R594" t="s">
        <v>47</v>
      </c>
      <c r="S594" t="s">
        <v>47</v>
      </c>
      <c r="T594" t="s">
        <v>47</v>
      </c>
      <c r="U594" t="s">
        <v>47</v>
      </c>
      <c r="V594" t="s">
        <v>47</v>
      </c>
      <c r="W594" t="s">
        <v>47</v>
      </c>
      <c r="X594" t="s">
        <v>47</v>
      </c>
      <c r="Y594" t="s">
        <v>47</v>
      </c>
      <c r="Z594" t="s">
        <v>47</v>
      </c>
    </row>
    <row r="595" spans="1:26">
      <c r="A595" t="s">
        <v>4385</v>
      </c>
      <c r="B595" t="s">
        <v>42</v>
      </c>
      <c r="C595">
        <v>2019</v>
      </c>
      <c r="D595" t="s">
        <v>755</v>
      </c>
      <c r="E595" t="s">
        <v>756</v>
      </c>
      <c r="F595" t="s">
        <v>757</v>
      </c>
      <c r="G595" t="s">
        <v>47</v>
      </c>
      <c r="H595" t="s">
        <v>47</v>
      </c>
      <c r="I595" t="s">
        <v>758</v>
      </c>
      <c r="J595" t="s">
        <v>47</v>
      </c>
      <c r="K595" t="s">
        <v>219</v>
      </c>
      <c r="L595" s="12">
        <v>44887.363807870373</v>
      </c>
      <c r="M595" s="12">
        <v>44887.363807870373</v>
      </c>
      <c r="N595" s="12"/>
      <c r="O595" t="s">
        <v>759</v>
      </c>
      <c r="P595" t="s">
        <v>47</v>
      </c>
      <c r="Q595" t="s">
        <v>47</v>
      </c>
      <c r="R595" t="s">
        <v>47</v>
      </c>
      <c r="S595" t="s">
        <v>47</v>
      </c>
      <c r="T595" t="s">
        <v>47</v>
      </c>
      <c r="U595" t="s">
        <v>47</v>
      </c>
      <c r="V595" t="s">
        <v>47</v>
      </c>
      <c r="W595" t="s">
        <v>47</v>
      </c>
      <c r="X595" t="s">
        <v>47</v>
      </c>
      <c r="Y595" t="s">
        <v>47</v>
      </c>
      <c r="Z595" t="s">
        <v>47</v>
      </c>
    </row>
    <row r="596" spans="1:26">
      <c r="A596" t="s">
        <v>4386</v>
      </c>
      <c r="B596" t="s">
        <v>83</v>
      </c>
      <c r="C596">
        <v>2021</v>
      </c>
      <c r="D596" t="s">
        <v>621</v>
      </c>
      <c r="E596" t="s">
        <v>622</v>
      </c>
      <c r="F596" t="s">
        <v>623</v>
      </c>
      <c r="G596" t="s">
        <v>47</v>
      </c>
      <c r="H596" t="s">
        <v>47</v>
      </c>
      <c r="I596" t="s">
        <v>624</v>
      </c>
      <c r="J596" t="s">
        <v>47</v>
      </c>
      <c r="K596" t="s">
        <v>61</v>
      </c>
      <c r="L596" s="12">
        <v>44887.363807870373</v>
      </c>
      <c r="M596" s="12">
        <v>44887.363807870373</v>
      </c>
      <c r="N596" s="12"/>
      <c r="O596" t="s">
        <v>625</v>
      </c>
      <c r="P596" t="s">
        <v>47</v>
      </c>
      <c r="Q596" t="s">
        <v>818</v>
      </c>
      <c r="R596" t="s">
        <v>47</v>
      </c>
      <c r="S596" t="s">
        <v>47</v>
      </c>
      <c r="T596" t="s">
        <v>47</v>
      </c>
      <c r="U596" t="s">
        <v>47</v>
      </c>
      <c r="V596" t="s">
        <v>47</v>
      </c>
      <c r="W596" t="s">
        <v>47</v>
      </c>
      <c r="X596" t="s">
        <v>47</v>
      </c>
      <c r="Y596" t="s">
        <v>47</v>
      </c>
      <c r="Z596" t="s">
        <v>47</v>
      </c>
    </row>
    <row r="597" spans="1:26">
      <c r="A597" t="s">
        <v>5723</v>
      </c>
      <c r="B597" t="s">
        <v>83</v>
      </c>
      <c r="D597" t="s">
        <v>4362</v>
      </c>
      <c r="E597" t="s">
        <v>4363</v>
      </c>
      <c r="F597" t="s">
        <v>4364</v>
      </c>
      <c r="G597" t="s">
        <v>47</v>
      </c>
      <c r="H597" t="s">
        <v>47</v>
      </c>
      <c r="I597" t="s">
        <v>47</v>
      </c>
      <c r="J597" t="s">
        <v>4365</v>
      </c>
      <c r="K597" t="s">
        <v>47</v>
      </c>
      <c r="L597" s="12">
        <v>44887.363807870373</v>
      </c>
      <c r="M597" s="12">
        <v>44887.363807870373</v>
      </c>
      <c r="N597" s="12"/>
      <c r="O597" t="s">
        <v>47</v>
      </c>
      <c r="P597" t="s">
        <v>47</v>
      </c>
      <c r="Q597" t="s">
        <v>47</v>
      </c>
      <c r="R597" t="s">
        <v>47</v>
      </c>
      <c r="S597" t="s">
        <v>47</v>
      </c>
      <c r="T597" t="s">
        <v>47</v>
      </c>
      <c r="U597" t="s">
        <v>47</v>
      </c>
      <c r="V597" t="s">
        <v>47</v>
      </c>
      <c r="W597" t="s">
        <v>47</v>
      </c>
      <c r="X597" t="s">
        <v>4237</v>
      </c>
      <c r="Y597" t="s">
        <v>47</v>
      </c>
      <c r="Z597" t="s">
        <v>47</v>
      </c>
    </row>
    <row r="598" spans="1:26">
      <c r="A598" t="s">
        <v>5724</v>
      </c>
      <c r="B598" t="s">
        <v>83</v>
      </c>
      <c r="D598" t="s">
        <v>4290</v>
      </c>
      <c r="E598" t="s">
        <v>4291</v>
      </c>
      <c r="F598" t="s">
        <v>4292</v>
      </c>
      <c r="G598" t="s">
        <v>47</v>
      </c>
      <c r="H598" t="s">
        <v>47</v>
      </c>
      <c r="I598" t="s">
        <v>47</v>
      </c>
      <c r="J598" t="s">
        <v>4293</v>
      </c>
      <c r="K598" t="s">
        <v>47</v>
      </c>
      <c r="L598" s="12">
        <v>44887.363807870373</v>
      </c>
      <c r="M598" s="12">
        <v>44887.363807870373</v>
      </c>
      <c r="N598" s="12"/>
      <c r="O598" t="s">
        <v>47</v>
      </c>
      <c r="P598" t="s">
        <v>47</v>
      </c>
      <c r="Q598" t="s">
        <v>47</v>
      </c>
      <c r="R598" t="s">
        <v>47</v>
      </c>
      <c r="S598" t="s">
        <v>47</v>
      </c>
      <c r="T598" t="s">
        <v>47</v>
      </c>
      <c r="U598" t="s">
        <v>47</v>
      </c>
      <c r="V598" t="s">
        <v>47</v>
      </c>
      <c r="W598" t="s">
        <v>47</v>
      </c>
      <c r="X598" t="s">
        <v>4237</v>
      </c>
      <c r="Y598" t="s">
        <v>47</v>
      </c>
      <c r="Z598" t="s">
        <v>47</v>
      </c>
    </row>
    <row r="599" spans="1:26">
      <c r="A599" t="s">
        <v>4387</v>
      </c>
      <c r="B599" t="s">
        <v>42</v>
      </c>
      <c r="C599">
        <v>2019</v>
      </c>
      <c r="D599" t="s">
        <v>671</v>
      </c>
      <c r="E599" t="s">
        <v>672</v>
      </c>
      <c r="F599" t="s">
        <v>668</v>
      </c>
      <c r="G599" t="s">
        <v>47</v>
      </c>
      <c r="H599" t="s">
        <v>47</v>
      </c>
      <c r="I599" t="s">
        <v>673</v>
      </c>
      <c r="J599" t="s">
        <v>47</v>
      </c>
      <c r="K599" t="s">
        <v>219</v>
      </c>
      <c r="L599" s="12">
        <v>44887.363807870373</v>
      </c>
      <c r="M599" s="12">
        <v>44887.363807870373</v>
      </c>
      <c r="N599" s="12"/>
      <c r="O599" t="s">
        <v>674</v>
      </c>
      <c r="P599" t="s">
        <v>47</v>
      </c>
      <c r="Q599" t="s">
        <v>47</v>
      </c>
      <c r="R599" t="s">
        <v>47</v>
      </c>
      <c r="S599" t="s">
        <v>47</v>
      </c>
      <c r="T599" t="s">
        <v>47</v>
      </c>
      <c r="U599" t="s">
        <v>47</v>
      </c>
      <c r="V599" t="s">
        <v>47</v>
      </c>
      <c r="W599" t="s">
        <v>47</v>
      </c>
      <c r="X599" t="s">
        <v>47</v>
      </c>
      <c r="Y599" t="s">
        <v>47</v>
      </c>
      <c r="Z599" t="s">
        <v>47</v>
      </c>
    </row>
    <row r="600" spans="1:26">
      <c r="A600" t="s">
        <v>5725</v>
      </c>
      <c r="B600" t="s">
        <v>83</v>
      </c>
      <c r="C600">
        <v>2007</v>
      </c>
      <c r="D600" t="s">
        <v>610</v>
      </c>
      <c r="E600" t="s">
        <v>611</v>
      </c>
      <c r="F600" t="s">
        <v>612</v>
      </c>
      <c r="G600" t="s">
        <v>47</v>
      </c>
      <c r="H600" t="s">
        <v>47</v>
      </c>
      <c r="I600" t="s">
        <v>613</v>
      </c>
      <c r="J600" t="s">
        <v>47</v>
      </c>
      <c r="K600" t="s">
        <v>614</v>
      </c>
      <c r="L600" s="12">
        <v>44887.363807870373</v>
      </c>
      <c r="M600" s="12">
        <v>44887.363807870373</v>
      </c>
      <c r="N600" s="12"/>
      <c r="O600" t="s">
        <v>615</v>
      </c>
      <c r="P600" t="s">
        <v>130</v>
      </c>
      <c r="Q600" t="s">
        <v>4637</v>
      </c>
      <c r="R600" t="s">
        <v>47</v>
      </c>
      <c r="S600" t="s">
        <v>47</v>
      </c>
      <c r="T600" t="s">
        <v>47</v>
      </c>
      <c r="U600" t="s">
        <v>47</v>
      </c>
      <c r="V600" t="s">
        <v>47</v>
      </c>
      <c r="W600" t="s">
        <v>47</v>
      </c>
      <c r="X600" t="s">
        <v>47</v>
      </c>
      <c r="Y600" t="s">
        <v>47</v>
      </c>
      <c r="Z600" t="s">
        <v>47</v>
      </c>
    </row>
    <row r="601" spans="1:26">
      <c r="A601" t="s">
        <v>4388</v>
      </c>
      <c r="B601" t="s">
        <v>42</v>
      </c>
      <c r="C601">
        <v>2021</v>
      </c>
      <c r="D601" t="s">
        <v>600</v>
      </c>
      <c r="E601" t="s">
        <v>601</v>
      </c>
      <c r="F601" t="s">
        <v>602</v>
      </c>
      <c r="G601" t="s">
        <v>47</v>
      </c>
      <c r="H601" t="s">
        <v>47</v>
      </c>
      <c r="I601" t="s">
        <v>603</v>
      </c>
      <c r="J601" t="s">
        <v>47</v>
      </c>
      <c r="K601" t="s">
        <v>61</v>
      </c>
      <c r="L601" s="12">
        <v>44887.363807870373</v>
      </c>
      <c r="M601" s="12">
        <v>44887.363807870373</v>
      </c>
      <c r="N601" s="12"/>
      <c r="O601" t="s">
        <v>604</v>
      </c>
      <c r="P601" t="s">
        <v>47</v>
      </c>
      <c r="Q601" t="s">
        <v>47</v>
      </c>
      <c r="R601" t="s">
        <v>47</v>
      </c>
      <c r="S601" t="s">
        <v>47</v>
      </c>
      <c r="T601" t="s">
        <v>47</v>
      </c>
      <c r="U601" t="s">
        <v>47</v>
      </c>
      <c r="V601" t="s">
        <v>47</v>
      </c>
      <c r="W601" t="s">
        <v>47</v>
      </c>
      <c r="X601" t="s">
        <v>47</v>
      </c>
      <c r="Y601" t="s">
        <v>47</v>
      </c>
      <c r="Z601" t="s">
        <v>47</v>
      </c>
    </row>
    <row r="602" spans="1:26">
      <c r="A602" t="s">
        <v>5726</v>
      </c>
      <c r="B602" t="s">
        <v>654</v>
      </c>
      <c r="C602">
        <v>2014</v>
      </c>
      <c r="D602" t="s">
        <v>4366</v>
      </c>
      <c r="E602" t="s">
        <v>4367</v>
      </c>
      <c r="F602" t="s">
        <v>47</v>
      </c>
      <c r="G602" t="s">
        <v>47</v>
      </c>
      <c r="H602" t="s">
        <v>47</v>
      </c>
      <c r="I602" t="s">
        <v>47</v>
      </c>
      <c r="J602" t="s">
        <v>4368</v>
      </c>
      <c r="K602" t="s">
        <v>348</v>
      </c>
      <c r="L602" s="12">
        <v>44887.363807870373</v>
      </c>
      <c r="M602" s="12">
        <v>44887.363807870373</v>
      </c>
      <c r="N602" s="12"/>
      <c r="O602" t="s">
        <v>47</v>
      </c>
      <c r="P602" t="s">
        <v>47</v>
      </c>
      <c r="Q602" t="s">
        <v>47</v>
      </c>
      <c r="R602" t="s">
        <v>47</v>
      </c>
      <c r="S602" t="s">
        <v>47</v>
      </c>
      <c r="T602" t="s">
        <v>4260</v>
      </c>
      <c r="U602" t="s">
        <v>47</v>
      </c>
      <c r="V602" t="s">
        <v>47</v>
      </c>
      <c r="W602" t="s">
        <v>47</v>
      </c>
      <c r="X602" t="s">
        <v>47</v>
      </c>
      <c r="Y602" t="s">
        <v>47</v>
      </c>
      <c r="Z602" t="s">
        <v>47</v>
      </c>
    </row>
    <row r="603" spans="1:26">
      <c r="A603" t="s">
        <v>5727</v>
      </c>
      <c r="B603" t="s">
        <v>654</v>
      </c>
      <c r="C603">
        <v>2018</v>
      </c>
      <c r="D603" t="s">
        <v>4330</v>
      </c>
      <c r="E603" t="s">
        <v>4331</v>
      </c>
      <c r="F603" t="s">
        <v>47</v>
      </c>
      <c r="G603" t="s">
        <v>47</v>
      </c>
      <c r="H603" t="s">
        <v>47</v>
      </c>
      <c r="I603" t="s">
        <v>47</v>
      </c>
      <c r="J603" t="s">
        <v>4332</v>
      </c>
      <c r="K603" t="s">
        <v>332</v>
      </c>
      <c r="L603" s="12">
        <v>44887.363807870373</v>
      </c>
      <c r="M603" s="12">
        <v>44887.363807870373</v>
      </c>
      <c r="N603" s="12"/>
      <c r="O603" t="s">
        <v>47</v>
      </c>
      <c r="P603" t="s">
        <v>47</v>
      </c>
      <c r="Q603" t="s">
        <v>47</v>
      </c>
      <c r="R603" t="s">
        <v>47</v>
      </c>
      <c r="S603" t="s">
        <v>47</v>
      </c>
      <c r="T603" t="s">
        <v>4245</v>
      </c>
      <c r="U603" t="s">
        <v>47</v>
      </c>
      <c r="V603" t="s">
        <v>47</v>
      </c>
      <c r="W603" t="s">
        <v>47</v>
      </c>
      <c r="X603" t="s">
        <v>47</v>
      </c>
      <c r="Y603" t="s">
        <v>47</v>
      </c>
      <c r="Z603" t="s">
        <v>47</v>
      </c>
    </row>
    <row r="604" spans="1:26">
      <c r="A604" t="s">
        <v>5728</v>
      </c>
      <c r="B604" t="s">
        <v>83</v>
      </c>
      <c r="C604">
        <v>2020</v>
      </c>
      <c r="D604" t="s">
        <v>4317</v>
      </c>
      <c r="E604" t="s">
        <v>4318</v>
      </c>
      <c r="F604" t="s">
        <v>4319</v>
      </c>
      <c r="G604" t="s">
        <v>47</v>
      </c>
      <c r="H604" t="s">
        <v>47</v>
      </c>
      <c r="I604" t="s">
        <v>47</v>
      </c>
      <c r="J604" t="s">
        <v>4320</v>
      </c>
      <c r="K604" t="s">
        <v>124</v>
      </c>
      <c r="L604" s="12">
        <v>44887.363807870373</v>
      </c>
      <c r="M604" s="12">
        <v>44887.363807870373</v>
      </c>
      <c r="N604" s="12"/>
      <c r="O604" t="s">
        <v>47</v>
      </c>
      <c r="P604" t="s">
        <v>47</v>
      </c>
      <c r="Q604" t="s">
        <v>47</v>
      </c>
      <c r="R604" t="s">
        <v>47</v>
      </c>
      <c r="S604" t="s">
        <v>47</v>
      </c>
      <c r="T604" t="s">
        <v>47</v>
      </c>
      <c r="U604" t="s">
        <v>47</v>
      </c>
      <c r="V604" t="s">
        <v>47</v>
      </c>
      <c r="W604" t="s">
        <v>47</v>
      </c>
      <c r="X604" t="s">
        <v>4321</v>
      </c>
      <c r="Y604" t="s">
        <v>47</v>
      </c>
      <c r="Z604" t="s">
        <v>47</v>
      </c>
    </row>
    <row r="605" spans="1:26">
      <c r="A605" t="s">
        <v>5729</v>
      </c>
      <c r="B605" t="s">
        <v>83</v>
      </c>
      <c r="C605">
        <v>2021</v>
      </c>
      <c r="D605" t="s">
        <v>4294</v>
      </c>
      <c r="E605" t="s">
        <v>4295</v>
      </c>
      <c r="F605" t="s">
        <v>4296</v>
      </c>
      <c r="G605" t="s">
        <v>47</v>
      </c>
      <c r="H605" t="s">
        <v>47</v>
      </c>
      <c r="I605" t="s">
        <v>47</v>
      </c>
      <c r="J605" t="s">
        <v>4297</v>
      </c>
      <c r="K605" t="s">
        <v>61</v>
      </c>
      <c r="L605" s="12">
        <v>44887.363807870373</v>
      </c>
      <c r="M605" s="12">
        <v>44887.363807870373</v>
      </c>
      <c r="N605" s="12"/>
      <c r="O605" t="s">
        <v>47</v>
      </c>
      <c r="P605" t="s">
        <v>47</v>
      </c>
      <c r="Q605" t="s">
        <v>47</v>
      </c>
      <c r="R605" t="s">
        <v>47</v>
      </c>
      <c r="S605" t="s">
        <v>47</v>
      </c>
      <c r="T605" t="s">
        <v>47</v>
      </c>
      <c r="U605" t="s">
        <v>47</v>
      </c>
      <c r="V605" t="s">
        <v>47</v>
      </c>
      <c r="W605" t="s">
        <v>47</v>
      </c>
      <c r="X605" t="s">
        <v>4232</v>
      </c>
      <c r="Y605" t="s">
        <v>47</v>
      </c>
      <c r="Z605" t="s">
        <v>47</v>
      </c>
    </row>
    <row r="606" spans="1:26">
      <c r="A606" t="s">
        <v>5730</v>
      </c>
      <c r="B606" t="s">
        <v>83</v>
      </c>
      <c r="C606">
        <v>2021</v>
      </c>
      <c r="D606" t="s">
        <v>4281</v>
      </c>
      <c r="E606" t="s">
        <v>4282</v>
      </c>
      <c r="F606" t="s">
        <v>4283</v>
      </c>
      <c r="G606" t="s">
        <v>47</v>
      </c>
      <c r="H606" t="s">
        <v>47</v>
      </c>
      <c r="I606" t="s">
        <v>47</v>
      </c>
      <c r="J606" t="s">
        <v>4284</v>
      </c>
      <c r="K606" t="s">
        <v>61</v>
      </c>
      <c r="L606" s="12">
        <v>44887.363807870373</v>
      </c>
      <c r="M606" s="12">
        <v>44887.363807870373</v>
      </c>
      <c r="N606" s="12"/>
      <c r="O606" t="s">
        <v>47</v>
      </c>
      <c r="P606" t="s">
        <v>47</v>
      </c>
      <c r="Q606" t="s">
        <v>47</v>
      </c>
      <c r="R606" t="s">
        <v>47</v>
      </c>
      <c r="S606" t="s">
        <v>47</v>
      </c>
      <c r="T606" t="s">
        <v>47</v>
      </c>
      <c r="U606" t="s">
        <v>47</v>
      </c>
      <c r="V606" t="s">
        <v>47</v>
      </c>
      <c r="W606" t="s">
        <v>47</v>
      </c>
      <c r="X606" t="s">
        <v>4285</v>
      </c>
      <c r="Y606" t="s">
        <v>47</v>
      </c>
      <c r="Z606" t="s">
        <v>47</v>
      </c>
    </row>
    <row r="607" spans="1:26">
      <c r="A607" t="s">
        <v>4389</v>
      </c>
      <c r="B607" t="s">
        <v>83</v>
      </c>
      <c r="C607">
        <v>2020</v>
      </c>
      <c r="D607" t="s">
        <v>4273</v>
      </c>
      <c r="E607" t="s">
        <v>4274</v>
      </c>
      <c r="F607" t="s">
        <v>4275</v>
      </c>
      <c r="G607" t="s">
        <v>47</v>
      </c>
      <c r="H607" t="s">
        <v>47</v>
      </c>
      <c r="I607" t="s">
        <v>47</v>
      </c>
      <c r="J607" t="s">
        <v>4276</v>
      </c>
      <c r="K607" t="s">
        <v>124</v>
      </c>
      <c r="L607" s="12">
        <v>44887.363807870373</v>
      </c>
      <c r="M607" s="12">
        <v>44887.363807870373</v>
      </c>
      <c r="N607" s="12"/>
      <c r="O607" t="s">
        <v>47</v>
      </c>
      <c r="P607" t="s">
        <v>47</v>
      </c>
      <c r="Q607" t="s">
        <v>47</v>
      </c>
      <c r="R607" t="s">
        <v>47</v>
      </c>
      <c r="S607" t="s">
        <v>47</v>
      </c>
      <c r="T607" t="s">
        <v>47</v>
      </c>
      <c r="U607" t="s">
        <v>47</v>
      </c>
      <c r="V607" t="s">
        <v>47</v>
      </c>
      <c r="W607" t="s">
        <v>47</v>
      </c>
      <c r="X607" t="s">
        <v>4232</v>
      </c>
      <c r="Y607" t="s">
        <v>47</v>
      </c>
      <c r="Z607" t="s">
        <v>47</v>
      </c>
    </row>
    <row r="608" spans="1:26">
      <c r="A608" t="s">
        <v>5731</v>
      </c>
      <c r="B608" t="s">
        <v>83</v>
      </c>
      <c r="C608">
        <v>2019</v>
      </c>
      <c r="D608" t="s">
        <v>4261</v>
      </c>
      <c r="E608" t="s">
        <v>4262</v>
      </c>
      <c r="F608" t="s">
        <v>4263</v>
      </c>
      <c r="G608" t="s">
        <v>47</v>
      </c>
      <c r="H608" t="s">
        <v>47</v>
      </c>
      <c r="I608" t="s">
        <v>47</v>
      </c>
      <c r="J608" t="s">
        <v>4264</v>
      </c>
      <c r="K608" t="s">
        <v>219</v>
      </c>
      <c r="L608" s="12">
        <v>44887.363807870373</v>
      </c>
      <c r="M608" s="12">
        <v>44887.363807870373</v>
      </c>
      <c r="N608" s="12"/>
      <c r="O608" t="s">
        <v>47</v>
      </c>
      <c r="P608" t="s">
        <v>47</v>
      </c>
      <c r="Q608" t="s">
        <v>47</v>
      </c>
      <c r="R608" t="s">
        <v>47</v>
      </c>
      <c r="S608" t="s">
        <v>47</v>
      </c>
      <c r="T608" t="s">
        <v>47</v>
      </c>
      <c r="U608" t="s">
        <v>47</v>
      </c>
      <c r="V608" t="s">
        <v>47</v>
      </c>
      <c r="W608" t="s">
        <v>47</v>
      </c>
      <c r="X608" t="s">
        <v>4227</v>
      </c>
      <c r="Y608" t="s">
        <v>47</v>
      </c>
      <c r="Z608" t="s">
        <v>47</v>
      </c>
    </row>
    <row r="609" spans="1:26">
      <c r="A609" t="s">
        <v>4390</v>
      </c>
      <c r="B609" t="s">
        <v>83</v>
      </c>
      <c r="C609">
        <v>2021</v>
      </c>
      <c r="D609" t="s">
        <v>4250</v>
      </c>
      <c r="E609" t="s">
        <v>4251</v>
      </c>
      <c r="F609" t="s">
        <v>4230</v>
      </c>
      <c r="G609" t="s">
        <v>47</v>
      </c>
      <c r="H609" t="s">
        <v>47</v>
      </c>
      <c r="I609" t="s">
        <v>47</v>
      </c>
      <c r="J609" t="s">
        <v>4252</v>
      </c>
      <c r="K609" t="s">
        <v>61</v>
      </c>
      <c r="L609" s="12">
        <v>44887.363807870373</v>
      </c>
      <c r="M609" s="12">
        <v>44887.363807870373</v>
      </c>
      <c r="N609" s="12"/>
      <c r="O609" t="s">
        <v>47</v>
      </c>
      <c r="P609" t="s">
        <v>47</v>
      </c>
      <c r="Q609" t="s">
        <v>47</v>
      </c>
      <c r="R609" t="s">
        <v>47</v>
      </c>
      <c r="S609" t="s">
        <v>47</v>
      </c>
      <c r="T609" t="s">
        <v>47</v>
      </c>
      <c r="U609" t="s">
        <v>47</v>
      </c>
      <c r="V609" t="s">
        <v>47</v>
      </c>
      <c r="W609" t="s">
        <v>47</v>
      </c>
      <c r="X609" t="s">
        <v>4232</v>
      </c>
      <c r="Y609" t="s">
        <v>47</v>
      </c>
      <c r="Z609" t="s">
        <v>47</v>
      </c>
    </row>
    <row r="610" spans="1:26">
      <c r="A610" t="s">
        <v>4391</v>
      </c>
      <c r="B610" t="s">
        <v>83</v>
      </c>
      <c r="C610">
        <v>2022</v>
      </c>
      <c r="D610" t="s">
        <v>4286</v>
      </c>
      <c r="E610" t="s">
        <v>4287</v>
      </c>
      <c r="F610" t="s">
        <v>4288</v>
      </c>
      <c r="G610" t="s">
        <v>47</v>
      </c>
      <c r="H610" t="s">
        <v>47</v>
      </c>
      <c r="I610" t="s">
        <v>47</v>
      </c>
      <c r="J610" t="s">
        <v>4289</v>
      </c>
      <c r="K610" t="s">
        <v>71</v>
      </c>
      <c r="L610" s="12">
        <v>44887.363807870373</v>
      </c>
      <c r="M610" s="12">
        <v>44887.363807870373</v>
      </c>
      <c r="N610" s="12"/>
      <c r="O610" t="s">
        <v>47</v>
      </c>
      <c r="P610" t="s">
        <v>47</v>
      </c>
      <c r="Q610" t="s">
        <v>47</v>
      </c>
      <c r="R610" t="s">
        <v>47</v>
      </c>
      <c r="S610" t="s">
        <v>47</v>
      </c>
      <c r="T610" t="s">
        <v>47</v>
      </c>
      <c r="U610" t="s">
        <v>47</v>
      </c>
      <c r="V610" t="s">
        <v>47</v>
      </c>
      <c r="W610" t="s">
        <v>47</v>
      </c>
      <c r="X610" t="s">
        <v>4232</v>
      </c>
      <c r="Y610" t="s">
        <v>47</v>
      </c>
      <c r="Z610" t="s">
        <v>47</v>
      </c>
    </row>
    <row r="611" spans="1:26">
      <c r="A611" t="s">
        <v>4392</v>
      </c>
      <c r="B611" t="s">
        <v>83</v>
      </c>
      <c r="C611">
        <v>2014</v>
      </c>
      <c r="D611" t="s">
        <v>4269</v>
      </c>
      <c r="E611" t="s">
        <v>4270</v>
      </c>
      <c r="F611" t="s">
        <v>4271</v>
      </c>
      <c r="G611" t="s">
        <v>47</v>
      </c>
      <c r="H611" t="s">
        <v>47</v>
      </c>
      <c r="I611" t="s">
        <v>47</v>
      </c>
      <c r="J611" t="s">
        <v>4272</v>
      </c>
      <c r="K611" t="s">
        <v>348</v>
      </c>
      <c r="L611" s="12">
        <v>44887.363807870373</v>
      </c>
      <c r="M611" s="12">
        <v>44887.363807870373</v>
      </c>
      <c r="N611" s="12"/>
      <c r="O611" t="s">
        <v>47</v>
      </c>
      <c r="P611" t="s">
        <v>47</v>
      </c>
      <c r="Q611" t="s">
        <v>47</v>
      </c>
      <c r="R611" t="s">
        <v>47</v>
      </c>
      <c r="S611" t="s">
        <v>47</v>
      </c>
      <c r="T611" t="s">
        <v>47</v>
      </c>
      <c r="U611" t="s">
        <v>47</v>
      </c>
      <c r="V611" t="s">
        <v>47</v>
      </c>
      <c r="W611" t="s">
        <v>47</v>
      </c>
      <c r="X611" t="s">
        <v>4227</v>
      </c>
      <c r="Y611" t="s">
        <v>47</v>
      </c>
      <c r="Z611" t="s">
        <v>47</v>
      </c>
    </row>
    <row r="612" spans="1:26">
      <c r="A612" t="s">
        <v>5732</v>
      </c>
      <c r="B612" t="s">
        <v>83</v>
      </c>
      <c r="C612">
        <v>2019</v>
      </c>
      <c r="D612" t="s">
        <v>4246</v>
      </c>
      <c r="E612" t="s">
        <v>4247</v>
      </c>
      <c r="F612" t="s">
        <v>4248</v>
      </c>
      <c r="G612" t="s">
        <v>47</v>
      </c>
      <c r="H612" t="s">
        <v>47</v>
      </c>
      <c r="I612" t="s">
        <v>47</v>
      </c>
      <c r="J612" t="s">
        <v>4249</v>
      </c>
      <c r="K612" t="s">
        <v>219</v>
      </c>
      <c r="L612" s="12">
        <v>44887.363807870373</v>
      </c>
      <c r="M612" s="12">
        <v>44887.363807870373</v>
      </c>
      <c r="N612" s="12"/>
      <c r="O612" t="s">
        <v>47</v>
      </c>
      <c r="P612" t="s">
        <v>47</v>
      </c>
      <c r="Q612" t="s">
        <v>47</v>
      </c>
      <c r="R612" t="s">
        <v>47</v>
      </c>
      <c r="S612" t="s">
        <v>47</v>
      </c>
      <c r="T612" t="s">
        <v>47</v>
      </c>
      <c r="U612" t="s">
        <v>47</v>
      </c>
      <c r="V612" t="s">
        <v>47</v>
      </c>
      <c r="W612" t="s">
        <v>47</v>
      </c>
      <c r="X612" t="s">
        <v>4227</v>
      </c>
      <c r="Y612" t="s">
        <v>47</v>
      </c>
      <c r="Z612" t="s">
        <v>47</v>
      </c>
    </row>
    <row r="613" spans="1:26">
      <c r="A613" t="s">
        <v>4393</v>
      </c>
      <c r="B613" t="s">
        <v>83</v>
      </c>
      <c r="C613">
        <v>2022</v>
      </c>
      <c r="D613" t="s">
        <v>4228</v>
      </c>
      <c r="E613" t="s">
        <v>4229</v>
      </c>
      <c r="F613" t="s">
        <v>4230</v>
      </c>
      <c r="G613" t="s">
        <v>47</v>
      </c>
      <c r="H613" t="s">
        <v>47</v>
      </c>
      <c r="I613" t="s">
        <v>47</v>
      </c>
      <c r="J613" t="s">
        <v>4231</v>
      </c>
      <c r="K613" t="s">
        <v>71</v>
      </c>
      <c r="L613" s="12">
        <v>44887.363807870373</v>
      </c>
      <c r="M613" s="12">
        <v>44887.363807870373</v>
      </c>
      <c r="N613" s="12"/>
      <c r="O613" t="s">
        <v>47</v>
      </c>
      <c r="P613" t="s">
        <v>47</v>
      </c>
      <c r="Q613" t="s">
        <v>47</v>
      </c>
      <c r="R613" t="s">
        <v>47</v>
      </c>
      <c r="S613" t="s">
        <v>47</v>
      </c>
      <c r="T613" t="s">
        <v>47</v>
      </c>
      <c r="U613" t="s">
        <v>47</v>
      </c>
      <c r="V613" t="s">
        <v>47</v>
      </c>
      <c r="W613" t="s">
        <v>47</v>
      </c>
      <c r="X613" t="s">
        <v>4232</v>
      </c>
      <c r="Y613" t="s">
        <v>47</v>
      </c>
      <c r="Z613" t="s">
        <v>47</v>
      </c>
    </row>
    <row r="614" spans="1:26">
      <c r="A614" t="s">
        <v>5733</v>
      </c>
      <c r="B614" t="s">
        <v>83</v>
      </c>
      <c r="C614">
        <v>2021</v>
      </c>
      <c r="D614" t="s">
        <v>3565</v>
      </c>
      <c r="E614" t="s">
        <v>3566</v>
      </c>
      <c r="F614" t="s">
        <v>3567</v>
      </c>
      <c r="G614" t="s">
        <v>47</v>
      </c>
      <c r="H614" t="s">
        <v>47</v>
      </c>
      <c r="I614" t="s">
        <v>47</v>
      </c>
      <c r="J614" t="s">
        <v>3568</v>
      </c>
      <c r="K614" t="s">
        <v>61</v>
      </c>
      <c r="L614" s="12">
        <v>44887.363807870373</v>
      </c>
      <c r="M614" s="12">
        <v>44887.363807870373</v>
      </c>
      <c r="N614" s="12">
        <v>44886.598333333335</v>
      </c>
      <c r="O614" t="s">
        <v>3569</v>
      </c>
      <c r="P614" t="s">
        <v>47</v>
      </c>
      <c r="Q614" t="s">
        <v>47</v>
      </c>
      <c r="R614" t="s">
        <v>47</v>
      </c>
      <c r="S614" t="s">
        <v>5734</v>
      </c>
      <c r="T614" t="s">
        <v>47</v>
      </c>
      <c r="U614" t="s">
        <v>47</v>
      </c>
      <c r="V614" t="s">
        <v>4425</v>
      </c>
      <c r="W614" t="s">
        <v>4426</v>
      </c>
      <c r="X614" t="s">
        <v>3570</v>
      </c>
      <c r="Y614" t="s">
        <v>5735</v>
      </c>
      <c r="Z614" t="s">
        <v>47</v>
      </c>
    </row>
    <row r="615" spans="1:26">
      <c r="A615" t="s">
        <v>5736</v>
      </c>
      <c r="B615" t="s">
        <v>83</v>
      </c>
      <c r="C615">
        <v>2022</v>
      </c>
      <c r="D615" t="s">
        <v>2254</v>
      </c>
      <c r="E615" t="s">
        <v>2255</v>
      </c>
      <c r="F615" t="s">
        <v>1259</v>
      </c>
      <c r="G615" t="s">
        <v>47</v>
      </c>
      <c r="H615" t="s">
        <v>1260</v>
      </c>
      <c r="I615" t="s">
        <v>2256</v>
      </c>
      <c r="J615" t="s">
        <v>2257</v>
      </c>
      <c r="K615" t="s">
        <v>2258</v>
      </c>
      <c r="L615" s="12">
        <v>44887.363807870373</v>
      </c>
      <c r="M615" s="12">
        <v>44887.363807870373</v>
      </c>
      <c r="N615" s="12">
        <v>44886.598078703704</v>
      </c>
      <c r="O615" t="s">
        <v>2259</v>
      </c>
      <c r="P615" t="s">
        <v>2162</v>
      </c>
      <c r="Q615" t="s">
        <v>5737</v>
      </c>
      <c r="R615" t="s">
        <v>4440</v>
      </c>
      <c r="S615" t="s">
        <v>5738</v>
      </c>
      <c r="T615" t="s">
        <v>47</v>
      </c>
      <c r="U615" t="s">
        <v>47</v>
      </c>
      <c r="V615" t="s">
        <v>4425</v>
      </c>
      <c r="W615" t="s">
        <v>4426</v>
      </c>
      <c r="X615" t="s">
        <v>47</v>
      </c>
      <c r="Y615" t="s">
        <v>47</v>
      </c>
      <c r="Z615" t="s">
        <v>47</v>
      </c>
    </row>
    <row r="616" spans="1:26">
      <c r="A616" t="s">
        <v>5739</v>
      </c>
      <c r="B616" t="s">
        <v>42</v>
      </c>
      <c r="C616">
        <v>2021</v>
      </c>
      <c r="D616" t="s">
        <v>1697</v>
      </c>
      <c r="E616" t="s">
        <v>1698</v>
      </c>
      <c r="F616" t="s">
        <v>1699</v>
      </c>
      <c r="G616" t="s">
        <v>1700</v>
      </c>
      <c r="H616" t="s">
        <v>47</v>
      </c>
      <c r="I616" t="s">
        <v>47</v>
      </c>
      <c r="J616" t="s">
        <v>1701</v>
      </c>
      <c r="K616" t="s">
        <v>61</v>
      </c>
      <c r="L616" s="12">
        <v>44887.363807870373</v>
      </c>
      <c r="M616" s="12">
        <v>44887.363807870373</v>
      </c>
      <c r="N616" s="12">
        <v>44886.598263888889</v>
      </c>
      <c r="O616" t="s">
        <v>1702</v>
      </c>
      <c r="P616" t="s">
        <v>47</v>
      </c>
      <c r="Q616" t="s">
        <v>47</v>
      </c>
      <c r="R616" t="s">
        <v>47</v>
      </c>
      <c r="S616" t="s">
        <v>47</v>
      </c>
      <c r="T616" t="s">
        <v>1173</v>
      </c>
      <c r="U616" t="s">
        <v>1174</v>
      </c>
      <c r="V616" t="s">
        <v>4425</v>
      </c>
      <c r="W616" t="s">
        <v>4426</v>
      </c>
      <c r="X616" t="s">
        <v>1703</v>
      </c>
      <c r="Y616" t="s">
        <v>47</v>
      </c>
      <c r="Z616" t="s">
        <v>47</v>
      </c>
    </row>
    <row r="617" spans="1:26">
      <c r="A617" t="s">
        <v>5740</v>
      </c>
      <c r="B617" t="s">
        <v>83</v>
      </c>
      <c r="C617">
        <v>2020</v>
      </c>
      <c r="D617" t="s">
        <v>4008</v>
      </c>
      <c r="E617" t="s">
        <v>4009</v>
      </c>
      <c r="F617" t="s">
        <v>3889</v>
      </c>
      <c r="G617" t="s">
        <v>47</v>
      </c>
      <c r="H617" t="s">
        <v>47</v>
      </c>
      <c r="I617" t="s">
        <v>47</v>
      </c>
      <c r="J617" t="s">
        <v>4010</v>
      </c>
      <c r="K617" t="s">
        <v>124</v>
      </c>
      <c r="L617" s="12">
        <v>44887.363807870373</v>
      </c>
      <c r="M617" s="12">
        <v>44887.363807870373</v>
      </c>
      <c r="N617" s="12"/>
      <c r="O617" t="s">
        <v>47</v>
      </c>
      <c r="P617" t="s">
        <v>47</v>
      </c>
      <c r="Q617" t="s">
        <v>5741</v>
      </c>
      <c r="R617" t="s">
        <v>47</v>
      </c>
      <c r="S617" t="s">
        <v>47</v>
      </c>
      <c r="T617" t="s">
        <v>47</v>
      </c>
      <c r="U617" t="s">
        <v>47</v>
      </c>
      <c r="V617" t="s">
        <v>47</v>
      </c>
      <c r="W617" t="s">
        <v>47</v>
      </c>
      <c r="X617" t="s">
        <v>4011</v>
      </c>
      <c r="Y617" t="s">
        <v>47</v>
      </c>
      <c r="Z617" t="s">
        <v>47</v>
      </c>
    </row>
    <row r="618" spans="1:26">
      <c r="A618" t="s">
        <v>5742</v>
      </c>
      <c r="B618" t="s">
        <v>83</v>
      </c>
      <c r="C618">
        <v>2013</v>
      </c>
      <c r="D618" t="s">
        <v>3813</v>
      </c>
      <c r="E618" t="s">
        <v>3814</v>
      </c>
      <c r="F618" t="s">
        <v>3815</v>
      </c>
      <c r="G618" t="s">
        <v>47</v>
      </c>
      <c r="H618" t="s">
        <v>3816</v>
      </c>
      <c r="I618" t="s">
        <v>3817</v>
      </c>
      <c r="J618" t="s">
        <v>3818</v>
      </c>
      <c r="K618" t="s">
        <v>3819</v>
      </c>
      <c r="L618" s="12">
        <v>44887.363807870373</v>
      </c>
      <c r="M618" s="12">
        <v>44887.363807870373</v>
      </c>
      <c r="N618" s="12">
        <v>44886.598449074074</v>
      </c>
      <c r="O618" t="s">
        <v>3820</v>
      </c>
      <c r="P618" t="s">
        <v>236</v>
      </c>
      <c r="Q618" t="s">
        <v>4503</v>
      </c>
      <c r="R618" t="s">
        <v>5743</v>
      </c>
      <c r="S618" t="s">
        <v>47</v>
      </c>
      <c r="T618" t="s">
        <v>47</v>
      </c>
      <c r="U618" t="s">
        <v>47</v>
      </c>
      <c r="V618" t="s">
        <v>4425</v>
      </c>
      <c r="W618" t="s">
        <v>4426</v>
      </c>
      <c r="X618" t="s">
        <v>47</v>
      </c>
      <c r="Y618" t="s">
        <v>47</v>
      </c>
      <c r="Z618" t="s">
        <v>47</v>
      </c>
    </row>
    <row r="619" spans="1:26">
      <c r="A619" t="s">
        <v>5744</v>
      </c>
      <c r="B619" t="s">
        <v>42</v>
      </c>
      <c r="C619">
        <v>2011</v>
      </c>
      <c r="D619" t="s">
        <v>4211</v>
      </c>
      <c r="E619" t="s">
        <v>4212</v>
      </c>
      <c r="F619" t="s">
        <v>4213</v>
      </c>
      <c r="G619" t="s">
        <v>47</v>
      </c>
      <c r="H619" t="s">
        <v>47</v>
      </c>
      <c r="I619" t="s">
        <v>4214</v>
      </c>
      <c r="J619" t="s">
        <v>4215</v>
      </c>
      <c r="K619" t="s">
        <v>50</v>
      </c>
      <c r="L619" s="12">
        <v>44887.363807870373</v>
      </c>
      <c r="M619" s="12">
        <v>44887.363807870373</v>
      </c>
      <c r="N619" s="12"/>
      <c r="O619" t="s">
        <v>4216</v>
      </c>
      <c r="P619" t="s">
        <v>47</v>
      </c>
      <c r="Q619" t="s">
        <v>47</v>
      </c>
      <c r="R619" t="s">
        <v>47</v>
      </c>
      <c r="S619" t="s">
        <v>47</v>
      </c>
      <c r="T619" t="s">
        <v>13</v>
      </c>
      <c r="U619" t="s">
        <v>47</v>
      </c>
      <c r="V619" t="s">
        <v>47</v>
      </c>
      <c r="W619" t="s">
        <v>47</v>
      </c>
      <c r="X619" t="s">
        <v>47</v>
      </c>
      <c r="Y619" t="s">
        <v>5745</v>
      </c>
      <c r="Z619" t="s">
        <v>47</v>
      </c>
    </row>
    <row r="620" spans="1:26">
      <c r="A620" t="s">
        <v>5746</v>
      </c>
      <c r="B620" t="s">
        <v>42</v>
      </c>
      <c r="C620">
        <v>2019</v>
      </c>
      <c r="D620" t="s">
        <v>4171</v>
      </c>
      <c r="E620" t="s">
        <v>4172</v>
      </c>
      <c r="F620" t="s">
        <v>4173</v>
      </c>
      <c r="G620" t="s">
        <v>47</v>
      </c>
      <c r="H620" t="s">
        <v>47</v>
      </c>
      <c r="I620" t="s">
        <v>4174</v>
      </c>
      <c r="J620" t="s">
        <v>4175</v>
      </c>
      <c r="K620" t="s">
        <v>219</v>
      </c>
      <c r="L620" s="12">
        <v>44887.363807870373</v>
      </c>
      <c r="M620" s="12">
        <v>44887.363807870373</v>
      </c>
      <c r="N620" s="12"/>
      <c r="O620" t="s">
        <v>4176</v>
      </c>
      <c r="P620" t="s">
        <v>47</v>
      </c>
      <c r="Q620" t="s">
        <v>47</v>
      </c>
      <c r="R620" t="s">
        <v>47</v>
      </c>
      <c r="S620" t="s">
        <v>47</v>
      </c>
      <c r="T620" t="s">
        <v>13</v>
      </c>
      <c r="U620" t="s">
        <v>47</v>
      </c>
      <c r="V620" t="s">
        <v>47</v>
      </c>
      <c r="W620" t="s">
        <v>47</v>
      </c>
      <c r="X620" t="s">
        <v>47</v>
      </c>
      <c r="Y620" t="s">
        <v>47</v>
      </c>
      <c r="Z620" t="s">
        <v>47</v>
      </c>
    </row>
    <row r="621" spans="1:26">
      <c r="A621" t="s">
        <v>5747</v>
      </c>
      <c r="B621" t="s">
        <v>83</v>
      </c>
      <c r="C621">
        <v>2014</v>
      </c>
      <c r="D621" t="s">
        <v>1391</v>
      </c>
      <c r="E621" t="s">
        <v>2141</v>
      </c>
      <c r="F621" t="s">
        <v>2142</v>
      </c>
      <c r="G621" t="s">
        <v>47</v>
      </c>
      <c r="H621" t="s">
        <v>2143</v>
      </c>
      <c r="I621" t="s">
        <v>2144</v>
      </c>
      <c r="J621" t="s">
        <v>2145</v>
      </c>
      <c r="K621" t="s">
        <v>2146</v>
      </c>
      <c r="L621" s="12">
        <v>44887.363807870373</v>
      </c>
      <c r="M621" s="12">
        <v>44887.363807870373</v>
      </c>
      <c r="N621" s="12">
        <v>44886.598182870373</v>
      </c>
      <c r="O621" t="s">
        <v>2147</v>
      </c>
      <c r="P621" t="s">
        <v>448</v>
      </c>
      <c r="Q621" t="s">
        <v>5680</v>
      </c>
      <c r="R621" t="s">
        <v>5748</v>
      </c>
      <c r="S621" t="s">
        <v>47</v>
      </c>
      <c r="T621" t="s">
        <v>47</v>
      </c>
      <c r="U621" t="s">
        <v>47</v>
      </c>
      <c r="V621" t="s">
        <v>4425</v>
      </c>
      <c r="W621" t="s">
        <v>4426</v>
      </c>
      <c r="X621" t="s">
        <v>47</v>
      </c>
      <c r="Y621" t="s">
        <v>47</v>
      </c>
      <c r="Z621" t="s">
        <v>47</v>
      </c>
    </row>
    <row r="622" spans="1:26">
      <c r="A622" t="s">
        <v>4394</v>
      </c>
      <c r="B622" t="s">
        <v>83</v>
      </c>
      <c r="C622">
        <v>2022</v>
      </c>
      <c r="D622" t="s">
        <v>1251</v>
      </c>
      <c r="E622" t="s">
        <v>1252</v>
      </c>
      <c r="F622" t="s">
        <v>1212</v>
      </c>
      <c r="G622" t="s">
        <v>47</v>
      </c>
      <c r="H622" t="s">
        <v>1213</v>
      </c>
      <c r="I622" t="s">
        <v>1253</v>
      </c>
      <c r="J622" t="s">
        <v>1254</v>
      </c>
      <c r="K622" t="s">
        <v>1255</v>
      </c>
      <c r="L622" s="12">
        <v>44887.363807870373</v>
      </c>
      <c r="M622" s="12">
        <v>44887.363807870373</v>
      </c>
      <c r="N622" s="12">
        <v>44886.597951388889</v>
      </c>
      <c r="O622" t="s">
        <v>1256</v>
      </c>
      <c r="P622" t="s">
        <v>236</v>
      </c>
      <c r="Q622" t="s">
        <v>4442</v>
      </c>
      <c r="R622" t="s">
        <v>4443</v>
      </c>
      <c r="S622" t="s">
        <v>47</v>
      </c>
      <c r="T622" t="s">
        <v>47</v>
      </c>
      <c r="U622" t="s">
        <v>47</v>
      </c>
      <c r="V622" t="s">
        <v>4425</v>
      </c>
      <c r="W622" t="s">
        <v>4426</v>
      </c>
      <c r="X622" t="s">
        <v>47</v>
      </c>
      <c r="Y622" t="s">
        <v>47</v>
      </c>
      <c r="Z622" t="s">
        <v>47</v>
      </c>
    </row>
    <row r="623" spans="1:26">
      <c r="A623" t="s">
        <v>5749</v>
      </c>
      <c r="B623" t="s">
        <v>42</v>
      </c>
      <c r="C623">
        <v>2022</v>
      </c>
      <c r="D623" t="s">
        <v>4152</v>
      </c>
      <c r="E623" t="s">
        <v>4153</v>
      </c>
      <c r="F623" t="s">
        <v>4154</v>
      </c>
      <c r="G623" t="s">
        <v>47</v>
      </c>
      <c r="H623" t="s">
        <v>47</v>
      </c>
      <c r="I623" t="s">
        <v>4155</v>
      </c>
      <c r="J623" t="s">
        <v>4156</v>
      </c>
      <c r="K623" t="s">
        <v>71</v>
      </c>
      <c r="L623" s="12">
        <v>44887.363807870373</v>
      </c>
      <c r="M623" s="12">
        <v>44887.363807870373</v>
      </c>
      <c r="N623" s="12"/>
      <c r="O623" t="s">
        <v>4157</v>
      </c>
      <c r="P623" t="s">
        <v>47</v>
      </c>
      <c r="Q623" t="s">
        <v>47</v>
      </c>
      <c r="R623" t="s">
        <v>47</v>
      </c>
      <c r="S623" t="s">
        <v>47</v>
      </c>
      <c r="T623" t="s">
        <v>4060</v>
      </c>
      <c r="U623" t="s">
        <v>47</v>
      </c>
      <c r="V623" t="s">
        <v>47</v>
      </c>
      <c r="W623" t="s">
        <v>47</v>
      </c>
      <c r="X623" t="s">
        <v>47</v>
      </c>
      <c r="Y623" t="s">
        <v>5750</v>
      </c>
      <c r="Z623" t="s">
        <v>47</v>
      </c>
    </row>
    <row r="624" spans="1:26">
      <c r="A624" t="s">
        <v>4395</v>
      </c>
      <c r="B624" t="s">
        <v>42</v>
      </c>
      <c r="C624">
        <v>2022</v>
      </c>
      <c r="D624" t="s">
        <v>4140</v>
      </c>
      <c r="E624" t="s">
        <v>4146</v>
      </c>
      <c r="F624" t="s">
        <v>4147</v>
      </c>
      <c r="G624" t="s">
        <v>47</v>
      </c>
      <c r="H624" t="s">
        <v>47</v>
      </c>
      <c r="I624" t="s">
        <v>4148</v>
      </c>
      <c r="J624" t="s">
        <v>4149</v>
      </c>
      <c r="K624" t="s">
        <v>71</v>
      </c>
      <c r="L624" s="12">
        <v>44887.363807870373</v>
      </c>
      <c r="M624" s="12">
        <v>44887.363807870373</v>
      </c>
      <c r="N624" s="12"/>
      <c r="O624" t="s">
        <v>4150</v>
      </c>
      <c r="P624" t="s">
        <v>47</v>
      </c>
      <c r="Q624" t="s">
        <v>5751</v>
      </c>
      <c r="R624" t="s">
        <v>47</v>
      </c>
      <c r="S624" t="s">
        <v>47</v>
      </c>
      <c r="T624" t="s">
        <v>4151</v>
      </c>
      <c r="U624" t="s">
        <v>47</v>
      </c>
      <c r="V624" t="s">
        <v>47</v>
      </c>
      <c r="W624" t="s">
        <v>47</v>
      </c>
      <c r="X624" t="s">
        <v>47</v>
      </c>
      <c r="Y624" t="s">
        <v>5752</v>
      </c>
      <c r="Z624" t="s">
        <v>47</v>
      </c>
    </row>
    <row r="625" spans="1:26">
      <c r="A625" t="s">
        <v>5753</v>
      </c>
      <c r="B625" t="s">
        <v>42</v>
      </c>
      <c r="C625">
        <v>2008</v>
      </c>
      <c r="D625" t="s">
        <v>4136</v>
      </c>
      <c r="E625" t="s">
        <v>4137</v>
      </c>
      <c r="F625" t="s">
        <v>4138</v>
      </c>
      <c r="G625" t="s">
        <v>47</v>
      </c>
      <c r="H625" t="s">
        <v>47</v>
      </c>
      <c r="I625" t="s">
        <v>47</v>
      </c>
      <c r="J625" t="s">
        <v>47</v>
      </c>
      <c r="K625" t="s">
        <v>684</v>
      </c>
      <c r="L625" s="12">
        <v>44887.363807870373</v>
      </c>
      <c r="M625" s="12">
        <v>44887.363807870373</v>
      </c>
      <c r="N625" s="12"/>
      <c r="O625" t="s">
        <v>4139</v>
      </c>
      <c r="P625" t="s">
        <v>47</v>
      </c>
      <c r="Q625" t="s">
        <v>47</v>
      </c>
      <c r="R625" t="s">
        <v>47</v>
      </c>
      <c r="S625" t="s">
        <v>47</v>
      </c>
      <c r="T625" t="s">
        <v>4135</v>
      </c>
      <c r="U625" t="s">
        <v>47</v>
      </c>
      <c r="V625" t="s">
        <v>47</v>
      </c>
      <c r="W625" t="s">
        <v>47</v>
      </c>
      <c r="X625" t="s">
        <v>47</v>
      </c>
      <c r="Y625" t="s">
        <v>5754</v>
      </c>
      <c r="Z625" t="s">
        <v>47</v>
      </c>
    </row>
    <row r="626" spans="1:26">
      <c r="A626" t="s">
        <v>5755</v>
      </c>
      <c r="B626" t="s">
        <v>42</v>
      </c>
      <c r="C626">
        <v>2009</v>
      </c>
      <c r="D626" t="s">
        <v>4131</v>
      </c>
      <c r="E626" t="s">
        <v>4132</v>
      </c>
      <c r="F626" t="s">
        <v>4133</v>
      </c>
      <c r="G626" t="s">
        <v>47</v>
      </c>
      <c r="H626" t="s">
        <v>47</v>
      </c>
      <c r="I626" t="s">
        <v>47</v>
      </c>
      <c r="J626" t="s">
        <v>47</v>
      </c>
      <c r="K626" t="s">
        <v>563</v>
      </c>
      <c r="L626" s="12">
        <v>44887.363807870373</v>
      </c>
      <c r="M626" s="12">
        <v>44887.363807870373</v>
      </c>
      <c r="N626" s="12"/>
      <c r="O626" t="s">
        <v>4134</v>
      </c>
      <c r="P626" t="s">
        <v>47</v>
      </c>
      <c r="Q626" t="s">
        <v>47</v>
      </c>
      <c r="R626" t="s">
        <v>47</v>
      </c>
      <c r="S626" t="s">
        <v>47</v>
      </c>
      <c r="T626" t="s">
        <v>4135</v>
      </c>
      <c r="U626" t="s">
        <v>47</v>
      </c>
      <c r="V626" t="s">
        <v>47</v>
      </c>
      <c r="W626" t="s">
        <v>47</v>
      </c>
      <c r="X626" t="s">
        <v>47</v>
      </c>
      <c r="Y626" t="s">
        <v>5756</v>
      </c>
      <c r="Z626" t="s">
        <v>47</v>
      </c>
    </row>
    <row r="627" spans="1:26">
      <c r="A627" t="s">
        <v>5757</v>
      </c>
      <c r="B627" t="s">
        <v>42</v>
      </c>
      <c r="C627">
        <v>2015</v>
      </c>
      <c r="D627" t="s">
        <v>4119</v>
      </c>
      <c r="E627" t="s">
        <v>4120</v>
      </c>
      <c r="F627" t="s">
        <v>4121</v>
      </c>
      <c r="G627" t="s">
        <v>47</v>
      </c>
      <c r="H627" t="s">
        <v>47</v>
      </c>
      <c r="I627" t="s">
        <v>4122</v>
      </c>
      <c r="J627" t="s">
        <v>4123</v>
      </c>
      <c r="K627" t="s">
        <v>512</v>
      </c>
      <c r="L627" s="12">
        <v>44887.363807870373</v>
      </c>
      <c r="M627" s="12">
        <v>44887.363807870373</v>
      </c>
      <c r="N627" s="12"/>
      <c r="O627" t="s">
        <v>4124</v>
      </c>
      <c r="P627" t="s">
        <v>47</v>
      </c>
      <c r="Q627" t="s">
        <v>47</v>
      </c>
      <c r="R627" t="s">
        <v>47</v>
      </c>
      <c r="S627" t="s">
        <v>47</v>
      </c>
      <c r="T627" t="s">
        <v>4018</v>
      </c>
      <c r="U627" t="s">
        <v>47</v>
      </c>
      <c r="V627" t="s">
        <v>47</v>
      </c>
      <c r="W627" t="s">
        <v>47</v>
      </c>
      <c r="X627" t="s">
        <v>47</v>
      </c>
      <c r="Y627" t="s">
        <v>47</v>
      </c>
      <c r="Z627" t="s">
        <v>47</v>
      </c>
    </row>
    <row r="628" spans="1:26">
      <c r="A628" t="s">
        <v>4396</v>
      </c>
      <c r="B628" t="s">
        <v>42</v>
      </c>
      <c r="C628">
        <v>2021</v>
      </c>
      <c r="D628" t="s">
        <v>4109</v>
      </c>
      <c r="E628" t="s">
        <v>4110</v>
      </c>
      <c r="F628" t="s">
        <v>3889</v>
      </c>
      <c r="G628" t="s">
        <v>47</v>
      </c>
      <c r="H628" t="s">
        <v>47</v>
      </c>
      <c r="I628" t="s">
        <v>47</v>
      </c>
      <c r="J628" t="s">
        <v>4111</v>
      </c>
      <c r="K628" t="s">
        <v>61</v>
      </c>
      <c r="L628" s="12">
        <v>44887.363807870373</v>
      </c>
      <c r="M628" s="12">
        <v>44887.363807870373</v>
      </c>
      <c r="N628" s="12"/>
      <c r="O628" t="s">
        <v>47</v>
      </c>
      <c r="P628" t="s">
        <v>47</v>
      </c>
      <c r="Q628" t="s">
        <v>5758</v>
      </c>
      <c r="R628" t="s">
        <v>47</v>
      </c>
      <c r="S628" t="s">
        <v>47</v>
      </c>
      <c r="T628" t="s">
        <v>47</v>
      </c>
      <c r="U628" t="s">
        <v>47</v>
      </c>
      <c r="V628" t="s">
        <v>47</v>
      </c>
      <c r="W628" t="s">
        <v>47</v>
      </c>
      <c r="X628" t="s">
        <v>4112</v>
      </c>
      <c r="Y628" t="s">
        <v>47</v>
      </c>
      <c r="Z628" t="s">
        <v>47</v>
      </c>
    </row>
    <row r="629" spans="1:26">
      <c r="A629" t="s">
        <v>4397</v>
      </c>
      <c r="B629" t="s">
        <v>42</v>
      </c>
      <c r="C629">
        <v>2018</v>
      </c>
      <c r="D629" t="s">
        <v>4104</v>
      </c>
      <c r="E629" t="s">
        <v>4105</v>
      </c>
      <c r="F629" t="s">
        <v>4106</v>
      </c>
      <c r="G629" t="s">
        <v>47</v>
      </c>
      <c r="H629" t="s">
        <v>47</v>
      </c>
      <c r="I629" t="s">
        <v>47</v>
      </c>
      <c r="J629" t="s">
        <v>4107</v>
      </c>
      <c r="K629" t="s">
        <v>332</v>
      </c>
      <c r="L629" s="12">
        <v>44887.363807870373</v>
      </c>
      <c r="M629" s="12">
        <v>44887.363807870373</v>
      </c>
      <c r="N629" s="12"/>
      <c r="O629" t="s">
        <v>4108</v>
      </c>
      <c r="P629" t="s">
        <v>47</v>
      </c>
      <c r="Q629" t="s">
        <v>5759</v>
      </c>
      <c r="R629" t="s">
        <v>47</v>
      </c>
      <c r="S629" t="s">
        <v>47</v>
      </c>
      <c r="T629" t="s">
        <v>3904</v>
      </c>
      <c r="U629" t="s">
        <v>47</v>
      </c>
      <c r="V629" t="s">
        <v>47</v>
      </c>
      <c r="W629" t="s">
        <v>47</v>
      </c>
      <c r="X629" t="s">
        <v>47</v>
      </c>
      <c r="Y629" t="s">
        <v>5760</v>
      </c>
      <c r="Z629" t="s">
        <v>47</v>
      </c>
    </row>
    <row r="630" spans="1:26">
      <c r="A630" t="s">
        <v>4398</v>
      </c>
      <c r="B630" t="s">
        <v>83</v>
      </c>
      <c r="C630">
        <v>2022</v>
      </c>
      <c r="D630" t="s">
        <v>4140</v>
      </c>
      <c r="E630" t="s">
        <v>4141</v>
      </c>
      <c r="F630" t="s">
        <v>4142</v>
      </c>
      <c r="G630" t="s">
        <v>47</v>
      </c>
      <c r="H630" t="s">
        <v>47</v>
      </c>
      <c r="I630" t="s">
        <v>4143</v>
      </c>
      <c r="J630" t="s">
        <v>4144</v>
      </c>
      <c r="K630" t="s">
        <v>71</v>
      </c>
      <c r="L630" s="12">
        <v>44887.363807870373</v>
      </c>
      <c r="M630" s="12">
        <v>44887.363807870373</v>
      </c>
      <c r="N630" s="12"/>
      <c r="O630" t="s">
        <v>4145</v>
      </c>
      <c r="P630" t="s">
        <v>47</v>
      </c>
      <c r="Q630" t="s">
        <v>47</v>
      </c>
      <c r="R630" t="s">
        <v>47</v>
      </c>
      <c r="S630" t="s">
        <v>47</v>
      </c>
      <c r="T630" t="s">
        <v>47</v>
      </c>
      <c r="U630" t="s">
        <v>47</v>
      </c>
      <c r="V630" t="s">
        <v>47</v>
      </c>
      <c r="W630" t="s">
        <v>47</v>
      </c>
      <c r="X630" t="s">
        <v>47</v>
      </c>
      <c r="Y630" t="s">
        <v>5761</v>
      </c>
      <c r="Z630" t="s">
        <v>47</v>
      </c>
    </row>
    <row r="631" spans="1:26">
      <c r="A631" t="s">
        <v>5762</v>
      </c>
      <c r="B631" t="s">
        <v>42</v>
      </c>
      <c r="C631">
        <v>2019</v>
      </c>
      <c r="D631" t="s">
        <v>4100</v>
      </c>
      <c r="E631" t="s">
        <v>4101</v>
      </c>
      <c r="F631" t="s">
        <v>4102</v>
      </c>
      <c r="G631" t="s">
        <v>47</v>
      </c>
      <c r="H631" t="s">
        <v>47</v>
      </c>
      <c r="I631" t="s">
        <v>47</v>
      </c>
      <c r="J631" t="s">
        <v>4103</v>
      </c>
      <c r="K631" t="s">
        <v>219</v>
      </c>
      <c r="L631" s="12">
        <v>44887.363807870373</v>
      </c>
      <c r="M631" s="12">
        <v>44887.363807870373</v>
      </c>
      <c r="N631" s="12"/>
      <c r="O631" t="s">
        <v>47</v>
      </c>
      <c r="P631" t="s">
        <v>47</v>
      </c>
      <c r="Q631" t="s">
        <v>5763</v>
      </c>
      <c r="R631" t="s">
        <v>47</v>
      </c>
      <c r="S631" t="s">
        <v>47</v>
      </c>
      <c r="T631" t="s">
        <v>3904</v>
      </c>
      <c r="U631" t="s">
        <v>47</v>
      </c>
      <c r="V631" t="s">
        <v>47</v>
      </c>
      <c r="W631" t="s">
        <v>47</v>
      </c>
      <c r="X631" t="s">
        <v>47</v>
      </c>
      <c r="Y631" t="s">
        <v>5764</v>
      </c>
      <c r="Z631" t="s">
        <v>47</v>
      </c>
    </row>
    <row r="632" spans="1:26">
      <c r="A632" t="s">
        <v>5765</v>
      </c>
      <c r="B632" t="s">
        <v>83</v>
      </c>
      <c r="C632">
        <v>2020</v>
      </c>
      <c r="D632" t="s">
        <v>4094</v>
      </c>
      <c r="E632" t="s">
        <v>4095</v>
      </c>
      <c r="F632" t="s">
        <v>4096</v>
      </c>
      <c r="G632" t="s">
        <v>47</v>
      </c>
      <c r="H632" t="s">
        <v>47</v>
      </c>
      <c r="I632" t="s">
        <v>4097</v>
      </c>
      <c r="J632" t="s">
        <v>4098</v>
      </c>
      <c r="K632" t="s">
        <v>124</v>
      </c>
      <c r="L632" s="12">
        <v>44887.363807870373</v>
      </c>
      <c r="M632" s="12">
        <v>44887.363807870373</v>
      </c>
      <c r="N632" s="12"/>
      <c r="O632" t="s">
        <v>4099</v>
      </c>
      <c r="P632" t="s">
        <v>47</v>
      </c>
      <c r="Q632" t="s">
        <v>5766</v>
      </c>
      <c r="R632" t="s">
        <v>47</v>
      </c>
      <c r="S632" t="s">
        <v>47</v>
      </c>
      <c r="T632" t="s">
        <v>47</v>
      </c>
      <c r="U632" t="s">
        <v>47</v>
      </c>
      <c r="V632" t="s">
        <v>47</v>
      </c>
      <c r="W632" t="s">
        <v>47</v>
      </c>
      <c r="X632" t="s">
        <v>47</v>
      </c>
      <c r="Y632" t="s">
        <v>47</v>
      </c>
      <c r="Z632" t="s">
        <v>47</v>
      </c>
    </row>
    <row r="633" spans="1:26">
      <c r="A633" t="s">
        <v>4399</v>
      </c>
      <c r="B633" t="s">
        <v>83</v>
      </c>
      <c r="C633">
        <v>2021</v>
      </c>
      <c r="D633" t="s">
        <v>4090</v>
      </c>
      <c r="E633" t="s">
        <v>4091</v>
      </c>
      <c r="F633" t="s">
        <v>3889</v>
      </c>
      <c r="G633" t="s">
        <v>47</v>
      </c>
      <c r="H633" t="s">
        <v>47</v>
      </c>
      <c r="I633" t="s">
        <v>47</v>
      </c>
      <c r="J633" t="s">
        <v>4092</v>
      </c>
      <c r="K633" t="s">
        <v>61</v>
      </c>
      <c r="L633" s="12">
        <v>44887.363807870373</v>
      </c>
      <c r="M633" s="12">
        <v>44887.363807870373</v>
      </c>
      <c r="N633" s="12"/>
      <c r="O633" t="s">
        <v>47</v>
      </c>
      <c r="P633" t="s">
        <v>47</v>
      </c>
      <c r="Q633" t="s">
        <v>5767</v>
      </c>
      <c r="R633" t="s">
        <v>47</v>
      </c>
      <c r="S633" t="s">
        <v>47</v>
      </c>
      <c r="T633" t="s">
        <v>47</v>
      </c>
      <c r="U633" t="s">
        <v>47</v>
      </c>
      <c r="V633" t="s">
        <v>47</v>
      </c>
      <c r="W633" t="s">
        <v>47</v>
      </c>
      <c r="X633" t="s">
        <v>4093</v>
      </c>
      <c r="Y633" t="s">
        <v>47</v>
      </c>
      <c r="Z633" t="s">
        <v>47</v>
      </c>
    </row>
    <row r="634" spans="1:26">
      <c r="A634" t="s">
        <v>4400</v>
      </c>
      <c r="B634" t="s">
        <v>42</v>
      </c>
      <c r="C634">
        <v>2021</v>
      </c>
      <c r="D634" t="s">
        <v>4081</v>
      </c>
      <c r="E634" t="s">
        <v>4085</v>
      </c>
      <c r="F634" t="s">
        <v>4086</v>
      </c>
      <c r="G634" t="s">
        <v>47</v>
      </c>
      <c r="H634" t="s">
        <v>47</v>
      </c>
      <c r="I634" t="s">
        <v>4087</v>
      </c>
      <c r="J634" t="s">
        <v>4088</v>
      </c>
      <c r="K634" t="s">
        <v>61</v>
      </c>
      <c r="L634" s="12">
        <v>44887.363807870373</v>
      </c>
      <c r="M634" s="12">
        <v>44887.363807870373</v>
      </c>
      <c r="N634" s="12"/>
      <c r="O634" t="s">
        <v>4089</v>
      </c>
      <c r="P634" t="s">
        <v>47</v>
      </c>
      <c r="Q634" t="s">
        <v>47</v>
      </c>
      <c r="R634" t="s">
        <v>47</v>
      </c>
      <c r="S634" t="s">
        <v>47</v>
      </c>
      <c r="T634" t="s">
        <v>4018</v>
      </c>
      <c r="U634" t="s">
        <v>47</v>
      </c>
      <c r="V634" t="s">
        <v>47</v>
      </c>
      <c r="W634" t="s">
        <v>47</v>
      </c>
      <c r="X634" t="s">
        <v>47</v>
      </c>
      <c r="Y634" t="s">
        <v>47</v>
      </c>
      <c r="Z634" t="s">
        <v>47</v>
      </c>
    </row>
    <row r="635" spans="1:26">
      <c r="A635" t="s">
        <v>4401</v>
      </c>
      <c r="B635" t="s">
        <v>3914</v>
      </c>
      <c r="C635">
        <v>2022</v>
      </c>
      <c r="D635" t="s">
        <v>4081</v>
      </c>
      <c r="E635" t="s">
        <v>4082</v>
      </c>
      <c r="F635" t="s">
        <v>47</v>
      </c>
      <c r="G635" t="s">
        <v>47</v>
      </c>
      <c r="H635" t="s">
        <v>47</v>
      </c>
      <c r="I635" t="s">
        <v>47</v>
      </c>
      <c r="J635" t="s">
        <v>4083</v>
      </c>
      <c r="K635" t="s">
        <v>71</v>
      </c>
      <c r="L635" s="12">
        <v>44887.363807870373</v>
      </c>
      <c r="M635" s="12">
        <v>44887.363807870373</v>
      </c>
      <c r="N635" s="12"/>
      <c r="O635" t="s">
        <v>47</v>
      </c>
      <c r="P635" t="s">
        <v>47</v>
      </c>
      <c r="Q635" t="s">
        <v>47</v>
      </c>
      <c r="R635" t="s">
        <v>47</v>
      </c>
      <c r="S635" t="s">
        <v>47</v>
      </c>
      <c r="T635" t="s">
        <v>4084</v>
      </c>
      <c r="U635" t="s">
        <v>47</v>
      </c>
      <c r="V635" t="s">
        <v>47</v>
      </c>
      <c r="W635" t="s">
        <v>47</v>
      </c>
      <c r="X635" t="s">
        <v>47</v>
      </c>
      <c r="Y635" t="s">
        <v>47</v>
      </c>
      <c r="Z635" t="s">
        <v>47</v>
      </c>
    </row>
    <row r="636" spans="1:26">
      <c r="A636" t="s">
        <v>5768</v>
      </c>
      <c r="B636" t="s">
        <v>42</v>
      </c>
      <c r="C636">
        <v>2005</v>
      </c>
      <c r="D636" t="s">
        <v>4077</v>
      </c>
      <c r="E636" t="s">
        <v>4078</v>
      </c>
      <c r="F636" t="s">
        <v>4079</v>
      </c>
      <c r="G636" t="s">
        <v>47</v>
      </c>
      <c r="H636" t="s">
        <v>47</v>
      </c>
      <c r="I636" t="s">
        <v>47</v>
      </c>
      <c r="J636" t="s">
        <v>47</v>
      </c>
      <c r="K636" t="s">
        <v>794</v>
      </c>
      <c r="L636" s="12">
        <v>44887.363807870373</v>
      </c>
      <c r="M636" s="12">
        <v>44887.363807870373</v>
      </c>
      <c r="N636" s="12"/>
      <c r="O636" t="s">
        <v>4080</v>
      </c>
      <c r="P636" t="s">
        <v>47</v>
      </c>
      <c r="Q636" t="s">
        <v>47</v>
      </c>
      <c r="R636" t="s">
        <v>47</v>
      </c>
      <c r="S636" t="s">
        <v>47</v>
      </c>
      <c r="T636" t="s">
        <v>4001</v>
      </c>
      <c r="U636" t="s">
        <v>47</v>
      </c>
      <c r="V636" t="s">
        <v>47</v>
      </c>
      <c r="W636" t="s">
        <v>47</v>
      </c>
      <c r="X636" t="s">
        <v>47</v>
      </c>
      <c r="Y636" t="s">
        <v>5769</v>
      </c>
      <c r="Z636" t="s">
        <v>47</v>
      </c>
    </row>
    <row r="637" spans="1:26">
      <c r="A637" t="s">
        <v>5770</v>
      </c>
      <c r="B637" t="s">
        <v>42</v>
      </c>
      <c r="C637">
        <v>2011</v>
      </c>
      <c r="D637" t="s">
        <v>4031</v>
      </c>
      <c r="E637" t="s">
        <v>4032</v>
      </c>
      <c r="F637" t="s">
        <v>4033</v>
      </c>
      <c r="G637" t="s">
        <v>47</v>
      </c>
      <c r="H637" t="s">
        <v>47</v>
      </c>
      <c r="I637" t="s">
        <v>47</v>
      </c>
      <c r="J637" t="s">
        <v>4034</v>
      </c>
      <c r="K637" t="s">
        <v>50</v>
      </c>
      <c r="L637" s="12">
        <v>44887.363807870373</v>
      </c>
      <c r="M637" s="12">
        <v>44887.363807870373</v>
      </c>
      <c r="N637" s="12"/>
      <c r="O637" t="s">
        <v>4035</v>
      </c>
      <c r="P637" t="s">
        <v>47</v>
      </c>
      <c r="Q637" t="s">
        <v>47</v>
      </c>
      <c r="R637" t="s">
        <v>47</v>
      </c>
      <c r="S637" t="s">
        <v>47</v>
      </c>
      <c r="T637" t="s">
        <v>4036</v>
      </c>
      <c r="U637" t="s">
        <v>47</v>
      </c>
      <c r="V637" t="s">
        <v>47</v>
      </c>
      <c r="W637" t="s">
        <v>47</v>
      </c>
      <c r="X637" t="s">
        <v>47</v>
      </c>
      <c r="Y637" t="s">
        <v>5771</v>
      </c>
      <c r="Z637" t="s">
        <v>47</v>
      </c>
    </row>
    <row r="638" spans="1:26">
      <c r="A638" t="s">
        <v>4402</v>
      </c>
      <c r="B638" t="s">
        <v>42</v>
      </c>
      <c r="C638">
        <v>2016</v>
      </c>
      <c r="D638" t="s">
        <v>4012</v>
      </c>
      <c r="E638" t="s">
        <v>4013</v>
      </c>
      <c r="F638" t="s">
        <v>4014</v>
      </c>
      <c r="G638" t="s">
        <v>47</v>
      </c>
      <c r="H638" t="s">
        <v>47</v>
      </c>
      <c r="I638" t="s">
        <v>4015</v>
      </c>
      <c r="J638" t="s">
        <v>4016</v>
      </c>
      <c r="K638" t="s">
        <v>279</v>
      </c>
      <c r="L638" s="12">
        <v>44887.363807870373</v>
      </c>
      <c r="M638" s="12">
        <v>44887.363807870373</v>
      </c>
      <c r="N638" s="12"/>
      <c r="O638" t="s">
        <v>4017</v>
      </c>
      <c r="P638" t="s">
        <v>47</v>
      </c>
      <c r="Q638" t="s">
        <v>47</v>
      </c>
      <c r="R638" t="s">
        <v>47</v>
      </c>
      <c r="S638" t="s">
        <v>47</v>
      </c>
      <c r="T638" t="s">
        <v>4018</v>
      </c>
      <c r="U638" t="s">
        <v>47</v>
      </c>
      <c r="V638" t="s">
        <v>47</v>
      </c>
      <c r="W638" t="s">
        <v>47</v>
      </c>
      <c r="X638" t="s">
        <v>47</v>
      </c>
      <c r="Y638" t="s">
        <v>47</v>
      </c>
      <c r="Z638" t="s">
        <v>47</v>
      </c>
    </row>
    <row r="639" spans="1:26">
      <c r="A639" t="s">
        <v>4403</v>
      </c>
      <c r="B639" t="s">
        <v>42</v>
      </c>
      <c r="C639">
        <v>2020</v>
      </c>
      <c r="D639" t="s">
        <v>4002</v>
      </c>
      <c r="E639" t="s">
        <v>4003</v>
      </c>
      <c r="F639" t="s">
        <v>4004</v>
      </c>
      <c r="G639" t="s">
        <v>47</v>
      </c>
      <c r="H639" t="s">
        <v>47</v>
      </c>
      <c r="I639" t="s">
        <v>4005</v>
      </c>
      <c r="J639" t="s">
        <v>4006</v>
      </c>
      <c r="K639" t="s">
        <v>124</v>
      </c>
      <c r="L639" s="12">
        <v>44887.363807870373</v>
      </c>
      <c r="M639" s="12">
        <v>44887.363807870373</v>
      </c>
      <c r="N639" s="12"/>
      <c r="O639" t="s">
        <v>4007</v>
      </c>
      <c r="P639" t="s">
        <v>47</v>
      </c>
      <c r="Q639" t="s">
        <v>47</v>
      </c>
      <c r="R639" t="s">
        <v>47</v>
      </c>
      <c r="S639" t="s">
        <v>47</v>
      </c>
      <c r="T639" t="s">
        <v>13</v>
      </c>
      <c r="U639" t="s">
        <v>47</v>
      </c>
      <c r="V639" t="s">
        <v>47</v>
      </c>
      <c r="W639" t="s">
        <v>47</v>
      </c>
      <c r="X639" t="s">
        <v>47</v>
      </c>
      <c r="Y639" t="s">
        <v>5772</v>
      </c>
      <c r="Z639" t="s">
        <v>47</v>
      </c>
    </row>
    <row r="640" spans="1:26">
      <c r="A640" t="s">
        <v>4404</v>
      </c>
      <c r="B640" t="s">
        <v>83</v>
      </c>
      <c r="C640">
        <v>2018</v>
      </c>
      <c r="D640" t="s">
        <v>4037</v>
      </c>
      <c r="E640" t="s">
        <v>4038</v>
      </c>
      <c r="F640" t="s">
        <v>4039</v>
      </c>
      <c r="G640" t="s">
        <v>47</v>
      </c>
      <c r="H640" t="s">
        <v>47</v>
      </c>
      <c r="I640" t="s">
        <v>4040</v>
      </c>
      <c r="J640" t="s">
        <v>4041</v>
      </c>
      <c r="K640" t="s">
        <v>332</v>
      </c>
      <c r="L640" s="12">
        <v>44887.363807870373</v>
      </c>
      <c r="M640" s="12">
        <v>44887.363807870373</v>
      </c>
      <c r="N640" s="12"/>
      <c r="O640" t="s">
        <v>4042</v>
      </c>
      <c r="P640" t="s">
        <v>47</v>
      </c>
      <c r="Q640" t="s">
        <v>5337</v>
      </c>
      <c r="R640" t="s">
        <v>47</v>
      </c>
      <c r="S640" t="s">
        <v>47</v>
      </c>
      <c r="T640" t="s">
        <v>47</v>
      </c>
      <c r="U640" t="s">
        <v>47</v>
      </c>
      <c r="V640" t="s">
        <v>47</v>
      </c>
      <c r="W640" t="s">
        <v>47</v>
      </c>
      <c r="X640" t="s">
        <v>47</v>
      </c>
      <c r="Y640" t="s">
        <v>47</v>
      </c>
      <c r="Z640" t="s">
        <v>47</v>
      </c>
    </row>
    <row r="641" spans="1:26">
      <c r="A641" t="s">
        <v>4405</v>
      </c>
      <c r="B641" t="s">
        <v>3914</v>
      </c>
      <c r="C641">
        <v>2021</v>
      </c>
      <c r="D641" t="s">
        <v>3987</v>
      </c>
      <c r="E641" t="s">
        <v>3988</v>
      </c>
      <c r="F641" t="s">
        <v>47</v>
      </c>
      <c r="G641" t="s">
        <v>47</v>
      </c>
      <c r="H641" t="s">
        <v>47</v>
      </c>
      <c r="I641" t="s">
        <v>47</v>
      </c>
      <c r="J641" t="s">
        <v>3989</v>
      </c>
      <c r="K641" t="s">
        <v>61</v>
      </c>
      <c r="L641" s="12">
        <v>44887.363807870373</v>
      </c>
      <c r="M641" s="12">
        <v>44887.363807870373</v>
      </c>
      <c r="N641" s="12"/>
      <c r="O641" t="s">
        <v>47</v>
      </c>
      <c r="P641" t="s">
        <v>47</v>
      </c>
      <c r="Q641" t="s">
        <v>47</v>
      </c>
      <c r="R641" t="s">
        <v>47</v>
      </c>
      <c r="S641" t="s">
        <v>47</v>
      </c>
      <c r="T641" t="s">
        <v>3990</v>
      </c>
      <c r="U641" t="s">
        <v>47</v>
      </c>
      <c r="V641" t="s">
        <v>47</v>
      </c>
      <c r="W641" t="s">
        <v>47</v>
      </c>
      <c r="X641" t="s">
        <v>3991</v>
      </c>
      <c r="Y641" t="s">
        <v>47</v>
      </c>
      <c r="Z641" t="s">
        <v>47</v>
      </c>
    </row>
    <row r="642" spans="1:26">
      <c r="A642" t="s">
        <v>5773</v>
      </c>
      <c r="B642" t="s">
        <v>42</v>
      </c>
      <c r="C642">
        <v>2015</v>
      </c>
      <c r="D642" t="s">
        <v>3950</v>
      </c>
      <c r="E642" t="s">
        <v>3951</v>
      </c>
      <c r="F642" t="s">
        <v>3952</v>
      </c>
      <c r="G642" t="s">
        <v>47</v>
      </c>
      <c r="H642" t="s">
        <v>47</v>
      </c>
      <c r="I642" t="s">
        <v>3953</v>
      </c>
      <c r="J642" t="s">
        <v>3954</v>
      </c>
      <c r="K642" t="s">
        <v>512</v>
      </c>
      <c r="L642" s="12">
        <v>44887.363807870373</v>
      </c>
      <c r="M642" s="12">
        <v>44887.363807870373</v>
      </c>
      <c r="N642" s="12"/>
      <c r="O642" t="s">
        <v>3955</v>
      </c>
      <c r="P642" t="s">
        <v>47</v>
      </c>
      <c r="Q642" t="s">
        <v>47</v>
      </c>
      <c r="R642" t="s">
        <v>47</v>
      </c>
      <c r="S642" t="s">
        <v>47</v>
      </c>
      <c r="T642" t="s">
        <v>13</v>
      </c>
      <c r="U642" t="s">
        <v>47</v>
      </c>
      <c r="V642" t="s">
        <v>47</v>
      </c>
      <c r="W642" t="s">
        <v>47</v>
      </c>
      <c r="X642" t="s">
        <v>47</v>
      </c>
      <c r="Y642" t="s">
        <v>5774</v>
      </c>
      <c r="Z642" t="s">
        <v>47</v>
      </c>
    </row>
    <row r="643" spans="1:26">
      <c r="A643" t="s">
        <v>5775</v>
      </c>
      <c r="B643" t="s">
        <v>42</v>
      </c>
      <c r="C643">
        <v>2016</v>
      </c>
      <c r="D643" t="s">
        <v>3944</v>
      </c>
      <c r="E643" t="s">
        <v>3945</v>
      </c>
      <c r="F643" t="s">
        <v>3946</v>
      </c>
      <c r="G643" t="s">
        <v>47</v>
      </c>
      <c r="H643" t="s">
        <v>47</v>
      </c>
      <c r="I643" t="s">
        <v>3947</v>
      </c>
      <c r="J643" t="s">
        <v>3948</v>
      </c>
      <c r="K643" t="s">
        <v>279</v>
      </c>
      <c r="L643" s="12">
        <v>44887.363807870373</v>
      </c>
      <c r="M643" s="12">
        <v>44887.363807870373</v>
      </c>
      <c r="N643" s="12"/>
      <c r="O643" t="s">
        <v>3949</v>
      </c>
      <c r="P643" t="s">
        <v>47</v>
      </c>
      <c r="Q643" t="s">
        <v>5776</v>
      </c>
      <c r="R643" t="s">
        <v>47</v>
      </c>
      <c r="S643" t="s">
        <v>47</v>
      </c>
      <c r="T643" t="s">
        <v>14</v>
      </c>
      <c r="U643" t="s">
        <v>47</v>
      </c>
      <c r="V643" t="s">
        <v>47</v>
      </c>
      <c r="W643" t="s">
        <v>47</v>
      </c>
      <c r="X643" t="s">
        <v>47</v>
      </c>
      <c r="Y643" t="s">
        <v>5777</v>
      </c>
      <c r="Z643" t="s">
        <v>47</v>
      </c>
    </row>
    <row r="644" spans="1:26">
      <c r="A644" t="s">
        <v>5778</v>
      </c>
      <c r="B644" t="s">
        <v>42</v>
      </c>
      <c r="C644">
        <v>2004</v>
      </c>
      <c r="D644" t="s">
        <v>3919</v>
      </c>
      <c r="E644" t="s">
        <v>3920</v>
      </c>
      <c r="F644" t="s">
        <v>3921</v>
      </c>
      <c r="G644" t="s">
        <v>47</v>
      </c>
      <c r="H644" t="s">
        <v>47</v>
      </c>
      <c r="I644" t="s">
        <v>3922</v>
      </c>
      <c r="J644" t="s">
        <v>3923</v>
      </c>
      <c r="K644" t="s">
        <v>1127</v>
      </c>
      <c r="L644" s="12">
        <v>44887.363807870373</v>
      </c>
      <c r="M644" s="12">
        <v>44887.363807870373</v>
      </c>
      <c r="N644" s="12"/>
      <c r="O644" t="s">
        <v>3924</v>
      </c>
      <c r="P644" t="s">
        <v>47</v>
      </c>
      <c r="Q644" t="s">
        <v>5779</v>
      </c>
      <c r="R644" t="s">
        <v>47</v>
      </c>
      <c r="S644" t="s">
        <v>47</v>
      </c>
      <c r="T644" t="s">
        <v>14</v>
      </c>
      <c r="U644" t="s">
        <v>47</v>
      </c>
      <c r="V644" t="s">
        <v>47</v>
      </c>
      <c r="W644" t="s">
        <v>47</v>
      </c>
      <c r="X644" t="s">
        <v>47</v>
      </c>
      <c r="Y644" t="s">
        <v>5780</v>
      </c>
      <c r="Z644" t="s">
        <v>47</v>
      </c>
    </row>
    <row r="645" spans="1:26">
      <c r="A645" t="s">
        <v>5781</v>
      </c>
      <c r="B645" t="s">
        <v>3914</v>
      </c>
      <c r="C645">
        <v>2014</v>
      </c>
      <c r="D645" t="s">
        <v>3915</v>
      </c>
      <c r="E645" t="s">
        <v>3916</v>
      </c>
      <c r="F645" t="s">
        <v>47</v>
      </c>
      <c r="G645" t="s">
        <v>47</v>
      </c>
      <c r="H645" t="s">
        <v>47</v>
      </c>
      <c r="I645" t="s">
        <v>47</v>
      </c>
      <c r="J645" t="s">
        <v>3917</v>
      </c>
      <c r="K645" t="s">
        <v>348</v>
      </c>
      <c r="L645" s="12">
        <v>44887.363807870373</v>
      </c>
      <c r="M645" s="12">
        <v>44887.363807870373</v>
      </c>
      <c r="N645" s="12"/>
      <c r="O645" t="s">
        <v>47</v>
      </c>
      <c r="P645" t="s">
        <v>47</v>
      </c>
      <c r="Q645" t="s">
        <v>47</v>
      </c>
      <c r="R645" t="s">
        <v>47</v>
      </c>
      <c r="S645" t="s">
        <v>47</v>
      </c>
      <c r="T645" t="s">
        <v>3918</v>
      </c>
      <c r="U645" t="s">
        <v>47</v>
      </c>
      <c r="V645" t="s">
        <v>47</v>
      </c>
      <c r="W645" t="s">
        <v>47</v>
      </c>
      <c r="X645" t="s">
        <v>47</v>
      </c>
      <c r="Y645" t="s">
        <v>47</v>
      </c>
      <c r="Z645" t="s">
        <v>47</v>
      </c>
    </row>
    <row r="646" spans="1:26">
      <c r="A646" t="s">
        <v>5782</v>
      </c>
      <c r="B646" t="s">
        <v>83</v>
      </c>
      <c r="C646">
        <v>2022</v>
      </c>
      <c r="D646" t="s">
        <v>3881</v>
      </c>
      <c r="E646" t="s">
        <v>3882</v>
      </c>
      <c r="F646" t="s">
        <v>3883</v>
      </c>
      <c r="G646" t="s">
        <v>47</v>
      </c>
      <c r="H646" t="s">
        <v>47</v>
      </c>
      <c r="I646" t="s">
        <v>3884</v>
      </c>
      <c r="J646" t="s">
        <v>3885</v>
      </c>
      <c r="K646" t="s">
        <v>71</v>
      </c>
      <c r="L646" s="12">
        <v>44887.363807870373</v>
      </c>
      <c r="M646" s="12">
        <v>44887.363807870373</v>
      </c>
      <c r="N646" s="12"/>
      <c r="O646" t="s">
        <v>3886</v>
      </c>
      <c r="P646" t="s">
        <v>236</v>
      </c>
      <c r="Q646" t="s">
        <v>4442</v>
      </c>
      <c r="R646" t="s">
        <v>47</v>
      </c>
      <c r="S646" t="s">
        <v>47</v>
      </c>
      <c r="T646" t="s">
        <v>47</v>
      </c>
      <c r="U646" t="s">
        <v>47</v>
      </c>
      <c r="V646" t="s">
        <v>47</v>
      </c>
      <c r="W646" t="s">
        <v>47</v>
      </c>
      <c r="X646" t="s">
        <v>47</v>
      </c>
      <c r="Y646" t="s">
        <v>47</v>
      </c>
      <c r="Z646" t="s">
        <v>47</v>
      </c>
    </row>
    <row r="647" spans="1:26">
      <c r="A647" t="s">
        <v>4406</v>
      </c>
      <c r="B647" t="s">
        <v>42</v>
      </c>
      <c r="C647">
        <v>2022</v>
      </c>
      <c r="D647" t="s">
        <v>3699</v>
      </c>
      <c r="E647" t="s">
        <v>3700</v>
      </c>
      <c r="F647" t="s">
        <v>1952</v>
      </c>
      <c r="G647" t="s">
        <v>1953</v>
      </c>
      <c r="H647" t="s">
        <v>47</v>
      </c>
      <c r="I647" t="s">
        <v>47</v>
      </c>
      <c r="J647" t="s">
        <v>3701</v>
      </c>
      <c r="K647" t="s">
        <v>71</v>
      </c>
      <c r="L647" s="12">
        <v>44887.363807870373</v>
      </c>
      <c r="M647" s="12">
        <v>44887.363807870373</v>
      </c>
      <c r="N647" s="12">
        <v>44886.598391203705</v>
      </c>
      <c r="O647" t="s">
        <v>3702</v>
      </c>
      <c r="P647" t="s">
        <v>47</v>
      </c>
      <c r="Q647" t="s">
        <v>4999</v>
      </c>
      <c r="R647" t="s">
        <v>47</v>
      </c>
      <c r="S647" t="s">
        <v>47</v>
      </c>
      <c r="T647" t="s">
        <v>1173</v>
      </c>
      <c r="U647" t="s">
        <v>1174</v>
      </c>
      <c r="V647" t="s">
        <v>4425</v>
      </c>
      <c r="W647" t="s">
        <v>4426</v>
      </c>
      <c r="X647" t="s">
        <v>3703</v>
      </c>
      <c r="Y647" t="s">
        <v>5001</v>
      </c>
      <c r="Z647" t="s">
        <v>47</v>
      </c>
    </row>
    <row r="648" spans="1:26">
      <c r="A648" t="s">
        <v>5783</v>
      </c>
      <c r="B648" t="s">
        <v>42</v>
      </c>
      <c r="C648">
        <v>2021</v>
      </c>
      <c r="D648" t="s">
        <v>1342</v>
      </c>
      <c r="E648" t="s">
        <v>1343</v>
      </c>
      <c r="F648" t="s">
        <v>1344</v>
      </c>
      <c r="G648" t="s">
        <v>1345</v>
      </c>
      <c r="H648" t="s">
        <v>47</v>
      </c>
      <c r="I648" t="s">
        <v>47</v>
      </c>
      <c r="J648" t="s">
        <v>1346</v>
      </c>
      <c r="K648" t="s">
        <v>61</v>
      </c>
      <c r="L648" s="12">
        <v>44887.363807870373</v>
      </c>
      <c r="M648" s="12">
        <v>44887.363807870373</v>
      </c>
      <c r="N648" s="12">
        <v>44886.598020833335</v>
      </c>
      <c r="O648" t="s">
        <v>1347</v>
      </c>
      <c r="P648" t="s">
        <v>47</v>
      </c>
      <c r="Q648" t="s">
        <v>5784</v>
      </c>
      <c r="R648" t="s">
        <v>47</v>
      </c>
      <c r="S648" t="s">
        <v>47</v>
      </c>
      <c r="T648" t="s">
        <v>1173</v>
      </c>
      <c r="U648" t="s">
        <v>1174</v>
      </c>
      <c r="V648" t="s">
        <v>4425</v>
      </c>
      <c r="W648" t="s">
        <v>4426</v>
      </c>
      <c r="X648" t="s">
        <v>1348</v>
      </c>
      <c r="Y648" t="s">
        <v>5785</v>
      </c>
      <c r="Z648" t="s">
        <v>47</v>
      </c>
    </row>
    <row r="649" spans="1:26">
      <c r="A649" t="s">
        <v>4407</v>
      </c>
      <c r="B649" t="s">
        <v>42</v>
      </c>
      <c r="C649">
        <v>2019</v>
      </c>
      <c r="D649" t="s">
        <v>3968</v>
      </c>
      <c r="E649" t="s">
        <v>3969</v>
      </c>
      <c r="F649" t="s">
        <v>3970</v>
      </c>
      <c r="G649" t="s">
        <v>47</v>
      </c>
      <c r="H649" t="s">
        <v>47</v>
      </c>
      <c r="I649" t="s">
        <v>3971</v>
      </c>
      <c r="J649" t="s">
        <v>3972</v>
      </c>
      <c r="K649" t="s">
        <v>219</v>
      </c>
      <c r="L649" s="12">
        <v>44887.363807870373</v>
      </c>
      <c r="M649" s="12">
        <v>44887.363807870373</v>
      </c>
      <c r="N649" s="12"/>
      <c r="O649" t="s">
        <v>3973</v>
      </c>
      <c r="P649" t="s">
        <v>47</v>
      </c>
      <c r="Q649" t="s">
        <v>47</v>
      </c>
      <c r="R649" t="s">
        <v>47</v>
      </c>
      <c r="S649" t="s">
        <v>47</v>
      </c>
      <c r="T649" t="s">
        <v>3974</v>
      </c>
      <c r="U649" t="s">
        <v>47</v>
      </c>
      <c r="V649" t="s">
        <v>47</v>
      </c>
      <c r="W649" t="s">
        <v>47</v>
      </c>
      <c r="X649" t="s">
        <v>47</v>
      </c>
      <c r="Y649" t="s">
        <v>5786</v>
      </c>
      <c r="Z649" t="s">
        <v>47</v>
      </c>
    </row>
    <row r="650" spans="1:26">
      <c r="A650" t="s">
        <v>4408</v>
      </c>
      <c r="B650" t="s">
        <v>83</v>
      </c>
      <c r="C650">
        <v>2022</v>
      </c>
      <c r="D650" t="s">
        <v>1176</v>
      </c>
      <c r="E650" t="s">
        <v>1177</v>
      </c>
      <c r="F650" t="s">
        <v>1178</v>
      </c>
      <c r="G650" t="s">
        <v>47</v>
      </c>
      <c r="H650" t="s">
        <v>47</v>
      </c>
      <c r="I650" t="s">
        <v>47</v>
      </c>
      <c r="J650" t="s">
        <v>1179</v>
      </c>
      <c r="K650" t="s">
        <v>71</v>
      </c>
      <c r="L650" s="12">
        <v>44887.363807870373</v>
      </c>
      <c r="M650" s="12">
        <v>44887.363807870373</v>
      </c>
      <c r="N650" s="12">
        <v>44886.597951388889</v>
      </c>
      <c r="O650" t="s">
        <v>1180</v>
      </c>
      <c r="P650" t="s">
        <v>47</v>
      </c>
      <c r="Q650" t="s">
        <v>5787</v>
      </c>
      <c r="R650" t="s">
        <v>47</v>
      </c>
      <c r="S650" t="s">
        <v>47</v>
      </c>
      <c r="T650" t="s">
        <v>47</v>
      </c>
      <c r="U650" t="s">
        <v>47</v>
      </c>
      <c r="V650" t="s">
        <v>4425</v>
      </c>
      <c r="W650" t="s">
        <v>4426</v>
      </c>
      <c r="X650" t="s">
        <v>1181</v>
      </c>
      <c r="Y650" t="s">
        <v>5788</v>
      </c>
      <c r="Z650" t="s">
        <v>47</v>
      </c>
    </row>
    <row r="651" spans="1:26">
      <c r="A651" t="s">
        <v>5789</v>
      </c>
      <c r="B651" t="s">
        <v>42</v>
      </c>
      <c r="C651">
        <v>2021</v>
      </c>
      <c r="D651" t="s">
        <v>723</v>
      </c>
      <c r="E651" t="s">
        <v>724</v>
      </c>
      <c r="F651" t="s">
        <v>607</v>
      </c>
      <c r="G651" t="s">
        <v>47</v>
      </c>
      <c r="H651" t="s">
        <v>47</v>
      </c>
      <c r="I651" t="s">
        <v>725</v>
      </c>
      <c r="J651" t="s">
        <v>47</v>
      </c>
      <c r="K651" t="s">
        <v>61</v>
      </c>
      <c r="L651" s="12">
        <v>44887.363807870373</v>
      </c>
      <c r="M651" s="12">
        <v>44887.363807870373</v>
      </c>
      <c r="N651" s="12"/>
      <c r="O651" t="s">
        <v>726</v>
      </c>
      <c r="P651" t="s">
        <v>47</v>
      </c>
      <c r="Q651" t="s">
        <v>47</v>
      </c>
      <c r="R651" t="s">
        <v>47</v>
      </c>
      <c r="S651" t="s">
        <v>47</v>
      </c>
      <c r="T651" t="s">
        <v>47</v>
      </c>
      <c r="U651" t="s">
        <v>47</v>
      </c>
      <c r="V651" t="s">
        <v>47</v>
      </c>
      <c r="W651" t="s">
        <v>47</v>
      </c>
      <c r="X651" t="s">
        <v>47</v>
      </c>
      <c r="Y651" t="s">
        <v>47</v>
      </c>
      <c r="Z651" t="s">
        <v>47</v>
      </c>
    </row>
    <row r="652" spans="1:26">
      <c r="A652" t="s">
        <v>4409</v>
      </c>
      <c r="B652" t="s">
        <v>83</v>
      </c>
      <c r="C652">
        <v>2021</v>
      </c>
      <c r="D652" t="s">
        <v>605</v>
      </c>
      <c r="E652" t="s">
        <v>606</v>
      </c>
      <c r="F652" t="s">
        <v>607</v>
      </c>
      <c r="G652" t="s">
        <v>47</v>
      </c>
      <c r="H652" t="s">
        <v>47</v>
      </c>
      <c r="I652" t="s">
        <v>608</v>
      </c>
      <c r="J652" t="s">
        <v>47</v>
      </c>
      <c r="K652" t="s">
        <v>61</v>
      </c>
      <c r="L652" s="12">
        <v>44887.363807870373</v>
      </c>
      <c r="M652" s="12">
        <v>44887.363807870373</v>
      </c>
      <c r="N652" s="12"/>
      <c r="O652" t="s">
        <v>609</v>
      </c>
      <c r="P652" t="s">
        <v>47</v>
      </c>
      <c r="Q652" t="s">
        <v>47</v>
      </c>
      <c r="R652" t="s">
        <v>47</v>
      </c>
      <c r="S652" t="s">
        <v>47</v>
      </c>
      <c r="T652" t="s">
        <v>47</v>
      </c>
      <c r="U652" t="s">
        <v>47</v>
      </c>
      <c r="V652" t="s">
        <v>47</v>
      </c>
      <c r="W652" t="s">
        <v>47</v>
      </c>
      <c r="X652" t="s">
        <v>47</v>
      </c>
      <c r="Y652" t="s">
        <v>47</v>
      </c>
      <c r="Z652" t="s">
        <v>47</v>
      </c>
    </row>
    <row r="653" spans="1:26">
      <c r="A653" t="s">
        <v>5790</v>
      </c>
      <c r="B653" t="s">
        <v>42</v>
      </c>
      <c r="C653">
        <v>2022</v>
      </c>
      <c r="D653" t="s">
        <v>133</v>
      </c>
      <c r="E653" t="s">
        <v>134</v>
      </c>
      <c r="F653" t="s">
        <v>67</v>
      </c>
      <c r="G653" t="s">
        <v>68</v>
      </c>
      <c r="H653" t="s">
        <v>47</v>
      </c>
      <c r="I653" t="s">
        <v>135</v>
      </c>
      <c r="J653" t="s">
        <v>136</v>
      </c>
      <c r="K653" t="s">
        <v>71</v>
      </c>
      <c r="L653" s="12">
        <v>44887.363807870373</v>
      </c>
      <c r="M653" s="12">
        <v>44887.363807870373</v>
      </c>
      <c r="N653" s="12"/>
      <c r="O653" t="s">
        <v>137</v>
      </c>
      <c r="P653" t="s">
        <v>47</v>
      </c>
      <c r="Q653" t="s">
        <v>47</v>
      </c>
      <c r="R653" t="s">
        <v>47</v>
      </c>
      <c r="S653" t="s">
        <v>47</v>
      </c>
      <c r="T653" t="s">
        <v>52</v>
      </c>
      <c r="U653" t="s">
        <v>53</v>
      </c>
      <c r="V653" t="s">
        <v>47</v>
      </c>
      <c r="W653" t="s">
        <v>47</v>
      </c>
      <c r="X653" t="s">
        <v>73</v>
      </c>
      <c r="Y653" t="s">
        <v>47</v>
      </c>
      <c r="Z653" t="s">
        <v>47</v>
      </c>
    </row>
    <row r="654" spans="1:26">
      <c r="A654" t="s">
        <v>5791</v>
      </c>
      <c r="B654" t="s">
        <v>42</v>
      </c>
      <c r="C654">
        <v>2009</v>
      </c>
      <c r="D654" t="s">
        <v>566</v>
      </c>
      <c r="E654" t="s">
        <v>567</v>
      </c>
      <c r="F654" t="s">
        <v>568</v>
      </c>
      <c r="G654" t="s">
        <v>569</v>
      </c>
      <c r="H654" t="s">
        <v>47</v>
      </c>
      <c r="I654" t="s">
        <v>570</v>
      </c>
      <c r="J654" t="s">
        <v>571</v>
      </c>
      <c r="K654" t="s">
        <v>563</v>
      </c>
      <c r="L654" s="12">
        <v>44887.363807870373</v>
      </c>
      <c r="M654" s="12">
        <v>44887.363807870373</v>
      </c>
      <c r="N654" s="12"/>
      <c r="O654" t="s">
        <v>572</v>
      </c>
      <c r="P654" t="s">
        <v>47</v>
      </c>
      <c r="Q654" t="s">
        <v>47</v>
      </c>
      <c r="R654" t="s">
        <v>47</v>
      </c>
      <c r="S654" t="s">
        <v>47</v>
      </c>
      <c r="T654" t="s">
        <v>52</v>
      </c>
      <c r="U654" t="s">
        <v>53</v>
      </c>
      <c r="V654" t="s">
        <v>47</v>
      </c>
      <c r="W654" t="s">
        <v>47</v>
      </c>
      <c r="X654" t="s">
        <v>573</v>
      </c>
      <c r="Y654" t="s">
        <v>47</v>
      </c>
      <c r="Z654" t="s">
        <v>47</v>
      </c>
    </row>
    <row r="655" spans="1:26">
      <c r="A655" t="s">
        <v>4410</v>
      </c>
      <c r="B655" t="s">
        <v>42</v>
      </c>
      <c r="C655">
        <v>2020</v>
      </c>
      <c r="D655" t="s">
        <v>301</v>
      </c>
      <c r="E655" t="s">
        <v>302</v>
      </c>
      <c r="F655" t="s">
        <v>120</v>
      </c>
      <c r="G655" t="s">
        <v>121</v>
      </c>
      <c r="H655" t="s">
        <v>47</v>
      </c>
      <c r="I655" t="s">
        <v>303</v>
      </c>
      <c r="J655" t="s">
        <v>304</v>
      </c>
      <c r="K655" t="s">
        <v>124</v>
      </c>
      <c r="L655" s="12">
        <v>44887.363807870373</v>
      </c>
      <c r="M655" s="12">
        <v>44887.363807870373</v>
      </c>
      <c r="N655" s="12"/>
      <c r="O655" t="s">
        <v>47</v>
      </c>
      <c r="P655" t="s">
        <v>47</v>
      </c>
      <c r="Q655" t="s">
        <v>47</v>
      </c>
      <c r="R655" t="s">
        <v>47</v>
      </c>
      <c r="S655" t="s">
        <v>47</v>
      </c>
      <c r="T655" t="s">
        <v>52</v>
      </c>
      <c r="U655" t="s">
        <v>53</v>
      </c>
      <c r="V655" t="s">
        <v>47</v>
      </c>
      <c r="W655" t="s">
        <v>47</v>
      </c>
      <c r="X655" t="s">
        <v>125</v>
      </c>
      <c r="Y655" t="s">
        <v>47</v>
      </c>
      <c r="Z655" t="s">
        <v>47</v>
      </c>
    </row>
    <row r="656" spans="1:26">
      <c r="A656" t="s">
        <v>4411</v>
      </c>
      <c r="B656" t="s">
        <v>42</v>
      </c>
      <c r="C656">
        <v>2017</v>
      </c>
      <c r="D656" t="s">
        <v>285</v>
      </c>
      <c r="E656" t="s">
        <v>286</v>
      </c>
      <c r="F656" t="s">
        <v>287</v>
      </c>
      <c r="G656" t="s">
        <v>288</v>
      </c>
      <c r="H656" t="s">
        <v>47</v>
      </c>
      <c r="I656" t="s">
        <v>289</v>
      </c>
      <c r="J656" t="s">
        <v>290</v>
      </c>
      <c r="K656" t="s">
        <v>104</v>
      </c>
      <c r="L656" s="12">
        <v>44887.363807870373</v>
      </c>
      <c r="M656" s="12">
        <v>44887.491666666669</v>
      </c>
      <c r="N656" s="12"/>
      <c r="O656" t="s">
        <v>291</v>
      </c>
      <c r="P656" t="s">
        <v>47</v>
      </c>
      <c r="Q656" t="s">
        <v>47</v>
      </c>
      <c r="R656" t="s">
        <v>47</v>
      </c>
      <c r="S656" t="s">
        <v>47</v>
      </c>
      <c r="T656" t="s">
        <v>63</v>
      </c>
      <c r="U656" t="s">
        <v>47</v>
      </c>
      <c r="V656" t="s">
        <v>47</v>
      </c>
      <c r="W656" t="s">
        <v>47</v>
      </c>
      <c r="X656" t="s">
        <v>292</v>
      </c>
      <c r="Y656" t="s">
        <v>47</v>
      </c>
      <c r="Z656" t="s">
        <v>47</v>
      </c>
    </row>
    <row r="657" spans="1:26">
      <c r="A657" t="s">
        <v>5792</v>
      </c>
      <c r="B657" t="s">
        <v>42</v>
      </c>
      <c r="C657">
        <v>2022</v>
      </c>
      <c r="D657" t="s">
        <v>200</v>
      </c>
      <c r="E657" t="s">
        <v>201</v>
      </c>
      <c r="F657" t="s">
        <v>202</v>
      </c>
      <c r="G657" t="s">
        <v>203</v>
      </c>
      <c r="H657" t="s">
        <v>47</v>
      </c>
      <c r="I657" t="s">
        <v>204</v>
      </c>
      <c r="J657" t="s">
        <v>205</v>
      </c>
      <c r="K657" t="s">
        <v>71</v>
      </c>
      <c r="L657" s="12">
        <v>44887.363807870373</v>
      </c>
      <c r="M657" s="12">
        <v>44887.363807870373</v>
      </c>
      <c r="N657" s="12"/>
      <c r="O657" t="s">
        <v>206</v>
      </c>
      <c r="P657" t="s">
        <v>47</v>
      </c>
      <c r="Q657" t="s">
        <v>47</v>
      </c>
      <c r="R657" t="s">
        <v>47</v>
      </c>
      <c r="S657" t="s">
        <v>47</v>
      </c>
      <c r="T657" t="s">
        <v>52</v>
      </c>
      <c r="U657" t="s">
        <v>53</v>
      </c>
      <c r="V657" t="s">
        <v>47</v>
      </c>
      <c r="W657" t="s">
        <v>47</v>
      </c>
      <c r="X657" t="s">
        <v>156</v>
      </c>
      <c r="Y657" t="s">
        <v>47</v>
      </c>
      <c r="Z657" t="s">
        <v>47</v>
      </c>
    </row>
    <row r="658" spans="1:26">
      <c r="A658" t="s">
        <v>5793</v>
      </c>
      <c r="B658" t="s">
        <v>83</v>
      </c>
      <c r="C658">
        <v>2016</v>
      </c>
      <c r="D658" t="s">
        <v>193</v>
      </c>
      <c r="E658" t="s">
        <v>194</v>
      </c>
      <c r="F658" t="s">
        <v>178</v>
      </c>
      <c r="G658" t="s">
        <v>47</v>
      </c>
      <c r="H658" t="s">
        <v>179</v>
      </c>
      <c r="I658" t="s">
        <v>195</v>
      </c>
      <c r="J658" t="s">
        <v>196</v>
      </c>
      <c r="K658" t="s">
        <v>197</v>
      </c>
      <c r="L658" s="12">
        <v>44887.363807870373</v>
      </c>
      <c r="M658" s="12">
        <v>44887.363807870373</v>
      </c>
      <c r="N658" s="12"/>
      <c r="O658" t="s">
        <v>198</v>
      </c>
      <c r="P658" t="s">
        <v>199</v>
      </c>
      <c r="Q658" t="s">
        <v>818</v>
      </c>
      <c r="R658" t="s">
        <v>47</v>
      </c>
      <c r="S658" t="s">
        <v>47</v>
      </c>
      <c r="T658" t="s">
        <v>47</v>
      </c>
      <c r="U658" t="s">
        <v>47</v>
      </c>
      <c r="V658" t="s">
        <v>47</v>
      </c>
      <c r="W658" t="s">
        <v>47</v>
      </c>
      <c r="X658" t="s">
        <v>185</v>
      </c>
      <c r="Y658" t="s">
        <v>47</v>
      </c>
      <c r="Z658" t="s">
        <v>47</v>
      </c>
    </row>
    <row r="659" spans="1:26">
      <c r="A659" t="s">
        <v>4412</v>
      </c>
      <c r="B659" t="s">
        <v>83</v>
      </c>
      <c r="C659">
        <v>2022</v>
      </c>
      <c r="D659" t="s">
        <v>138</v>
      </c>
      <c r="E659" t="s">
        <v>139</v>
      </c>
      <c r="F659" t="s">
        <v>67</v>
      </c>
      <c r="G659" t="s">
        <v>47</v>
      </c>
      <c r="H659" t="s">
        <v>47</v>
      </c>
      <c r="I659" t="s">
        <v>140</v>
      </c>
      <c r="J659" t="s">
        <v>141</v>
      </c>
      <c r="K659" t="s">
        <v>71</v>
      </c>
      <c r="L659" s="12">
        <v>44887.363807870373</v>
      </c>
      <c r="M659" s="12">
        <v>44887.363807870373</v>
      </c>
      <c r="N659" s="12"/>
      <c r="O659" t="s">
        <v>142</v>
      </c>
      <c r="P659" t="s">
        <v>47</v>
      </c>
      <c r="Q659" t="s">
        <v>47</v>
      </c>
      <c r="R659" t="s">
        <v>47</v>
      </c>
      <c r="S659" t="s">
        <v>47</v>
      </c>
      <c r="T659" t="s">
        <v>47</v>
      </c>
      <c r="U659" t="s">
        <v>47</v>
      </c>
      <c r="V659" t="s">
        <v>47</v>
      </c>
      <c r="W659" t="s">
        <v>47</v>
      </c>
      <c r="X659" t="s">
        <v>73</v>
      </c>
      <c r="Y659" t="s">
        <v>47</v>
      </c>
      <c r="Z659" t="s">
        <v>47</v>
      </c>
    </row>
    <row r="660" spans="1:26">
      <c r="A660" t="s">
        <v>5794</v>
      </c>
      <c r="B660" t="s">
        <v>42</v>
      </c>
      <c r="C660">
        <v>2022</v>
      </c>
      <c r="D660" t="s">
        <v>65</v>
      </c>
      <c r="E660" t="s">
        <v>66</v>
      </c>
      <c r="F660" t="s">
        <v>67</v>
      </c>
      <c r="G660" t="s">
        <v>68</v>
      </c>
      <c r="H660" t="s">
        <v>47</v>
      </c>
      <c r="I660" t="s">
        <v>69</v>
      </c>
      <c r="J660" t="s">
        <v>70</v>
      </c>
      <c r="K660" t="s">
        <v>71</v>
      </c>
      <c r="L660" s="12">
        <v>44887.363807870373</v>
      </c>
      <c r="M660" s="12">
        <v>44887.363807870373</v>
      </c>
      <c r="N660" s="12"/>
      <c r="O660" t="s">
        <v>72</v>
      </c>
      <c r="P660" t="s">
        <v>47</v>
      </c>
      <c r="Q660" t="s">
        <v>47</v>
      </c>
      <c r="R660" t="s">
        <v>47</v>
      </c>
      <c r="S660" t="s">
        <v>47</v>
      </c>
      <c r="T660" t="s">
        <v>52</v>
      </c>
      <c r="U660" t="s">
        <v>53</v>
      </c>
      <c r="V660" t="s">
        <v>47</v>
      </c>
      <c r="W660" t="s">
        <v>47</v>
      </c>
      <c r="X660" t="s">
        <v>73</v>
      </c>
      <c r="Y660" t="s">
        <v>47</v>
      </c>
      <c r="Z660" t="s">
        <v>47</v>
      </c>
    </row>
    <row r="661" spans="1:26">
      <c r="A661" t="s">
        <v>4413</v>
      </c>
      <c r="B661" t="s">
        <v>42</v>
      </c>
      <c r="C661">
        <v>2021</v>
      </c>
      <c r="D661" t="s">
        <v>55</v>
      </c>
      <c r="E661" t="s">
        <v>56</v>
      </c>
      <c r="F661" t="s">
        <v>57</v>
      </c>
      <c r="G661" t="s">
        <v>58</v>
      </c>
      <c r="H661" t="s">
        <v>47</v>
      </c>
      <c r="I661" t="s">
        <v>59</v>
      </c>
      <c r="J661" t="s">
        <v>60</v>
      </c>
      <c r="K661" t="s">
        <v>61</v>
      </c>
      <c r="L661" s="12">
        <v>44887.363807870373</v>
      </c>
      <c r="M661" s="12">
        <v>44887.363807870373</v>
      </c>
      <c r="N661" s="12"/>
      <c r="O661" t="s">
        <v>62</v>
      </c>
      <c r="P661" t="s">
        <v>47</v>
      </c>
      <c r="Q661" t="s">
        <v>47</v>
      </c>
      <c r="R661" t="s">
        <v>47</v>
      </c>
      <c r="S661" t="s">
        <v>47</v>
      </c>
      <c r="T661" t="s">
        <v>63</v>
      </c>
      <c r="U661" t="s">
        <v>47</v>
      </c>
      <c r="V661" t="s">
        <v>47</v>
      </c>
      <c r="W661" t="s">
        <v>47</v>
      </c>
      <c r="X661" t="s">
        <v>64</v>
      </c>
      <c r="Y661" t="s">
        <v>47</v>
      </c>
      <c r="Z661" t="s">
        <v>47</v>
      </c>
    </row>
    <row r="662" spans="1:26">
      <c r="A662" t="s">
        <v>5795</v>
      </c>
      <c r="B662" t="s">
        <v>42</v>
      </c>
      <c r="C662">
        <v>2011</v>
      </c>
      <c r="D662" t="s">
        <v>43</v>
      </c>
      <c r="E662" t="s">
        <v>44</v>
      </c>
      <c r="F662" t="s">
        <v>45</v>
      </c>
      <c r="G662" t="s">
        <v>46</v>
      </c>
      <c r="H662" t="s">
        <v>47</v>
      </c>
      <c r="I662" t="s">
        <v>48</v>
      </c>
      <c r="J662" t="s">
        <v>49</v>
      </c>
      <c r="K662" t="s">
        <v>50</v>
      </c>
      <c r="L662" s="12">
        <v>44887.363807870373</v>
      </c>
      <c r="M662" s="12">
        <v>44887.363807870373</v>
      </c>
      <c r="N662" s="12"/>
      <c r="O662" t="s">
        <v>51</v>
      </c>
      <c r="P662" t="s">
        <v>47</v>
      </c>
      <c r="Q662" t="s">
        <v>47</v>
      </c>
      <c r="R662" t="s">
        <v>47</v>
      </c>
      <c r="S662" t="s">
        <v>47</v>
      </c>
      <c r="T662" t="s">
        <v>52</v>
      </c>
      <c r="U662" t="s">
        <v>53</v>
      </c>
      <c r="V662" t="s">
        <v>47</v>
      </c>
      <c r="W662" t="s">
        <v>47</v>
      </c>
      <c r="X662" t="s">
        <v>54</v>
      </c>
      <c r="Y662" t="s">
        <v>47</v>
      </c>
      <c r="Z662" t="s">
        <v>47</v>
      </c>
    </row>
    <row r="663" spans="1:26">
      <c r="A663" t="s">
        <v>4414</v>
      </c>
      <c r="B663" t="s">
        <v>42</v>
      </c>
      <c r="C663">
        <v>2020</v>
      </c>
      <c r="D663" t="s">
        <v>267</v>
      </c>
      <c r="E663" t="s">
        <v>268</v>
      </c>
      <c r="F663" t="s">
        <v>269</v>
      </c>
      <c r="G663" t="s">
        <v>270</v>
      </c>
      <c r="H663" t="s">
        <v>47</v>
      </c>
      <c r="I663" t="s">
        <v>47</v>
      </c>
      <c r="J663" t="s">
        <v>47</v>
      </c>
      <c r="K663" t="s">
        <v>124</v>
      </c>
      <c r="L663" s="12">
        <v>44887.363807870373</v>
      </c>
      <c r="M663" s="12">
        <v>44887.492071759261</v>
      </c>
      <c r="N663" s="12"/>
      <c r="O663" t="s">
        <v>271</v>
      </c>
      <c r="P663" t="s">
        <v>47</v>
      </c>
      <c r="Q663" t="s">
        <v>47</v>
      </c>
      <c r="R663" t="s">
        <v>47</v>
      </c>
      <c r="S663" t="s">
        <v>47</v>
      </c>
      <c r="T663" t="s">
        <v>63</v>
      </c>
      <c r="U663" t="s">
        <v>47</v>
      </c>
      <c r="V663" t="s">
        <v>47</v>
      </c>
      <c r="W663" t="s">
        <v>47</v>
      </c>
      <c r="X663" t="s">
        <v>272</v>
      </c>
      <c r="Y663" t="s">
        <v>47</v>
      </c>
      <c r="Z663" t="s">
        <v>47</v>
      </c>
    </row>
    <row r="664" spans="1:26">
      <c r="A664" t="s">
        <v>5796</v>
      </c>
      <c r="B664" t="s">
        <v>83</v>
      </c>
      <c r="C664">
        <v>2008</v>
      </c>
      <c r="D664" t="s">
        <v>229</v>
      </c>
      <c r="E664" t="s">
        <v>230</v>
      </c>
      <c r="F664" t="s">
        <v>231</v>
      </c>
      <c r="G664" t="s">
        <v>47</v>
      </c>
      <c r="H664" t="s">
        <v>232</v>
      </c>
      <c r="I664" t="s">
        <v>233</v>
      </c>
      <c r="J664" t="s">
        <v>234</v>
      </c>
      <c r="K664" t="s">
        <v>235</v>
      </c>
      <c r="L664" s="12">
        <v>44887.363807870373</v>
      </c>
      <c r="M664" s="12">
        <v>44887.363807870373</v>
      </c>
      <c r="N664" s="12"/>
      <c r="O664" t="s">
        <v>47</v>
      </c>
      <c r="P664" t="s">
        <v>236</v>
      </c>
      <c r="Q664" t="s">
        <v>491</v>
      </c>
      <c r="R664" t="s">
        <v>47</v>
      </c>
      <c r="S664" t="s">
        <v>47</v>
      </c>
      <c r="T664" t="s">
        <v>47</v>
      </c>
      <c r="U664" t="s">
        <v>47</v>
      </c>
      <c r="V664" t="s">
        <v>47</v>
      </c>
      <c r="W664" t="s">
        <v>47</v>
      </c>
      <c r="X664" t="s">
        <v>237</v>
      </c>
      <c r="Y664" t="s">
        <v>47</v>
      </c>
      <c r="Z664" t="s">
        <v>47</v>
      </c>
    </row>
    <row r="665" spans="1:26">
      <c r="A665" t="s">
        <v>4415</v>
      </c>
      <c r="B665" t="s">
        <v>83</v>
      </c>
      <c r="C665">
        <v>2019</v>
      </c>
      <c r="D665" t="s">
        <v>207</v>
      </c>
      <c r="E665" t="s">
        <v>208</v>
      </c>
      <c r="F665" t="s">
        <v>178</v>
      </c>
      <c r="G665" t="s">
        <v>47</v>
      </c>
      <c r="H665" t="s">
        <v>179</v>
      </c>
      <c r="I665" t="s">
        <v>209</v>
      </c>
      <c r="J665" t="s">
        <v>210</v>
      </c>
      <c r="K665" t="s">
        <v>211</v>
      </c>
      <c r="L665" s="12">
        <v>44887.363807870373</v>
      </c>
      <c r="M665" s="12">
        <v>44887.363807870373</v>
      </c>
      <c r="N665" s="12"/>
      <c r="O665" t="s">
        <v>212</v>
      </c>
      <c r="P665" t="s">
        <v>184</v>
      </c>
      <c r="Q665" t="s">
        <v>491</v>
      </c>
      <c r="R665" t="s">
        <v>47</v>
      </c>
      <c r="S665" t="s">
        <v>47</v>
      </c>
      <c r="T665" t="s">
        <v>47</v>
      </c>
      <c r="U665" t="s">
        <v>47</v>
      </c>
      <c r="V665" t="s">
        <v>47</v>
      </c>
      <c r="W665" t="s">
        <v>47</v>
      </c>
      <c r="X665" t="s">
        <v>185</v>
      </c>
      <c r="Y665" t="s">
        <v>47</v>
      </c>
      <c r="Z665" t="s">
        <v>47</v>
      </c>
    </row>
    <row r="666" spans="1:26">
      <c r="A666" t="s">
        <v>5797</v>
      </c>
      <c r="B666" t="s">
        <v>83</v>
      </c>
      <c r="C666">
        <v>2013</v>
      </c>
      <c r="D666" t="s">
        <v>84</v>
      </c>
      <c r="E666" t="s">
        <v>85</v>
      </c>
      <c r="F666" t="s">
        <v>86</v>
      </c>
      <c r="G666" t="s">
        <v>47</v>
      </c>
      <c r="H666" t="s">
        <v>47</v>
      </c>
      <c r="I666" t="s">
        <v>47</v>
      </c>
      <c r="J666" t="s">
        <v>47</v>
      </c>
      <c r="K666" t="s">
        <v>87</v>
      </c>
      <c r="L666" s="12">
        <v>44887.363807870373</v>
      </c>
      <c r="M666" s="12">
        <v>44887.363807870373</v>
      </c>
      <c r="N666" s="12"/>
      <c r="O666" t="s">
        <v>88</v>
      </c>
      <c r="P666" t="s">
        <v>47</v>
      </c>
      <c r="Q666" t="s">
        <v>47</v>
      </c>
      <c r="R666" t="s">
        <v>47</v>
      </c>
      <c r="S666" t="s">
        <v>47</v>
      </c>
      <c r="T666" t="s">
        <v>47</v>
      </c>
      <c r="U666" t="s">
        <v>47</v>
      </c>
      <c r="V666" t="s">
        <v>47</v>
      </c>
      <c r="W666" t="s">
        <v>47</v>
      </c>
      <c r="X666" t="s">
        <v>89</v>
      </c>
      <c r="Y666" t="s">
        <v>47</v>
      </c>
      <c r="Z666" t="s">
        <v>47</v>
      </c>
    </row>
    <row r="667" spans="1:26">
      <c r="A667" t="s">
        <v>5798</v>
      </c>
      <c r="B667" t="s">
        <v>170</v>
      </c>
      <c r="C667">
        <v>2022</v>
      </c>
      <c r="D667" t="s">
        <v>3874</v>
      </c>
      <c r="E667" t="s">
        <v>3875</v>
      </c>
      <c r="F667" t="s">
        <v>3876</v>
      </c>
      <c r="G667" t="s">
        <v>3877</v>
      </c>
      <c r="H667" t="s">
        <v>47</v>
      </c>
      <c r="I667" t="s">
        <v>47</v>
      </c>
      <c r="J667" t="s">
        <v>3878</v>
      </c>
      <c r="K667" t="s">
        <v>71</v>
      </c>
      <c r="L667" s="12">
        <v>44887.363807870373</v>
      </c>
      <c r="M667" s="12">
        <v>44887.363807870373</v>
      </c>
      <c r="N667" s="12">
        <v>44886.598460648151</v>
      </c>
      <c r="O667" t="s">
        <v>3879</v>
      </c>
      <c r="P667" t="s">
        <v>47</v>
      </c>
      <c r="Q667" t="s">
        <v>5799</v>
      </c>
      <c r="R667" t="s">
        <v>47</v>
      </c>
      <c r="S667" t="s">
        <v>47</v>
      </c>
      <c r="T667" t="s">
        <v>1981</v>
      </c>
      <c r="U667" t="s">
        <v>1310</v>
      </c>
      <c r="V667" t="s">
        <v>4425</v>
      </c>
      <c r="W667" t="s">
        <v>4426</v>
      </c>
      <c r="X667" t="s">
        <v>3880</v>
      </c>
      <c r="Y667" t="s">
        <v>5800</v>
      </c>
      <c r="Z667" t="s">
        <v>47</v>
      </c>
    </row>
    <row r="668" spans="1:26">
      <c r="A668" t="s">
        <v>5801</v>
      </c>
      <c r="B668" t="s">
        <v>170</v>
      </c>
      <c r="C668">
        <v>2002</v>
      </c>
      <c r="D668" t="s">
        <v>3867</v>
      </c>
      <c r="E668" t="s">
        <v>3868</v>
      </c>
      <c r="F668" t="s">
        <v>3869</v>
      </c>
      <c r="G668" t="s">
        <v>3870</v>
      </c>
      <c r="H668" t="s">
        <v>47</v>
      </c>
      <c r="I668" t="s">
        <v>47</v>
      </c>
      <c r="J668" t="s">
        <v>3871</v>
      </c>
      <c r="K668" t="s">
        <v>1614</v>
      </c>
      <c r="L668" s="12">
        <v>44887.363807870373</v>
      </c>
      <c r="M668" s="12">
        <v>44887.363807870373</v>
      </c>
      <c r="N668" s="12">
        <v>44886.598460648151</v>
      </c>
      <c r="O668" t="s">
        <v>3872</v>
      </c>
      <c r="P668" t="s">
        <v>47</v>
      </c>
      <c r="Q668" t="s">
        <v>5802</v>
      </c>
      <c r="R668" t="s">
        <v>47</v>
      </c>
      <c r="S668" t="s">
        <v>47</v>
      </c>
      <c r="T668" t="s">
        <v>1165</v>
      </c>
      <c r="U668" t="s">
        <v>81</v>
      </c>
      <c r="V668" t="s">
        <v>47</v>
      </c>
      <c r="W668" t="s">
        <v>4426</v>
      </c>
      <c r="X668" t="s">
        <v>3873</v>
      </c>
      <c r="Y668" t="s">
        <v>5803</v>
      </c>
      <c r="Z668" t="s">
        <v>4456</v>
      </c>
    </row>
    <row r="669" spans="1:26">
      <c r="A669" t="s">
        <v>5804</v>
      </c>
      <c r="B669" t="s">
        <v>170</v>
      </c>
      <c r="C669">
        <v>2019</v>
      </c>
      <c r="D669" t="s">
        <v>3860</v>
      </c>
      <c r="E669" t="s">
        <v>3861</v>
      </c>
      <c r="F669" t="s">
        <v>3862</v>
      </c>
      <c r="G669" t="s">
        <v>3863</v>
      </c>
      <c r="H669" t="s">
        <v>47</v>
      </c>
      <c r="I669" t="s">
        <v>47</v>
      </c>
      <c r="J669" t="s">
        <v>3864</v>
      </c>
      <c r="K669" t="s">
        <v>219</v>
      </c>
      <c r="L669" s="12">
        <v>44887.363807870373</v>
      </c>
      <c r="M669" s="12">
        <v>44887.363807870373</v>
      </c>
      <c r="N669" s="12">
        <v>44886.598460648151</v>
      </c>
      <c r="O669" t="s">
        <v>3865</v>
      </c>
      <c r="P669" t="s">
        <v>47</v>
      </c>
      <c r="Q669" t="s">
        <v>5805</v>
      </c>
      <c r="R669" t="s">
        <v>47</v>
      </c>
      <c r="S669" t="s">
        <v>47</v>
      </c>
      <c r="T669" t="s">
        <v>1309</v>
      </c>
      <c r="U669" t="s">
        <v>1310</v>
      </c>
      <c r="V669" t="s">
        <v>4425</v>
      </c>
      <c r="W669" t="s">
        <v>4426</v>
      </c>
      <c r="X669" t="s">
        <v>3866</v>
      </c>
      <c r="Y669" t="s">
        <v>5806</v>
      </c>
      <c r="Z669" t="s">
        <v>47</v>
      </c>
    </row>
    <row r="670" spans="1:26">
      <c r="A670" t="s">
        <v>5807</v>
      </c>
      <c r="B670" t="s">
        <v>83</v>
      </c>
      <c r="C670">
        <v>2020</v>
      </c>
      <c r="D670" t="s">
        <v>3853</v>
      </c>
      <c r="E670" t="s">
        <v>3854</v>
      </c>
      <c r="F670" t="s">
        <v>3855</v>
      </c>
      <c r="G670" t="s">
        <v>47</v>
      </c>
      <c r="H670" t="s">
        <v>3856</v>
      </c>
      <c r="I670" t="s">
        <v>3857</v>
      </c>
      <c r="J670" t="s">
        <v>3858</v>
      </c>
      <c r="K670" t="s">
        <v>2720</v>
      </c>
      <c r="L670" s="12">
        <v>44887.363807870373</v>
      </c>
      <c r="M670" s="12">
        <v>44887.363807870373</v>
      </c>
      <c r="N670" s="12">
        <v>44886.598460648151</v>
      </c>
      <c r="O670" t="s">
        <v>3859</v>
      </c>
      <c r="P670" t="s">
        <v>448</v>
      </c>
      <c r="Q670" t="s">
        <v>5808</v>
      </c>
      <c r="R670" t="s">
        <v>5809</v>
      </c>
      <c r="S670" t="s">
        <v>47</v>
      </c>
      <c r="T670" t="s">
        <v>47</v>
      </c>
      <c r="U670" t="s">
        <v>47</v>
      </c>
      <c r="V670" t="s">
        <v>4425</v>
      </c>
      <c r="W670" t="s">
        <v>4426</v>
      </c>
      <c r="X670" t="s">
        <v>47</v>
      </c>
      <c r="Y670" t="s">
        <v>47</v>
      </c>
      <c r="Z670" t="s">
        <v>47</v>
      </c>
    </row>
    <row r="671" spans="1:26">
      <c r="A671" t="s">
        <v>5810</v>
      </c>
      <c r="B671" t="s">
        <v>170</v>
      </c>
      <c r="C671">
        <v>2009</v>
      </c>
      <c r="D671" t="s">
        <v>3846</v>
      </c>
      <c r="E671" t="s">
        <v>3847</v>
      </c>
      <c r="F671" t="s">
        <v>3848</v>
      </c>
      <c r="G671" t="s">
        <v>3849</v>
      </c>
      <c r="H671" t="s">
        <v>47</v>
      </c>
      <c r="I671" t="s">
        <v>47</v>
      </c>
      <c r="J671" t="s">
        <v>3850</v>
      </c>
      <c r="K671" t="s">
        <v>563</v>
      </c>
      <c r="L671" s="12">
        <v>44887.363807870373</v>
      </c>
      <c r="M671" s="12">
        <v>44887.363807870373</v>
      </c>
      <c r="N671" s="12">
        <v>44886.598449074074</v>
      </c>
      <c r="O671" t="s">
        <v>3851</v>
      </c>
      <c r="P671" t="s">
        <v>47</v>
      </c>
      <c r="Q671" t="s">
        <v>4442</v>
      </c>
      <c r="R671" t="s">
        <v>47</v>
      </c>
      <c r="S671" t="s">
        <v>5811</v>
      </c>
      <c r="T671" t="s">
        <v>1165</v>
      </c>
      <c r="U671" t="s">
        <v>81</v>
      </c>
      <c r="V671" t="s">
        <v>47</v>
      </c>
      <c r="W671" t="s">
        <v>4426</v>
      </c>
      <c r="X671" t="s">
        <v>3852</v>
      </c>
      <c r="Y671" t="s">
        <v>5812</v>
      </c>
      <c r="Z671" t="s">
        <v>47</v>
      </c>
    </row>
    <row r="672" spans="1:26">
      <c r="A672" t="s">
        <v>5813</v>
      </c>
      <c r="B672" t="s">
        <v>83</v>
      </c>
      <c r="C672">
        <v>2020</v>
      </c>
      <c r="D672" t="s">
        <v>3841</v>
      </c>
      <c r="E672" t="s">
        <v>3842</v>
      </c>
      <c r="F672" t="s">
        <v>1432</v>
      </c>
      <c r="G672" t="s">
        <v>47</v>
      </c>
      <c r="H672" t="s">
        <v>1433</v>
      </c>
      <c r="I672" t="s">
        <v>3843</v>
      </c>
      <c r="J672" t="s">
        <v>3844</v>
      </c>
      <c r="K672" t="s">
        <v>2720</v>
      </c>
      <c r="L672" s="12">
        <v>44887.363807870373</v>
      </c>
      <c r="M672" s="12">
        <v>44887.363807870373</v>
      </c>
      <c r="N672" s="12">
        <v>44886.598449074074</v>
      </c>
      <c r="O672" t="s">
        <v>3845</v>
      </c>
      <c r="P672" t="s">
        <v>448</v>
      </c>
      <c r="Q672" t="s">
        <v>199</v>
      </c>
      <c r="R672" t="s">
        <v>4783</v>
      </c>
      <c r="S672" t="s">
        <v>47</v>
      </c>
      <c r="T672" t="s">
        <v>47</v>
      </c>
      <c r="U672" t="s">
        <v>47</v>
      </c>
      <c r="V672" t="s">
        <v>4425</v>
      </c>
      <c r="W672" t="s">
        <v>4426</v>
      </c>
      <c r="X672" t="s">
        <v>47</v>
      </c>
      <c r="Y672" t="s">
        <v>47</v>
      </c>
      <c r="Z672" t="s">
        <v>47</v>
      </c>
    </row>
    <row r="673" spans="1:26">
      <c r="A673" t="s">
        <v>5814</v>
      </c>
      <c r="B673" t="s">
        <v>170</v>
      </c>
      <c r="C673">
        <v>2014</v>
      </c>
      <c r="D673" t="s">
        <v>3834</v>
      </c>
      <c r="E673" t="s">
        <v>3835</v>
      </c>
      <c r="F673" t="s">
        <v>3836</v>
      </c>
      <c r="G673" t="s">
        <v>3837</v>
      </c>
      <c r="H673" t="s">
        <v>47</v>
      </c>
      <c r="I673" t="s">
        <v>47</v>
      </c>
      <c r="J673" t="s">
        <v>3838</v>
      </c>
      <c r="K673" t="s">
        <v>348</v>
      </c>
      <c r="L673" s="12">
        <v>44887.363807870373</v>
      </c>
      <c r="M673" s="12">
        <v>44887.363807870373</v>
      </c>
      <c r="N673" s="12">
        <v>44886.598449074074</v>
      </c>
      <c r="O673" t="s">
        <v>3839</v>
      </c>
      <c r="P673" t="s">
        <v>47</v>
      </c>
      <c r="Q673" t="s">
        <v>5815</v>
      </c>
      <c r="R673" t="s">
        <v>47</v>
      </c>
      <c r="S673" t="s">
        <v>47</v>
      </c>
      <c r="T673" t="s">
        <v>1173</v>
      </c>
      <c r="U673" t="s">
        <v>1174</v>
      </c>
      <c r="V673" t="s">
        <v>47</v>
      </c>
      <c r="W673" t="s">
        <v>4426</v>
      </c>
      <c r="X673" t="s">
        <v>3840</v>
      </c>
      <c r="Y673" t="s">
        <v>5816</v>
      </c>
      <c r="Z673" t="s">
        <v>47</v>
      </c>
    </row>
    <row r="674" spans="1:26">
      <c r="A674" t="s">
        <v>5817</v>
      </c>
      <c r="B674" t="s">
        <v>170</v>
      </c>
      <c r="C674">
        <v>2012</v>
      </c>
      <c r="D674" t="s">
        <v>3827</v>
      </c>
      <c r="E674" t="s">
        <v>3828</v>
      </c>
      <c r="F674" t="s">
        <v>3829</v>
      </c>
      <c r="G674" t="s">
        <v>3830</v>
      </c>
      <c r="H674" t="s">
        <v>47</v>
      </c>
      <c r="I674" t="s">
        <v>47</v>
      </c>
      <c r="J674" t="s">
        <v>3831</v>
      </c>
      <c r="K674" t="s">
        <v>299</v>
      </c>
      <c r="L674" s="12">
        <v>44887.363807870373</v>
      </c>
      <c r="M674" s="12">
        <v>44887.363807870373</v>
      </c>
      <c r="N674" s="12">
        <v>44886.598449074074</v>
      </c>
      <c r="O674" t="s">
        <v>3832</v>
      </c>
      <c r="P674" t="s">
        <v>47</v>
      </c>
      <c r="Q674" t="s">
        <v>5818</v>
      </c>
      <c r="R674" t="s">
        <v>47</v>
      </c>
      <c r="S674" t="s">
        <v>47</v>
      </c>
      <c r="T674" t="s">
        <v>1165</v>
      </c>
      <c r="U674" t="s">
        <v>81</v>
      </c>
      <c r="V674" t="s">
        <v>47</v>
      </c>
      <c r="W674" t="s">
        <v>4426</v>
      </c>
      <c r="X674" t="s">
        <v>3833</v>
      </c>
      <c r="Y674" t="s">
        <v>5819</v>
      </c>
      <c r="Z674" t="s">
        <v>47</v>
      </c>
    </row>
    <row r="675" spans="1:26">
      <c r="A675" t="s">
        <v>5820</v>
      </c>
      <c r="B675" t="s">
        <v>170</v>
      </c>
      <c r="C675">
        <v>2021</v>
      </c>
      <c r="D675" t="s">
        <v>3821</v>
      </c>
      <c r="E675" t="s">
        <v>3822</v>
      </c>
      <c r="F675" t="s">
        <v>1952</v>
      </c>
      <c r="G675" t="s">
        <v>3823</v>
      </c>
      <c r="H675" t="s">
        <v>47</v>
      </c>
      <c r="I675" t="s">
        <v>47</v>
      </c>
      <c r="J675" t="s">
        <v>3824</v>
      </c>
      <c r="K675" t="s">
        <v>61</v>
      </c>
      <c r="L675" s="12">
        <v>44887.363807870373</v>
      </c>
      <c r="M675" s="12">
        <v>44887.363807870373</v>
      </c>
      <c r="N675" s="12">
        <v>44886.598449074074</v>
      </c>
      <c r="O675" t="s">
        <v>3825</v>
      </c>
      <c r="P675" t="s">
        <v>47</v>
      </c>
      <c r="Q675" t="s">
        <v>5821</v>
      </c>
      <c r="R675" t="s">
        <v>47</v>
      </c>
      <c r="S675" t="s">
        <v>5822</v>
      </c>
      <c r="T675" t="s">
        <v>1173</v>
      </c>
      <c r="U675" t="s">
        <v>1174</v>
      </c>
      <c r="V675" t="s">
        <v>4425</v>
      </c>
      <c r="W675" t="s">
        <v>4426</v>
      </c>
      <c r="X675" t="s">
        <v>3826</v>
      </c>
      <c r="Y675" t="s">
        <v>5823</v>
      </c>
      <c r="Z675" t="s">
        <v>47</v>
      </c>
    </row>
    <row r="676" spans="1:26">
      <c r="A676" t="s">
        <v>5824</v>
      </c>
      <c r="B676" t="s">
        <v>170</v>
      </c>
      <c r="C676">
        <v>1991</v>
      </c>
      <c r="D676" t="s">
        <v>2806</v>
      </c>
      <c r="E676" t="s">
        <v>18</v>
      </c>
      <c r="F676" t="s">
        <v>2808</v>
      </c>
      <c r="G676" t="s">
        <v>2809</v>
      </c>
      <c r="H676" t="s">
        <v>47</v>
      </c>
      <c r="I676" t="s">
        <v>47</v>
      </c>
      <c r="J676" t="s">
        <v>3810</v>
      </c>
      <c r="K676" t="s">
        <v>1996</v>
      </c>
      <c r="L676" s="12">
        <v>44887.363807870373</v>
      </c>
      <c r="M676" s="12">
        <v>44887.363807870373</v>
      </c>
      <c r="N676" s="12">
        <v>44886.598449074074</v>
      </c>
      <c r="O676" t="s">
        <v>3811</v>
      </c>
      <c r="P676" t="s">
        <v>47</v>
      </c>
      <c r="Q676" t="s">
        <v>47</v>
      </c>
      <c r="R676" t="s">
        <v>47</v>
      </c>
      <c r="S676" t="s">
        <v>47</v>
      </c>
      <c r="T676" t="s">
        <v>1278</v>
      </c>
      <c r="U676" t="s">
        <v>1279</v>
      </c>
      <c r="V676" t="s">
        <v>4425</v>
      </c>
      <c r="W676" t="s">
        <v>4426</v>
      </c>
      <c r="X676" t="s">
        <v>3812</v>
      </c>
      <c r="Y676" t="s">
        <v>47</v>
      </c>
      <c r="Z676" t="s">
        <v>47</v>
      </c>
    </row>
    <row r="677" spans="1:26">
      <c r="A677" t="s">
        <v>5825</v>
      </c>
      <c r="B677" t="s">
        <v>170</v>
      </c>
      <c r="C677">
        <v>2022</v>
      </c>
      <c r="D677" t="s">
        <v>3804</v>
      </c>
      <c r="E677" t="s">
        <v>3805</v>
      </c>
      <c r="F677" t="s">
        <v>1794</v>
      </c>
      <c r="G677" t="s">
        <v>3806</v>
      </c>
      <c r="H677" t="s">
        <v>47</v>
      </c>
      <c r="I677" t="s">
        <v>47</v>
      </c>
      <c r="J677" t="s">
        <v>3807</v>
      </c>
      <c r="K677" t="s">
        <v>71</v>
      </c>
      <c r="L677" s="12">
        <v>44887.363807870373</v>
      </c>
      <c r="M677" s="12">
        <v>44887.363807870373</v>
      </c>
      <c r="N677" s="12">
        <v>44886.598437499997</v>
      </c>
      <c r="O677" t="s">
        <v>3808</v>
      </c>
      <c r="P677" t="s">
        <v>47</v>
      </c>
      <c r="Q677" t="s">
        <v>5826</v>
      </c>
      <c r="R677" t="s">
        <v>47</v>
      </c>
      <c r="S677" t="s">
        <v>5827</v>
      </c>
      <c r="T677" t="s">
        <v>1173</v>
      </c>
      <c r="U677" t="s">
        <v>1174</v>
      </c>
      <c r="V677" t="s">
        <v>4425</v>
      </c>
      <c r="W677" t="s">
        <v>4426</v>
      </c>
      <c r="X677" t="s">
        <v>3809</v>
      </c>
      <c r="Y677" t="s">
        <v>5828</v>
      </c>
      <c r="Z677" t="s">
        <v>47</v>
      </c>
    </row>
    <row r="678" spans="1:26">
      <c r="A678" t="s">
        <v>5829</v>
      </c>
      <c r="B678" t="s">
        <v>170</v>
      </c>
      <c r="C678">
        <v>2022</v>
      </c>
      <c r="D678" t="s">
        <v>3797</v>
      </c>
      <c r="E678" t="s">
        <v>3798</v>
      </c>
      <c r="F678" t="s">
        <v>3799</v>
      </c>
      <c r="G678" t="s">
        <v>3800</v>
      </c>
      <c r="H678" t="s">
        <v>47</v>
      </c>
      <c r="I678" t="s">
        <v>47</v>
      </c>
      <c r="J678" t="s">
        <v>3801</v>
      </c>
      <c r="K678" t="s">
        <v>71</v>
      </c>
      <c r="L678" s="12">
        <v>44887.363807870373</v>
      </c>
      <c r="M678" s="12">
        <v>44887.363807870373</v>
      </c>
      <c r="N678" s="12">
        <v>44886.598437499997</v>
      </c>
      <c r="O678" t="s">
        <v>3802</v>
      </c>
      <c r="P678" t="s">
        <v>47</v>
      </c>
      <c r="Q678" t="s">
        <v>5830</v>
      </c>
      <c r="R678" t="s">
        <v>47</v>
      </c>
      <c r="S678" t="s">
        <v>5831</v>
      </c>
      <c r="T678" t="s">
        <v>2971</v>
      </c>
      <c r="U678" t="s">
        <v>1174</v>
      </c>
      <c r="V678" t="s">
        <v>4425</v>
      </c>
      <c r="W678" t="s">
        <v>4426</v>
      </c>
      <c r="X678" t="s">
        <v>3803</v>
      </c>
      <c r="Y678" t="s">
        <v>5832</v>
      </c>
      <c r="Z678" t="s">
        <v>47</v>
      </c>
    </row>
    <row r="679" spans="1:26">
      <c r="A679" t="s">
        <v>5833</v>
      </c>
      <c r="B679" t="s">
        <v>83</v>
      </c>
      <c r="C679">
        <v>2021</v>
      </c>
      <c r="D679" t="s">
        <v>3792</v>
      </c>
      <c r="E679" t="s">
        <v>3793</v>
      </c>
      <c r="F679" t="s">
        <v>1259</v>
      </c>
      <c r="G679" t="s">
        <v>47</v>
      </c>
      <c r="H679" t="s">
        <v>1260</v>
      </c>
      <c r="I679" t="s">
        <v>3794</v>
      </c>
      <c r="J679" t="s">
        <v>3795</v>
      </c>
      <c r="K679" t="s">
        <v>426</v>
      </c>
      <c r="L679" s="12">
        <v>44887.363807870373</v>
      </c>
      <c r="M679" s="12">
        <v>44887.363807870373</v>
      </c>
      <c r="N679" s="12">
        <v>44886.598437499997</v>
      </c>
      <c r="O679" t="s">
        <v>3796</v>
      </c>
      <c r="P679" t="s">
        <v>505</v>
      </c>
      <c r="Q679" t="s">
        <v>4714</v>
      </c>
      <c r="R679" t="s">
        <v>4440</v>
      </c>
      <c r="S679" t="s">
        <v>47</v>
      </c>
      <c r="T679" t="s">
        <v>47</v>
      </c>
      <c r="U679" t="s">
        <v>47</v>
      </c>
      <c r="V679" t="s">
        <v>4425</v>
      </c>
      <c r="W679" t="s">
        <v>4426</v>
      </c>
      <c r="X679" t="s">
        <v>47</v>
      </c>
      <c r="Y679" t="s">
        <v>47</v>
      </c>
      <c r="Z679" t="s">
        <v>47</v>
      </c>
    </row>
    <row r="680" spans="1:26">
      <c r="A680" t="s">
        <v>5834</v>
      </c>
      <c r="B680" t="s">
        <v>83</v>
      </c>
      <c r="C680">
        <v>2016</v>
      </c>
      <c r="D680" t="s">
        <v>3784</v>
      </c>
      <c r="E680" t="s">
        <v>3785</v>
      </c>
      <c r="F680" t="s">
        <v>3786</v>
      </c>
      <c r="G680" t="s">
        <v>47</v>
      </c>
      <c r="H680" t="s">
        <v>3787</v>
      </c>
      <c r="I680" t="s">
        <v>3788</v>
      </c>
      <c r="J680" t="s">
        <v>3789</v>
      </c>
      <c r="K680" t="s">
        <v>3790</v>
      </c>
      <c r="L680" s="12">
        <v>44887.363807870373</v>
      </c>
      <c r="M680" s="12">
        <v>44887.363807870373</v>
      </c>
      <c r="N680" s="12">
        <v>44886.598437499997</v>
      </c>
      <c r="O680" t="s">
        <v>3791</v>
      </c>
      <c r="P680" t="s">
        <v>2614</v>
      </c>
      <c r="Q680" t="s">
        <v>4559</v>
      </c>
      <c r="R680" t="s">
        <v>5835</v>
      </c>
      <c r="S680" t="s">
        <v>47</v>
      </c>
      <c r="T680" t="s">
        <v>47</v>
      </c>
      <c r="U680" t="s">
        <v>47</v>
      </c>
      <c r="V680" t="s">
        <v>4425</v>
      </c>
      <c r="W680" t="s">
        <v>4426</v>
      </c>
      <c r="X680" t="s">
        <v>47</v>
      </c>
      <c r="Y680" t="s">
        <v>47</v>
      </c>
      <c r="Z680" t="s">
        <v>47</v>
      </c>
    </row>
    <row r="681" spans="1:26">
      <c r="A681" t="s">
        <v>5836</v>
      </c>
      <c r="B681" t="s">
        <v>83</v>
      </c>
      <c r="C681">
        <v>2021</v>
      </c>
      <c r="D681" t="s">
        <v>3777</v>
      </c>
      <c r="E681" t="s">
        <v>3778</v>
      </c>
      <c r="F681" t="s">
        <v>3779</v>
      </c>
      <c r="G681" t="s">
        <v>47</v>
      </c>
      <c r="H681" t="s">
        <v>3780</v>
      </c>
      <c r="I681" t="s">
        <v>3781</v>
      </c>
      <c r="J681" t="s">
        <v>3782</v>
      </c>
      <c r="K681" t="s">
        <v>1928</v>
      </c>
      <c r="L681" s="12">
        <v>44887.363807870373</v>
      </c>
      <c r="M681" s="12">
        <v>44887.363807870373</v>
      </c>
      <c r="N681" s="12">
        <v>44886.598437499997</v>
      </c>
      <c r="O681" t="s">
        <v>3783</v>
      </c>
      <c r="P681" t="s">
        <v>311</v>
      </c>
      <c r="Q681" t="s">
        <v>4637</v>
      </c>
      <c r="R681" t="s">
        <v>5837</v>
      </c>
      <c r="S681" t="s">
        <v>47</v>
      </c>
      <c r="T681" t="s">
        <v>47</v>
      </c>
      <c r="U681" t="s">
        <v>47</v>
      </c>
      <c r="V681" t="s">
        <v>4425</v>
      </c>
      <c r="W681" t="s">
        <v>4426</v>
      </c>
      <c r="X681" t="s">
        <v>47</v>
      </c>
      <c r="Y681" t="s">
        <v>47</v>
      </c>
      <c r="Z681" t="s">
        <v>47</v>
      </c>
    </row>
    <row r="682" spans="1:26">
      <c r="A682" t="s">
        <v>5838</v>
      </c>
      <c r="B682" t="s">
        <v>170</v>
      </c>
      <c r="C682">
        <v>2021</v>
      </c>
      <c r="D682" t="s">
        <v>3764</v>
      </c>
      <c r="E682" t="s">
        <v>3765</v>
      </c>
      <c r="F682" t="s">
        <v>3766</v>
      </c>
      <c r="G682" t="s">
        <v>3767</v>
      </c>
      <c r="H682" t="s">
        <v>47</v>
      </c>
      <c r="I682" t="s">
        <v>47</v>
      </c>
      <c r="J682" t="s">
        <v>3768</v>
      </c>
      <c r="K682" t="s">
        <v>61</v>
      </c>
      <c r="L682" s="12">
        <v>44887.363807870373</v>
      </c>
      <c r="M682" s="12">
        <v>44887.363807870373</v>
      </c>
      <c r="N682" s="12">
        <v>44886.598437499997</v>
      </c>
      <c r="O682" t="s">
        <v>3769</v>
      </c>
      <c r="P682" t="s">
        <v>47</v>
      </c>
      <c r="Q682" t="s">
        <v>5839</v>
      </c>
      <c r="R682" t="s">
        <v>47</v>
      </c>
      <c r="S682" t="s">
        <v>47</v>
      </c>
      <c r="T682" t="s">
        <v>1173</v>
      </c>
      <c r="U682" t="s">
        <v>1174</v>
      </c>
      <c r="V682" t="s">
        <v>4425</v>
      </c>
      <c r="W682" t="s">
        <v>4426</v>
      </c>
      <c r="X682" t="s">
        <v>3770</v>
      </c>
      <c r="Y682" t="s">
        <v>5840</v>
      </c>
      <c r="Z682" t="s">
        <v>47</v>
      </c>
    </row>
    <row r="683" spans="1:26">
      <c r="A683" t="s">
        <v>5841</v>
      </c>
      <c r="B683" t="s">
        <v>170</v>
      </c>
      <c r="C683">
        <v>2022</v>
      </c>
      <c r="D683" t="s">
        <v>3757</v>
      </c>
      <c r="E683" t="s">
        <v>3758</v>
      </c>
      <c r="F683" t="s">
        <v>3759</v>
      </c>
      <c r="G683" t="s">
        <v>3760</v>
      </c>
      <c r="H683" t="s">
        <v>47</v>
      </c>
      <c r="I683" t="s">
        <v>47</v>
      </c>
      <c r="J683" t="s">
        <v>3761</v>
      </c>
      <c r="K683" t="s">
        <v>71</v>
      </c>
      <c r="L683" s="12">
        <v>44887.363807870373</v>
      </c>
      <c r="M683" s="12">
        <v>44887.363807870373</v>
      </c>
      <c r="N683" s="12">
        <v>44886.598425925928</v>
      </c>
      <c r="O683" t="s">
        <v>3762</v>
      </c>
      <c r="P683" t="s">
        <v>47</v>
      </c>
      <c r="Q683" t="s">
        <v>5842</v>
      </c>
      <c r="R683" t="s">
        <v>47</v>
      </c>
      <c r="S683" t="s">
        <v>16</v>
      </c>
      <c r="T683" t="s">
        <v>1309</v>
      </c>
      <c r="U683" t="s">
        <v>1310</v>
      </c>
      <c r="V683" t="s">
        <v>4425</v>
      </c>
      <c r="W683" t="s">
        <v>4426</v>
      </c>
      <c r="X683" t="s">
        <v>3763</v>
      </c>
      <c r="Y683" t="s">
        <v>5843</v>
      </c>
      <c r="Z683" t="s">
        <v>47</v>
      </c>
    </row>
    <row r="684" spans="1:26">
      <c r="A684" t="s">
        <v>5844</v>
      </c>
      <c r="B684" t="s">
        <v>170</v>
      </c>
      <c r="C684">
        <v>2014</v>
      </c>
      <c r="D684" t="s">
        <v>3750</v>
      </c>
      <c r="E684" t="s">
        <v>3751</v>
      </c>
      <c r="F684" t="s">
        <v>3752</v>
      </c>
      <c r="G684" t="s">
        <v>3753</v>
      </c>
      <c r="H684" t="s">
        <v>47</v>
      </c>
      <c r="I684" t="s">
        <v>47</v>
      </c>
      <c r="J684" t="s">
        <v>3754</v>
      </c>
      <c r="K684" t="s">
        <v>348</v>
      </c>
      <c r="L684" s="12">
        <v>44887.363807870373</v>
      </c>
      <c r="M684" s="12">
        <v>44887.363807870373</v>
      </c>
      <c r="N684" s="12">
        <v>44886.598425925928</v>
      </c>
      <c r="O684" t="s">
        <v>3755</v>
      </c>
      <c r="P684" t="s">
        <v>47</v>
      </c>
      <c r="Q684" t="s">
        <v>5845</v>
      </c>
      <c r="R684" t="s">
        <v>47</v>
      </c>
      <c r="S684" t="s">
        <v>47</v>
      </c>
      <c r="T684" t="s">
        <v>1165</v>
      </c>
      <c r="U684" t="s">
        <v>81</v>
      </c>
      <c r="V684" t="s">
        <v>47</v>
      </c>
      <c r="W684" t="s">
        <v>4426</v>
      </c>
      <c r="X684" t="s">
        <v>3756</v>
      </c>
      <c r="Y684" t="s">
        <v>5846</v>
      </c>
      <c r="Z684" t="s">
        <v>47</v>
      </c>
    </row>
    <row r="685" spans="1:26">
      <c r="A685" t="s">
        <v>5847</v>
      </c>
      <c r="B685" t="s">
        <v>170</v>
      </c>
      <c r="C685">
        <v>2007</v>
      </c>
      <c r="D685" t="s">
        <v>3737</v>
      </c>
      <c r="E685" t="s">
        <v>3738</v>
      </c>
      <c r="F685" t="s">
        <v>2568</v>
      </c>
      <c r="G685" t="s">
        <v>3739</v>
      </c>
      <c r="H685" t="s">
        <v>47</v>
      </c>
      <c r="I685" t="s">
        <v>47</v>
      </c>
      <c r="J685" t="s">
        <v>3740</v>
      </c>
      <c r="K685" t="s">
        <v>614</v>
      </c>
      <c r="L685" s="12">
        <v>44887.363807870373</v>
      </c>
      <c r="M685" s="12">
        <v>44887.363807870373</v>
      </c>
      <c r="N685" s="12">
        <v>44886.598414351851</v>
      </c>
      <c r="O685" t="s">
        <v>3741</v>
      </c>
      <c r="P685" t="s">
        <v>47</v>
      </c>
      <c r="Q685" t="s">
        <v>5848</v>
      </c>
      <c r="R685" t="s">
        <v>47</v>
      </c>
      <c r="S685" t="s">
        <v>47</v>
      </c>
      <c r="T685" t="s">
        <v>1165</v>
      </c>
      <c r="U685" t="s">
        <v>81</v>
      </c>
      <c r="V685" t="s">
        <v>4425</v>
      </c>
      <c r="W685" t="s">
        <v>4426</v>
      </c>
      <c r="X685" t="s">
        <v>3742</v>
      </c>
      <c r="Y685" t="s">
        <v>5849</v>
      </c>
      <c r="Z685" t="s">
        <v>47</v>
      </c>
    </row>
    <row r="686" spans="1:26">
      <c r="A686" t="s">
        <v>5850</v>
      </c>
      <c r="B686" t="s">
        <v>83</v>
      </c>
      <c r="C686">
        <v>2010</v>
      </c>
      <c r="D686" t="s">
        <v>3731</v>
      </c>
      <c r="E686" t="s">
        <v>3732</v>
      </c>
      <c r="F686" t="s">
        <v>1259</v>
      </c>
      <c r="G686" t="s">
        <v>47</v>
      </c>
      <c r="H686" t="s">
        <v>1260</v>
      </c>
      <c r="I686" t="s">
        <v>3733</v>
      </c>
      <c r="J686" t="s">
        <v>3734</v>
      </c>
      <c r="K686" t="s">
        <v>3735</v>
      </c>
      <c r="L686" s="12">
        <v>44887.363807870373</v>
      </c>
      <c r="M686" s="12">
        <v>44887.363807870373</v>
      </c>
      <c r="N686" s="12">
        <v>44886.598402777781</v>
      </c>
      <c r="O686" t="s">
        <v>3736</v>
      </c>
      <c r="P686" t="s">
        <v>236</v>
      </c>
      <c r="Q686" t="s">
        <v>4877</v>
      </c>
      <c r="R686" t="s">
        <v>4440</v>
      </c>
      <c r="S686" t="s">
        <v>5851</v>
      </c>
      <c r="T686" t="s">
        <v>47</v>
      </c>
      <c r="U686" t="s">
        <v>47</v>
      </c>
      <c r="V686" t="s">
        <v>4425</v>
      </c>
      <c r="W686" t="s">
        <v>4426</v>
      </c>
      <c r="X686" t="s">
        <v>47</v>
      </c>
      <c r="Y686" t="s">
        <v>47</v>
      </c>
      <c r="Z686" t="s">
        <v>47</v>
      </c>
    </row>
    <row r="687" spans="1:26">
      <c r="A687" t="s">
        <v>5852</v>
      </c>
      <c r="B687" t="s">
        <v>83</v>
      </c>
      <c r="C687">
        <v>2017</v>
      </c>
      <c r="D687" t="s">
        <v>3771</v>
      </c>
      <c r="E687" t="s">
        <v>3772</v>
      </c>
      <c r="F687" t="s">
        <v>1671</v>
      </c>
      <c r="G687" t="s">
        <v>47</v>
      </c>
      <c r="H687" t="s">
        <v>1672</v>
      </c>
      <c r="I687" t="s">
        <v>3773</v>
      </c>
      <c r="J687" t="s">
        <v>3774</v>
      </c>
      <c r="K687" t="s">
        <v>3775</v>
      </c>
      <c r="L687" s="12">
        <v>44887.363807870373</v>
      </c>
      <c r="M687" s="12">
        <v>44887.363807870373</v>
      </c>
      <c r="N687" s="12">
        <v>44886.598437499997</v>
      </c>
      <c r="O687" t="s">
        <v>3776</v>
      </c>
      <c r="P687" t="s">
        <v>236</v>
      </c>
      <c r="Q687" t="s">
        <v>5291</v>
      </c>
      <c r="R687" t="s">
        <v>5354</v>
      </c>
      <c r="S687" t="s">
        <v>47</v>
      </c>
      <c r="T687" t="s">
        <v>47</v>
      </c>
      <c r="U687" t="s">
        <v>47</v>
      </c>
      <c r="V687" t="s">
        <v>4425</v>
      </c>
      <c r="W687" t="s">
        <v>4426</v>
      </c>
      <c r="X687" t="s">
        <v>47</v>
      </c>
      <c r="Y687" t="s">
        <v>47</v>
      </c>
      <c r="Z687" t="s">
        <v>47</v>
      </c>
    </row>
    <row r="688" spans="1:26">
      <c r="A688" t="s">
        <v>5853</v>
      </c>
      <c r="B688" t="s">
        <v>170</v>
      </c>
      <c r="C688">
        <v>2006</v>
      </c>
      <c r="D688" t="s">
        <v>3743</v>
      </c>
      <c r="E688" t="s">
        <v>3744</v>
      </c>
      <c r="F688" t="s">
        <v>3745</v>
      </c>
      <c r="G688" t="s">
        <v>3746</v>
      </c>
      <c r="H688" t="s">
        <v>47</v>
      </c>
      <c r="I688" t="s">
        <v>47</v>
      </c>
      <c r="J688" t="s">
        <v>3747</v>
      </c>
      <c r="K688" t="s">
        <v>227</v>
      </c>
      <c r="L688" s="12">
        <v>44887.363807870373</v>
      </c>
      <c r="M688" s="12">
        <v>44887.363807870373</v>
      </c>
      <c r="N688" s="12">
        <v>44886.598425925928</v>
      </c>
      <c r="O688" t="s">
        <v>3748</v>
      </c>
      <c r="P688" t="s">
        <v>47</v>
      </c>
      <c r="Q688" t="s">
        <v>47</v>
      </c>
      <c r="R688" t="s">
        <v>47</v>
      </c>
      <c r="S688" t="s">
        <v>5854</v>
      </c>
      <c r="T688" t="s">
        <v>1564</v>
      </c>
      <c r="U688" t="s">
        <v>1565</v>
      </c>
      <c r="V688" t="s">
        <v>4425</v>
      </c>
      <c r="W688" t="s">
        <v>4426</v>
      </c>
      <c r="X688" t="s">
        <v>3749</v>
      </c>
      <c r="Y688" t="s">
        <v>5032</v>
      </c>
      <c r="Z688" t="s">
        <v>47</v>
      </c>
    </row>
    <row r="689" spans="1:26">
      <c r="A689" t="s">
        <v>5855</v>
      </c>
      <c r="B689" t="s">
        <v>83</v>
      </c>
      <c r="C689">
        <v>2010</v>
      </c>
      <c r="D689" t="s">
        <v>3725</v>
      </c>
      <c r="E689" t="s">
        <v>3726</v>
      </c>
      <c r="F689" t="s">
        <v>1259</v>
      </c>
      <c r="G689" t="s">
        <v>47</v>
      </c>
      <c r="H689" t="s">
        <v>1260</v>
      </c>
      <c r="I689" t="s">
        <v>3727</v>
      </c>
      <c r="J689" t="s">
        <v>3728</v>
      </c>
      <c r="K689" t="s">
        <v>3729</v>
      </c>
      <c r="L689" s="12">
        <v>44887.363807870373</v>
      </c>
      <c r="M689" s="12">
        <v>44887.363807870373</v>
      </c>
      <c r="N689" s="12">
        <v>44886.598402777781</v>
      </c>
      <c r="O689" t="s">
        <v>3730</v>
      </c>
      <c r="P689" t="s">
        <v>630</v>
      </c>
      <c r="Q689" t="s">
        <v>5856</v>
      </c>
      <c r="R689" t="s">
        <v>4440</v>
      </c>
      <c r="S689" t="s">
        <v>47</v>
      </c>
      <c r="T689" t="s">
        <v>47</v>
      </c>
      <c r="U689" t="s">
        <v>47</v>
      </c>
      <c r="V689" t="s">
        <v>4425</v>
      </c>
      <c r="W689" t="s">
        <v>4426</v>
      </c>
      <c r="X689" t="s">
        <v>47</v>
      </c>
      <c r="Y689" t="s">
        <v>47</v>
      </c>
      <c r="Z689" t="s">
        <v>47</v>
      </c>
    </row>
    <row r="690" spans="1:26">
      <c r="A690" t="s">
        <v>5857</v>
      </c>
      <c r="B690" t="s">
        <v>170</v>
      </c>
      <c r="C690">
        <v>2020</v>
      </c>
      <c r="D690" t="s">
        <v>3685</v>
      </c>
      <c r="E690" t="s">
        <v>3686</v>
      </c>
      <c r="F690" t="s">
        <v>3687</v>
      </c>
      <c r="G690" t="s">
        <v>3688</v>
      </c>
      <c r="H690" t="s">
        <v>47</v>
      </c>
      <c r="I690" t="s">
        <v>47</v>
      </c>
      <c r="J690" t="s">
        <v>3689</v>
      </c>
      <c r="K690" t="s">
        <v>124</v>
      </c>
      <c r="L690" s="12">
        <v>44887.363807870373</v>
      </c>
      <c r="M690" s="12">
        <v>44887.363807870373</v>
      </c>
      <c r="N690" s="12">
        <v>44886.598368055558</v>
      </c>
      <c r="O690" t="s">
        <v>3690</v>
      </c>
      <c r="P690" t="s">
        <v>47</v>
      </c>
      <c r="Q690" t="s">
        <v>47</v>
      </c>
      <c r="R690" t="s">
        <v>47</v>
      </c>
      <c r="S690" t="s">
        <v>47</v>
      </c>
      <c r="T690" t="s">
        <v>1173</v>
      </c>
      <c r="U690" t="s">
        <v>1174</v>
      </c>
      <c r="V690" t="s">
        <v>4425</v>
      </c>
      <c r="W690" t="s">
        <v>4426</v>
      </c>
      <c r="X690" t="s">
        <v>3691</v>
      </c>
      <c r="Y690" t="s">
        <v>47</v>
      </c>
      <c r="Z690" t="s">
        <v>47</v>
      </c>
    </row>
    <row r="691" spans="1:26">
      <c r="A691" t="s">
        <v>5858</v>
      </c>
      <c r="B691" t="s">
        <v>83</v>
      </c>
      <c r="C691">
        <v>2019</v>
      </c>
      <c r="D691" t="s">
        <v>3660</v>
      </c>
      <c r="E691" t="s">
        <v>3661</v>
      </c>
      <c r="F691" t="s">
        <v>3662</v>
      </c>
      <c r="G691" t="s">
        <v>47</v>
      </c>
      <c r="H691" t="s">
        <v>3663</v>
      </c>
      <c r="I691" t="s">
        <v>3664</v>
      </c>
      <c r="J691" t="s">
        <v>3665</v>
      </c>
      <c r="K691" t="s">
        <v>211</v>
      </c>
      <c r="L691" s="12">
        <v>44887.363807870373</v>
      </c>
      <c r="M691" s="12">
        <v>44887.363807870373</v>
      </c>
      <c r="N691" s="12">
        <v>44886.598356481481</v>
      </c>
      <c r="O691" t="s">
        <v>3666</v>
      </c>
      <c r="P691" t="s">
        <v>818</v>
      </c>
      <c r="Q691" t="s">
        <v>5337</v>
      </c>
      <c r="R691" t="s">
        <v>3662</v>
      </c>
      <c r="S691" t="s">
        <v>5859</v>
      </c>
      <c r="T691" t="s">
        <v>47</v>
      </c>
      <c r="U691" t="s">
        <v>47</v>
      </c>
      <c r="V691" t="s">
        <v>4425</v>
      </c>
      <c r="W691" t="s">
        <v>4426</v>
      </c>
      <c r="X691" t="s">
        <v>47</v>
      </c>
      <c r="Y691" t="s">
        <v>47</v>
      </c>
      <c r="Z691" t="s">
        <v>47</v>
      </c>
    </row>
    <row r="692" spans="1:26">
      <c r="A692" t="s">
        <v>5860</v>
      </c>
      <c r="B692" t="s">
        <v>170</v>
      </c>
      <c r="C692">
        <v>2012</v>
      </c>
      <c r="D692" t="s">
        <v>3653</v>
      </c>
      <c r="E692" t="s">
        <v>3654</v>
      </c>
      <c r="F692" t="s">
        <v>3655</v>
      </c>
      <c r="G692" t="s">
        <v>3656</v>
      </c>
      <c r="H692" t="s">
        <v>47</v>
      </c>
      <c r="I692" t="s">
        <v>47</v>
      </c>
      <c r="J692" t="s">
        <v>3657</v>
      </c>
      <c r="K692" t="s">
        <v>299</v>
      </c>
      <c r="L692" s="12">
        <v>44887.363807870373</v>
      </c>
      <c r="M692" s="12">
        <v>44887.363807870373</v>
      </c>
      <c r="N692" s="12">
        <v>44886.598356481481</v>
      </c>
      <c r="O692" t="s">
        <v>3658</v>
      </c>
      <c r="P692" t="s">
        <v>47</v>
      </c>
      <c r="Q692" t="s">
        <v>5861</v>
      </c>
      <c r="R692" t="s">
        <v>47</v>
      </c>
      <c r="S692" t="s">
        <v>47</v>
      </c>
      <c r="T692" t="s">
        <v>1165</v>
      </c>
      <c r="U692" t="s">
        <v>81</v>
      </c>
      <c r="V692" t="s">
        <v>4425</v>
      </c>
      <c r="W692" t="s">
        <v>4426</v>
      </c>
      <c r="X692" t="s">
        <v>3659</v>
      </c>
      <c r="Y692" t="s">
        <v>5862</v>
      </c>
      <c r="Z692" t="s">
        <v>47</v>
      </c>
    </row>
    <row r="693" spans="1:26">
      <c r="A693" t="s">
        <v>5863</v>
      </c>
      <c r="B693" t="s">
        <v>83</v>
      </c>
      <c r="C693">
        <v>2021</v>
      </c>
      <c r="D693" t="s">
        <v>3717</v>
      </c>
      <c r="E693" t="s">
        <v>3718</v>
      </c>
      <c r="F693" t="s">
        <v>3719</v>
      </c>
      <c r="G693" t="s">
        <v>47</v>
      </c>
      <c r="H693" t="s">
        <v>3720</v>
      </c>
      <c r="I693" t="s">
        <v>3721</v>
      </c>
      <c r="J693" t="s">
        <v>3722</v>
      </c>
      <c r="K693" t="s">
        <v>3723</v>
      </c>
      <c r="L693" s="12">
        <v>44887.363807870373</v>
      </c>
      <c r="M693" s="12">
        <v>44887.363807870373</v>
      </c>
      <c r="N693" s="12">
        <v>44886.598402777781</v>
      </c>
      <c r="O693" t="s">
        <v>3724</v>
      </c>
      <c r="P693" t="s">
        <v>889</v>
      </c>
      <c r="Q693" t="s">
        <v>5497</v>
      </c>
      <c r="R693" t="s">
        <v>5864</v>
      </c>
      <c r="S693" t="s">
        <v>5865</v>
      </c>
      <c r="T693" t="s">
        <v>47</v>
      </c>
      <c r="U693" t="s">
        <v>47</v>
      </c>
      <c r="V693" t="s">
        <v>4425</v>
      </c>
      <c r="W693" t="s">
        <v>4426</v>
      </c>
      <c r="X693" t="s">
        <v>47</v>
      </c>
      <c r="Y693" t="s">
        <v>47</v>
      </c>
      <c r="Z693" t="s">
        <v>47</v>
      </c>
    </row>
    <row r="694" spans="1:26">
      <c r="A694" t="s">
        <v>5866</v>
      </c>
      <c r="B694" t="s">
        <v>170</v>
      </c>
      <c r="C694">
        <v>2020</v>
      </c>
      <c r="D694" t="s">
        <v>3710</v>
      </c>
      <c r="E694" t="s">
        <v>3711</v>
      </c>
      <c r="F694" t="s">
        <v>3712</v>
      </c>
      <c r="G694" t="s">
        <v>3713</v>
      </c>
      <c r="H694" t="s">
        <v>47</v>
      </c>
      <c r="I694" t="s">
        <v>47</v>
      </c>
      <c r="J694" t="s">
        <v>3714</v>
      </c>
      <c r="K694" t="s">
        <v>124</v>
      </c>
      <c r="L694" s="12">
        <v>44887.363807870373</v>
      </c>
      <c r="M694" s="12">
        <v>44887.363807870373</v>
      </c>
      <c r="N694" s="12">
        <v>44886.598391203705</v>
      </c>
      <c r="O694" t="s">
        <v>3715</v>
      </c>
      <c r="P694" t="s">
        <v>47</v>
      </c>
      <c r="Q694" t="s">
        <v>5867</v>
      </c>
      <c r="R694" t="s">
        <v>47</v>
      </c>
      <c r="S694" t="s">
        <v>47</v>
      </c>
      <c r="T694" t="s">
        <v>1173</v>
      </c>
      <c r="U694" t="s">
        <v>1174</v>
      </c>
      <c r="V694" t="s">
        <v>4425</v>
      </c>
      <c r="W694" t="s">
        <v>4426</v>
      </c>
      <c r="X694" t="s">
        <v>3716</v>
      </c>
      <c r="Y694" t="s">
        <v>5868</v>
      </c>
      <c r="Z694" t="s">
        <v>47</v>
      </c>
    </row>
    <row r="695" spans="1:26">
      <c r="A695" t="s">
        <v>5869</v>
      </c>
      <c r="B695" t="s">
        <v>170</v>
      </c>
      <c r="C695">
        <v>2014</v>
      </c>
      <c r="D695" t="s">
        <v>3704</v>
      </c>
      <c r="E695" t="s">
        <v>3705</v>
      </c>
      <c r="F695" t="s">
        <v>2397</v>
      </c>
      <c r="G695" t="s">
        <v>3706</v>
      </c>
      <c r="H695" t="s">
        <v>47</v>
      </c>
      <c r="I695" t="s">
        <v>47</v>
      </c>
      <c r="J695" t="s">
        <v>3707</v>
      </c>
      <c r="K695" t="s">
        <v>348</v>
      </c>
      <c r="L695" s="12">
        <v>44887.363807870373</v>
      </c>
      <c r="M695" s="12">
        <v>44887.363807870373</v>
      </c>
      <c r="N695" s="12">
        <v>44886.598391203705</v>
      </c>
      <c r="O695" t="s">
        <v>3708</v>
      </c>
      <c r="P695" t="s">
        <v>47</v>
      </c>
      <c r="Q695" t="s">
        <v>5870</v>
      </c>
      <c r="R695" t="s">
        <v>47</v>
      </c>
      <c r="S695" t="s">
        <v>47</v>
      </c>
      <c r="T695" t="s">
        <v>1173</v>
      </c>
      <c r="U695" t="s">
        <v>1174</v>
      </c>
      <c r="V695" t="s">
        <v>47</v>
      </c>
      <c r="W695" t="s">
        <v>4426</v>
      </c>
      <c r="X695" t="s">
        <v>3709</v>
      </c>
      <c r="Y695" t="s">
        <v>5871</v>
      </c>
      <c r="Z695" t="s">
        <v>47</v>
      </c>
    </row>
    <row r="696" spans="1:26">
      <c r="A696" t="s">
        <v>5872</v>
      </c>
      <c r="B696" t="s">
        <v>170</v>
      </c>
      <c r="C696">
        <v>2019</v>
      </c>
      <c r="D696" t="s">
        <v>3692</v>
      </c>
      <c r="E696" t="s">
        <v>3693</v>
      </c>
      <c r="F696" t="s">
        <v>3694</v>
      </c>
      <c r="G696" t="s">
        <v>3695</v>
      </c>
      <c r="H696" t="s">
        <v>47</v>
      </c>
      <c r="I696" t="s">
        <v>47</v>
      </c>
      <c r="J696" t="s">
        <v>3696</v>
      </c>
      <c r="K696" t="s">
        <v>219</v>
      </c>
      <c r="L696" s="12">
        <v>44887.363807870373</v>
      </c>
      <c r="M696" s="12">
        <v>44887.363807870373</v>
      </c>
      <c r="N696" s="12">
        <v>44886.598379629628</v>
      </c>
      <c r="O696" t="s">
        <v>3697</v>
      </c>
      <c r="P696" t="s">
        <v>47</v>
      </c>
      <c r="Q696" t="s">
        <v>47</v>
      </c>
      <c r="R696" t="s">
        <v>47</v>
      </c>
      <c r="S696" t="s">
        <v>47</v>
      </c>
      <c r="T696" t="s">
        <v>1173</v>
      </c>
      <c r="U696" t="s">
        <v>1174</v>
      </c>
      <c r="V696" t="s">
        <v>4425</v>
      </c>
      <c r="W696" t="s">
        <v>4426</v>
      </c>
      <c r="X696" t="s">
        <v>3698</v>
      </c>
      <c r="Y696" t="s">
        <v>5873</v>
      </c>
      <c r="Z696" t="s">
        <v>47</v>
      </c>
    </row>
    <row r="697" spans="1:26">
      <c r="A697" t="s">
        <v>5874</v>
      </c>
      <c r="B697" t="s">
        <v>83</v>
      </c>
      <c r="C697">
        <v>2006</v>
      </c>
      <c r="D697" t="s">
        <v>3677</v>
      </c>
      <c r="E697" t="s">
        <v>3678</v>
      </c>
      <c r="F697" t="s">
        <v>3679</v>
      </c>
      <c r="G697" t="s">
        <v>47</v>
      </c>
      <c r="H697" t="s">
        <v>3680</v>
      </c>
      <c r="I697" t="s">
        <v>3681</v>
      </c>
      <c r="J697" t="s">
        <v>3682</v>
      </c>
      <c r="K697" t="s">
        <v>3683</v>
      </c>
      <c r="L697" s="12">
        <v>44887.363807870373</v>
      </c>
      <c r="M697" s="12">
        <v>44887.363807870373</v>
      </c>
      <c r="N697" s="12">
        <v>44886.598368055558</v>
      </c>
      <c r="O697" t="s">
        <v>3684</v>
      </c>
      <c r="P697" t="s">
        <v>130</v>
      </c>
      <c r="Q697" t="s">
        <v>505</v>
      </c>
      <c r="R697" t="s">
        <v>5875</v>
      </c>
      <c r="S697" t="s">
        <v>5876</v>
      </c>
      <c r="T697" t="s">
        <v>47</v>
      </c>
      <c r="U697" t="s">
        <v>47</v>
      </c>
      <c r="V697" t="s">
        <v>4425</v>
      </c>
      <c r="W697" t="s">
        <v>4426</v>
      </c>
      <c r="X697" t="s">
        <v>47</v>
      </c>
      <c r="Y697" t="s">
        <v>47</v>
      </c>
      <c r="Z697" t="s">
        <v>47</v>
      </c>
    </row>
    <row r="698" spans="1:26">
      <c r="A698" t="s">
        <v>5877</v>
      </c>
      <c r="B698" t="s">
        <v>83</v>
      </c>
      <c r="C698">
        <v>2021</v>
      </c>
      <c r="D698" t="s">
        <v>3672</v>
      </c>
      <c r="E698" t="s">
        <v>3673</v>
      </c>
      <c r="F698" t="s">
        <v>1432</v>
      </c>
      <c r="G698" t="s">
        <v>47</v>
      </c>
      <c r="H698" t="s">
        <v>1433</v>
      </c>
      <c r="I698" t="s">
        <v>3674</v>
      </c>
      <c r="J698" t="s">
        <v>3675</v>
      </c>
      <c r="K698" t="s">
        <v>1652</v>
      </c>
      <c r="L698" s="12">
        <v>44887.363807870373</v>
      </c>
      <c r="M698" s="12">
        <v>44887.363807870373</v>
      </c>
      <c r="N698" s="12">
        <v>44886.598368055558</v>
      </c>
      <c r="O698" t="s">
        <v>3676</v>
      </c>
      <c r="P698" t="s">
        <v>236</v>
      </c>
      <c r="Q698" t="s">
        <v>5263</v>
      </c>
      <c r="R698" t="s">
        <v>4783</v>
      </c>
      <c r="S698" t="s">
        <v>47</v>
      </c>
      <c r="T698" t="s">
        <v>47</v>
      </c>
      <c r="U698" t="s">
        <v>47</v>
      </c>
      <c r="V698" t="s">
        <v>4425</v>
      </c>
      <c r="W698" t="s">
        <v>4426</v>
      </c>
      <c r="X698" t="s">
        <v>47</v>
      </c>
      <c r="Y698" t="s">
        <v>47</v>
      </c>
      <c r="Z698" t="s">
        <v>47</v>
      </c>
    </row>
    <row r="699" spans="1:26">
      <c r="A699" t="s">
        <v>5878</v>
      </c>
      <c r="B699" t="s">
        <v>170</v>
      </c>
      <c r="C699">
        <v>2008</v>
      </c>
      <c r="D699" t="s">
        <v>3667</v>
      </c>
      <c r="E699" t="s">
        <v>3668</v>
      </c>
      <c r="F699" t="s">
        <v>2933</v>
      </c>
      <c r="G699" t="s">
        <v>2934</v>
      </c>
      <c r="H699" t="s">
        <v>47</v>
      </c>
      <c r="I699" t="s">
        <v>47</v>
      </c>
      <c r="J699" t="s">
        <v>3669</v>
      </c>
      <c r="K699" t="s">
        <v>684</v>
      </c>
      <c r="L699" s="12">
        <v>44887.363807870373</v>
      </c>
      <c r="M699" s="12">
        <v>44887.363807870373</v>
      </c>
      <c r="N699" s="12">
        <v>44886.598356481481</v>
      </c>
      <c r="O699" t="s">
        <v>3670</v>
      </c>
      <c r="P699" t="s">
        <v>47</v>
      </c>
      <c r="Q699" t="s">
        <v>5418</v>
      </c>
      <c r="R699" t="s">
        <v>47</v>
      </c>
      <c r="S699" t="s">
        <v>5879</v>
      </c>
      <c r="T699" t="s">
        <v>1165</v>
      </c>
      <c r="U699" t="s">
        <v>81</v>
      </c>
      <c r="V699" t="s">
        <v>47</v>
      </c>
      <c r="W699" t="s">
        <v>4426</v>
      </c>
      <c r="X699" t="s">
        <v>3671</v>
      </c>
      <c r="Y699" t="s">
        <v>5419</v>
      </c>
      <c r="Z699" t="s">
        <v>47</v>
      </c>
    </row>
    <row r="700" spans="1:26">
      <c r="A700" t="s">
        <v>5880</v>
      </c>
      <c r="B700" t="s">
        <v>170</v>
      </c>
      <c r="C700">
        <v>2005</v>
      </c>
      <c r="D700" t="s">
        <v>3644</v>
      </c>
      <c r="E700" t="s">
        <v>3645</v>
      </c>
      <c r="F700" t="s">
        <v>1219</v>
      </c>
      <c r="G700" t="s">
        <v>1220</v>
      </c>
      <c r="H700" t="s">
        <v>47</v>
      </c>
      <c r="I700" t="s">
        <v>47</v>
      </c>
      <c r="J700" t="s">
        <v>3646</v>
      </c>
      <c r="K700" t="s">
        <v>794</v>
      </c>
      <c r="L700" s="12">
        <v>44887.363807870373</v>
      </c>
      <c r="M700" s="12">
        <v>44887.363807870373</v>
      </c>
      <c r="N700" s="12">
        <v>44886.598356481481</v>
      </c>
      <c r="O700" t="s">
        <v>3486</v>
      </c>
      <c r="P700" t="s">
        <v>47</v>
      </c>
      <c r="Q700" t="s">
        <v>5029</v>
      </c>
      <c r="R700" t="s">
        <v>47</v>
      </c>
      <c r="S700" t="s">
        <v>5881</v>
      </c>
      <c r="T700" t="s">
        <v>1165</v>
      </c>
      <c r="U700" t="s">
        <v>81</v>
      </c>
      <c r="V700" t="s">
        <v>4425</v>
      </c>
      <c r="W700" t="s">
        <v>4426</v>
      </c>
      <c r="X700" t="s">
        <v>3647</v>
      </c>
      <c r="Y700" t="s">
        <v>5030</v>
      </c>
      <c r="Z700" t="s">
        <v>4486</v>
      </c>
    </row>
    <row r="701" spans="1:26">
      <c r="A701" t="s">
        <v>5882</v>
      </c>
      <c r="B701" t="s">
        <v>170</v>
      </c>
      <c r="C701">
        <v>2015</v>
      </c>
      <c r="D701" t="s">
        <v>3608</v>
      </c>
      <c r="E701" t="s">
        <v>3609</v>
      </c>
      <c r="F701" t="s">
        <v>3610</v>
      </c>
      <c r="G701" t="s">
        <v>3611</v>
      </c>
      <c r="H701" t="s">
        <v>47</v>
      </c>
      <c r="I701" t="s">
        <v>47</v>
      </c>
      <c r="J701" t="s">
        <v>3612</v>
      </c>
      <c r="K701" t="s">
        <v>512</v>
      </c>
      <c r="L701" s="12">
        <v>44887.363807870373</v>
      </c>
      <c r="M701" s="12">
        <v>44887.363807870373</v>
      </c>
      <c r="N701" s="12">
        <v>44886.598344907405</v>
      </c>
      <c r="O701" t="s">
        <v>3613</v>
      </c>
      <c r="P701" t="s">
        <v>47</v>
      </c>
      <c r="Q701" t="s">
        <v>5883</v>
      </c>
      <c r="R701" t="s">
        <v>47</v>
      </c>
      <c r="S701" t="s">
        <v>47</v>
      </c>
      <c r="T701" t="s">
        <v>1173</v>
      </c>
      <c r="U701" t="s">
        <v>1174</v>
      </c>
      <c r="V701" t="s">
        <v>47</v>
      </c>
      <c r="W701" t="s">
        <v>4426</v>
      </c>
      <c r="X701" t="s">
        <v>3614</v>
      </c>
      <c r="Y701" t="s">
        <v>5500</v>
      </c>
      <c r="Z701" t="s">
        <v>47</v>
      </c>
    </row>
    <row r="702" spans="1:26">
      <c r="A702" t="s">
        <v>5884</v>
      </c>
      <c r="B702" t="s">
        <v>83</v>
      </c>
      <c r="C702">
        <v>2021</v>
      </c>
      <c r="D702" t="s">
        <v>3600</v>
      </c>
      <c r="E702" t="s">
        <v>3601</v>
      </c>
      <c r="F702" t="s">
        <v>3602</v>
      </c>
      <c r="G702" t="s">
        <v>47</v>
      </c>
      <c r="H702" t="s">
        <v>3603</v>
      </c>
      <c r="I702" t="s">
        <v>3604</v>
      </c>
      <c r="J702" t="s">
        <v>3605</v>
      </c>
      <c r="K702" t="s">
        <v>3606</v>
      </c>
      <c r="L702" s="12">
        <v>44887.363807870373</v>
      </c>
      <c r="M702" s="12">
        <v>44887.363807870373</v>
      </c>
      <c r="N702" s="12">
        <v>44886.598344907405</v>
      </c>
      <c r="O702" t="s">
        <v>3607</v>
      </c>
      <c r="P702" t="s">
        <v>889</v>
      </c>
      <c r="Q702" t="s">
        <v>4482</v>
      </c>
      <c r="R702" t="s">
        <v>5885</v>
      </c>
      <c r="S702" t="s">
        <v>47</v>
      </c>
      <c r="T702" t="s">
        <v>47</v>
      </c>
      <c r="U702" t="s">
        <v>47</v>
      </c>
      <c r="V702" t="s">
        <v>4425</v>
      </c>
      <c r="W702" t="s">
        <v>4426</v>
      </c>
      <c r="X702" t="s">
        <v>47</v>
      </c>
      <c r="Y702" t="s">
        <v>47</v>
      </c>
      <c r="Z702" t="s">
        <v>47</v>
      </c>
    </row>
    <row r="703" spans="1:26">
      <c r="A703" t="s">
        <v>5886</v>
      </c>
      <c r="B703" t="s">
        <v>83</v>
      </c>
      <c r="C703">
        <v>2022</v>
      </c>
      <c r="D703" t="s">
        <v>3648</v>
      </c>
      <c r="E703" t="s">
        <v>3649</v>
      </c>
      <c r="F703" t="s">
        <v>1212</v>
      </c>
      <c r="G703" t="s">
        <v>47</v>
      </c>
      <c r="H703" t="s">
        <v>1213</v>
      </c>
      <c r="I703" t="s">
        <v>3650</v>
      </c>
      <c r="J703" t="s">
        <v>3651</v>
      </c>
      <c r="K703" t="s">
        <v>2499</v>
      </c>
      <c r="L703" s="12">
        <v>44887.363807870373</v>
      </c>
      <c r="M703" s="12">
        <v>44887.363807870373</v>
      </c>
      <c r="N703" s="12">
        <v>44886.598356481481</v>
      </c>
      <c r="O703" t="s">
        <v>3652</v>
      </c>
      <c r="P703" t="s">
        <v>311</v>
      </c>
      <c r="Q703" t="s">
        <v>4442</v>
      </c>
      <c r="R703" t="s">
        <v>4443</v>
      </c>
      <c r="S703" t="s">
        <v>47</v>
      </c>
      <c r="T703" t="s">
        <v>47</v>
      </c>
      <c r="U703" t="s">
        <v>47</v>
      </c>
      <c r="V703" t="s">
        <v>4425</v>
      </c>
      <c r="W703" t="s">
        <v>4426</v>
      </c>
      <c r="X703" t="s">
        <v>47</v>
      </c>
      <c r="Y703" t="s">
        <v>47</v>
      </c>
      <c r="Z703" t="s">
        <v>47</v>
      </c>
    </row>
    <row r="704" spans="1:26">
      <c r="A704" t="s">
        <v>5887</v>
      </c>
      <c r="B704" t="s">
        <v>170</v>
      </c>
      <c r="C704">
        <v>2004</v>
      </c>
      <c r="D704" t="s">
        <v>3635</v>
      </c>
      <c r="E704" t="s">
        <v>3636</v>
      </c>
      <c r="F704" t="s">
        <v>3637</v>
      </c>
      <c r="G704" t="s">
        <v>3638</v>
      </c>
      <c r="H704" t="s">
        <v>47</v>
      </c>
      <c r="I704" t="s">
        <v>47</v>
      </c>
      <c r="J704" t="s">
        <v>3639</v>
      </c>
      <c r="K704" t="s">
        <v>1127</v>
      </c>
      <c r="L704" s="12">
        <v>44887.363807870373</v>
      </c>
      <c r="M704" s="12">
        <v>44887.363807870373</v>
      </c>
      <c r="N704" s="12">
        <v>44886.598356481481</v>
      </c>
      <c r="O704" t="s">
        <v>3640</v>
      </c>
      <c r="P704" t="s">
        <v>47</v>
      </c>
      <c r="Q704" t="s">
        <v>47</v>
      </c>
      <c r="R704" t="s">
        <v>47</v>
      </c>
      <c r="S704" t="s">
        <v>47</v>
      </c>
      <c r="T704" t="s">
        <v>3641</v>
      </c>
      <c r="U704" t="s">
        <v>3642</v>
      </c>
      <c r="V704" t="s">
        <v>4425</v>
      </c>
      <c r="W704" t="s">
        <v>4426</v>
      </c>
      <c r="X704" t="s">
        <v>3643</v>
      </c>
      <c r="Y704" t="s">
        <v>5888</v>
      </c>
      <c r="Z704" t="s">
        <v>47</v>
      </c>
    </row>
    <row r="705" spans="1:26">
      <c r="A705" t="s">
        <v>5889</v>
      </c>
      <c r="B705" t="s">
        <v>83</v>
      </c>
      <c r="C705">
        <v>2020</v>
      </c>
      <c r="D705" t="s">
        <v>3627</v>
      </c>
      <c r="E705" t="s">
        <v>3628</v>
      </c>
      <c r="F705" t="s">
        <v>3629</v>
      </c>
      <c r="G705" t="s">
        <v>47</v>
      </c>
      <c r="H705" t="s">
        <v>3630</v>
      </c>
      <c r="I705" t="s">
        <v>3631</v>
      </c>
      <c r="J705" t="s">
        <v>3632</v>
      </c>
      <c r="K705" t="s">
        <v>3633</v>
      </c>
      <c r="L705" s="12">
        <v>44887.363807870373</v>
      </c>
      <c r="M705" s="12">
        <v>44887.363807870373</v>
      </c>
      <c r="N705" s="12">
        <v>44886.598356481481</v>
      </c>
      <c r="O705" t="s">
        <v>3634</v>
      </c>
      <c r="P705" t="s">
        <v>889</v>
      </c>
      <c r="Q705" t="s">
        <v>5388</v>
      </c>
      <c r="R705" t="s">
        <v>5890</v>
      </c>
      <c r="S705" t="s">
        <v>47</v>
      </c>
      <c r="T705" t="s">
        <v>47</v>
      </c>
      <c r="U705" t="s">
        <v>47</v>
      </c>
      <c r="V705" t="s">
        <v>4425</v>
      </c>
      <c r="W705" t="s">
        <v>4426</v>
      </c>
      <c r="X705" t="s">
        <v>47</v>
      </c>
      <c r="Y705" t="s">
        <v>47</v>
      </c>
      <c r="Z705" t="s">
        <v>47</v>
      </c>
    </row>
    <row r="706" spans="1:26">
      <c r="A706" t="s">
        <v>5891</v>
      </c>
      <c r="B706" t="s">
        <v>170</v>
      </c>
      <c r="C706">
        <v>2004</v>
      </c>
      <c r="D706" t="s">
        <v>3620</v>
      </c>
      <c r="E706" t="s">
        <v>3621</v>
      </c>
      <c r="F706" t="s">
        <v>3622</v>
      </c>
      <c r="G706" t="s">
        <v>3623</v>
      </c>
      <c r="H706" t="s">
        <v>47</v>
      </c>
      <c r="I706" t="s">
        <v>47</v>
      </c>
      <c r="J706" t="s">
        <v>3624</v>
      </c>
      <c r="K706" t="s">
        <v>1127</v>
      </c>
      <c r="L706" s="12">
        <v>44887.363807870373</v>
      </c>
      <c r="M706" s="12">
        <v>44887.363807870373</v>
      </c>
      <c r="N706" s="12">
        <v>44886.598356481481</v>
      </c>
      <c r="O706" t="s">
        <v>3625</v>
      </c>
      <c r="P706" t="s">
        <v>47</v>
      </c>
      <c r="Q706" t="s">
        <v>5892</v>
      </c>
      <c r="R706" t="s">
        <v>47</v>
      </c>
      <c r="S706" t="s">
        <v>47</v>
      </c>
      <c r="T706" t="s">
        <v>1165</v>
      </c>
      <c r="U706" t="s">
        <v>81</v>
      </c>
      <c r="V706" t="s">
        <v>47</v>
      </c>
      <c r="W706" t="s">
        <v>4426</v>
      </c>
      <c r="X706" t="s">
        <v>3626</v>
      </c>
      <c r="Y706" t="s">
        <v>5893</v>
      </c>
      <c r="Z706" t="s">
        <v>5894</v>
      </c>
    </row>
    <row r="707" spans="1:26">
      <c r="A707" t="s">
        <v>5895</v>
      </c>
      <c r="B707" t="s">
        <v>83</v>
      </c>
      <c r="C707">
        <v>2019</v>
      </c>
      <c r="D707" t="s">
        <v>3615</v>
      </c>
      <c r="E707" t="s">
        <v>3616</v>
      </c>
      <c r="F707" t="s">
        <v>2510</v>
      </c>
      <c r="G707" t="s">
        <v>47</v>
      </c>
      <c r="H707" t="s">
        <v>2511</v>
      </c>
      <c r="I707" t="s">
        <v>3617</v>
      </c>
      <c r="J707" t="s">
        <v>3618</v>
      </c>
      <c r="K707" t="s">
        <v>1556</v>
      </c>
      <c r="L707" s="12">
        <v>44887.363807870373</v>
      </c>
      <c r="M707" s="12">
        <v>44887.363807870373</v>
      </c>
      <c r="N707" s="12">
        <v>44886.598344907405</v>
      </c>
      <c r="O707" t="s">
        <v>3619</v>
      </c>
      <c r="P707" t="s">
        <v>130</v>
      </c>
      <c r="Q707" t="s">
        <v>5896</v>
      </c>
      <c r="R707" t="s">
        <v>4600</v>
      </c>
      <c r="S707" t="s">
        <v>47</v>
      </c>
      <c r="T707" t="s">
        <v>47</v>
      </c>
      <c r="U707" t="s">
        <v>47</v>
      </c>
      <c r="V707" t="s">
        <v>4425</v>
      </c>
      <c r="W707" t="s">
        <v>4426</v>
      </c>
      <c r="X707" t="s">
        <v>47</v>
      </c>
      <c r="Y707" t="s">
        <v>47</v>
      </c>
      <c r="Z707" t="s">
        <v>47</v>
      </c>
    </row>
    <row r="708" spans="1:26">
      <c r="A708" t="s">
        <v>5897</v>
      </c>
      <c r="B708" t="s">
        <v>170</v>
      </c>
      <c r="C708">
        <v>1999</v>
      </c>
      <c r="D708" t="s">
        <v>3592</v>
      </c>
      <c r="E708" t="s">
        <v>3593</v>
      </c>
      <c r="F708" t="s">
        <v>3594</v>
      </c>
      <c r="G708" t="s">
        <v>3595</v>
      </c>
      <c r="H708" t="s">
        <v>47</v>
      </c>
      <c r="I708" t="s">
        <v>47</v>
      </c>
      <c r="J708" t="s">
        <v>3596</v>
      </c>
      <c r="K708" t="s">
        <v>3597</v>
      </c>
      <c r="L708" s="12">
        <v>44887.363807870373</v>
      </c>
      <c r="M708" s="12">
        <v>44887.363807870373</v>
      </c>
      <c r="N708" s="12">
        <v>44886.598344907405</v>
      </c>
      <c r="O708" t="s">
        <v>3598</v>
      </c>
      <c r="P708" t="s">
        <v>47</v>
      </c>
      <c r="Q708" t="s">
        <v>5388</v>
      </c>
      <c r="R708" t="s">
        <v>47</v>
      </c>
      <c r="S708" t="s">
        <v>47</v>
      </c>
      <c r="T708" t="s">
        <v>2674</v>
      </c>
      <c r="U708" t="s">
        <v>2675</v>
      </c>
      <c r="V708" t="s">
        <v>4425</v>
      </c>
      <c r="W708" t="s">
        <v>4426</v>
      </c>
      <c r="X708" t="s">
        <v>3599</v>
      </c>
      <c r="Y708" t="s">
        <v>47</v>
      </c>
      <c r="Z708" t="s">
        <v>47</v>
      </c>
    </row>
    <row r="709" spans="1:26">
      <c r="A709" t="s">
        <v>5898</v>
      </c>
      <c r="B709" t="s">
        <v>170</v>
      </c>
      <c r="C709">
        <v>2021</v>
      </c>
      <c r="D709" t="s">
        <v>3585</v>
      </c>
      <c r="E709" t="s">
        <v>3586</v>
      </c>
      <c r="F709" t="s">
        <v>3587</v>
      </c>
      <c r="G709" t="s">
        <v>3588</v>
      </c>
      <c r="H709" t="s">
        <v>47</v>
      </c>
      <c r="I709" t="s">
        <v>47</v>
      </c>
      <c r="J709" t="s">
        <v>3589</v>
      </c>
      <c r="K709" t="s">
        <v>61</v>
      </c>
      <c r="L709" s="12">
        <v>44887.363807870373</v>
      </c>
      <c r="M709" s="12">
        <v>44887.363807870373</v>
      </c>
      <c r="N709" s="12">
        <v>44886.598344907405</v>
      </c>
      <c r="O709" t="s">
        <v>3590</v>
      </c>
      <c r="P709" t="s">
        <v>47</v>
      </c>
      <c r="Q709" t="s">
        <v>5899</v>
      </c>
      <c r="R709" t="s">
        <v>47</v>
      </c>
      <c r="S709" t="s">
        <v>47</v>
      </c>
      <c r="T709" t="s">
        <v>1309</v>
      </c>
      <c r="U709" t="s">
        <v>1310</v>
      </c>
      <c r="V709" t="s">
        <v>4425</v>
      </c>
      <c r="W709" t="s">
        <v>4426</v>
      </c>
      <c r="X709" t="s">
        <v>3591</v>
      </c>
      <c r="Y709" t="s">
        <v>5900</v>
      </c>
      <c r="Z709" t="s">
        <v>47</v>
      </c>
    </row>
    <row r="710" spans="1:26">
      <c r="A710" t="s">
        <v>5901</v>
      </c>
      <c r="B710" t="s">
        <v>170</v>
      </c>
      <c r="C710">
        <v>2014</v>
      </c>
      <c r="D710" t="s">
        <v>3571</v>
      </c>
      <c r="E710" t="s">
        <v>3572</v>
      </c>
      <c r="F710" t="s">
        <v>3573</v>
      </c>
      <c r="G710" t="s">
        <v>3574</v>
      </c>
      <c r="H710" t="s">
        <v>47</v>
      </c>
      <c r="I710" t="s">
        <v>47</v>
      </c>
      <c r="J710" t="s">
        <v>3575</v>
      </c>
      <c r="K710" t="s">
        <v>348</v>
      </c>
      <c r="L710" s="12">
        <v>44887.363807870373</v>
      </c>
      <c r="M710" s="12">
        <v>44887.363807870373</v>
      </c>
      <c r="N710" s="12">
        <v>44886.598333333335</v>
      </c>
      <c r="O710" t="s">
        <v>3576</v>
      </c>
      <c r="P710" t="s">
        <v>47</v>
      </c>
      <c r="Q710" t="s">
        <v>5902</v>
      </c>
      <c r="R710" t="s">
        <v>47</v>
      </c>
      <c r="S710" t="s">
        <v>47</v>
      </c>
      <c r="T710" t="s">
        <v>1173</v>
      </c>
      <c r="U710" t="s">
        <v>1174</v>
      </c>
      <c r="V710" t="s">
        <v>4425</v>
      </c>
      <c r="W710" t="s">
        <v>4426</v>
      </c>
      <c r="X710" t="s">
        <v>3577</v>
      </c>
      <c r="Y710" t="s">
        <v>5903</v>
      </c>
      <c r="Z710" t="s">
        <v>5904</v>
      </c>
    </row>
    <row r="711" spans="1:26">
      <c r="A711" t="s">
        <v>5905</v>
      </c>
      <c r="B711" t="s">
        <v>170</v>
      </c>
      <c r="C711">
        <v>2000</v>
      </c>
      <c r="D711" t="s">
        <v>47</v>
      </c>
      <c r="E711" t="s">
        <v>3538</v>
      </c>
      <c r="F711" t="s">
        <v>3539</v>
      </c>
      <c r="G711" t="s">
        <v>3540</v>
      </c>
      <c r="H711" t="s">
        <v>47</v>
      </c>
      <c r="I711" t="s">
        <v>47</v>
      </c>
      <c r="J711" t="s">
        <v>3541</v>
      </c>
      <c r="K711" t="s">
        <v>1747</v>
      </c>
      <c r="L711" s="12">
        <v>44887.363807870373</v>
      </c>
      <c r="M711" s="12">
        <v>44887.363807870373</v>
      </c>
      <c r="N711" s="12">
        <v>44886.598321759258</v>
      </c>
      <c r="O711" t="s">
        <v>3542</v>
      </c>
      <c r="P711" t="s">
        <v>47</v>
      </c>
      <c r="Q711" t="s">
        <v>5906</v>
      </c>
      <c r="R711" t="s">
        <v>47</v>
      </c>
      <c r="S711" t="s">
        <v>47</v>
      </c>
      <c r="T711" t="s">
        <v>1165</v>
      </c>
      <c r="U711" t="s">
        <v>81</v>
      </c>
      <c r="V711" t="s">
        <v>47</v>
      </c>
      <c r="W711" t="s">
        <v>4426</v>
      </c>
      <c r="X711" t="s">
        <v>3543</v>
      </c>
      <c r="Y711" t="s">
        <v>47</v>
      </c>
      <c r="Z711" t="s">
        <v>5213</v>
      </c>
    </row>
    <row r="712" spans="1:26">
      <c r="A712" t="s">
        <v>5907</v>
      </c>
      <c r="B712" t="s">
        <v>170</v>
      </c>
      <c r="C712">
        <v>2019</v>
      </c>
      <c r="D712" t="s">
        <v>3578</v>
      </c>
      <c r="E712" t="s">
        <v>3579</v>
      </c>
      <c r="F712" t="s">
        <v>3580</v>
      </c>
      <c r="G712" t="s">
        <v>3581</v>
      </c>
      <c r="H712" t="s">
        <v>47</v>
      </c>
      <c r="I712" t="s">
        <v>47</v>
      </c>
      <c r="J712" t="s">
        <v>3582</v>
      </c>
      <c r="K712" t="s">
        <v>219</v>
      </c>
      <c r="L712" s="12">
        <v>44887.363807870373</v>
      </c>
      <c r="M712" s="12">
        <v>44887.363807870373</v>
      </c>
      <c r="N712" s="12">
        <v>44886.598333333335</v>
      </c>
      <c r="O712" t="s">
        <v>3583</v>
      </c>
      <c r="P712" t="s">
        <v>47</v>
      </c>
      <c r="Q712" t="s">
        <v>5908</v>
      </c>
      <c r="R712" t="s">
        <v>47</v>
      </c>
      <c r="S712" t="s">
        <v>47</v>
      </c>
      <c r="T712" t="s">
        <v>1173</v>
      </c>
      <c r="U712" t="s">
        <v>1174</v>
      </c>
      <c r="V712" t="s">
        <v>47</v>
      </c>
      <c r="W712" t="s">
        <v>4426</v>
      </c>
      <c r="X712" t="s">
        <v>3584</v>
      </c>
      <c r="Y712" t="s">
        <v>5500</v>
      </c>
      <c r="Z712" t="s">
        <v>47</v>
      </c>
    </row>
    <row r="713" spans="1:26">
      <c r="A713" t="s">
        <v>6047</v>
      </c>
      <c r="B713" t="s">
        <v>170</v>
      </c>
      <c r="C713">
        <v>2005</v>
      </c>
      <c r="D713" t="s">
        <v>1445</v>
      </c>
      <c r="E713" t="s">
        <v>1446</v>
      </c>
      <c r="F713" t="s">
        <v>1447</v>
      </c>
      <c r="G713" t="s">
        <v>1448</v>
      </c>
      <c r="H713" t="s">
        <v>47</v>
      </c>
      <c r="I713" t="s">
        <v>47</v>
      </c>
      <c r="J713" t="s">
        <v>1449</v>
      </c>
      <c r="K713" t="s">
        <v>794</v>
      </c>
      <c r="L713" s="12">
        <v>45015.693171296298</v>
      </c>
      <c r="M713" s="12">
        <v>45363.387233796297</v>
      </c>
      <c r="N713" s="12" t="s">
        <v>6048</v>
      </c>
      <c r="O713" t="s">
        <v>1450</v>
      </c>
      <c r="P713" t="s">
        <v>47</v>
      </c>
      <c r="Q713" t="s">
        <v>4528</v>
      </c>
      <c r="R713" t="s">
        <v>47</v>
      </c>
      <c r="S713" t="s">
        <v>47</v>
      </c>
      <c r="T713" t="s">
        <v>1165</v>
      </c>
      <c r="U713" t="s">
        <v>81</v>
      </c>
      <c r="V713" t="s">
        <v>47</v>
      </c>
      <c r="W713" t="s">
        <v>4426</v>
      </c>
      <c r="X713" t="s">
        <v>1451</v>
      </c>
      <c r="Y713" t="s">
        <v>4529</v>
      </c>
      <c r="Z713" t="s">
        <v>4486</v>
      </c>
    </row>
    <row r="714" spans="1:26">
      <c r="A714" t="s">
        <v>6049</v>
      </c>
      <c r="B714" t="s">
        <v>170</v>
      </c>
      <c r="C714">
        <v>2020</v>
      </c>
      <c r="D714" t="s">
        <v>1488</v>
      </c>
      <c r="E714" t="s">
        <v>1489</v>
      </c>
      <c r="F714" t="s">
        <v>1490</v>
      </c>
      <c r="G714" t="s">
        <v>1491</v>
      </c>
      <c r="H714" t="s">
        <v>47</v>
      </c>
      <c r="I714" t="s">
        <v>47</v>
      </c>
      <c r="J714" t="s">
        <v>1492</v>
      </c>
      <c r="K714" t="s">
        <v>124</v>
      </c>
      <c r="L714" s="12">
        <v>45015.693171296298</v>
      </c>
      <c r="M714" s="12">
        <v>45363.386770833335</v>
      </c>
      <c r="N714" s="12" t="s">
        <v>6050</v>
      </c>
      <c r="O714" t="s">
        <v>1493</v>
      </c>
      <c r="P714" t="s">
        <v>47</v>
      </c>
      <c r="Q714" t="s">
        <v>47</v>
      </c>
      <c r="R714" t="s">
        <v>47</v>
      </c>
      <c r="S714" t="s">
        <v>47</v>
      </c>
      <c r="T714" t="s">
        <v>1173</v>
      </c>
      <c r="U714" t="s">
        <v>1174</v>
      </c>
      <c r="V714" t="s">
        <v>4425</v>
      </c>
      <c r="W714" t="s">
        <v>4426</v>
      </c>
      <c r="X714" t="s">
        <v>1494</v>
      </c>
      <c r="Y714" t="s">
        <v>5150</v>
      </c>
      <c r="Z714" t="s">
        <v>47</v>
      </c>
    </row>
    <row r="715" spans="1:26">
      <c r="A715" t="s">
        <v>6051</v>
      </c>
      <c r="B715" t="s">
        <v>83</v>
      </c>
      <c r="C715">
        <v>2019</v>
      </c>
      <c r="D715" t="s">
        <v>1551</v>
      </c>
      <c r="E715" t="s">
        <v>1552</v>
      </c>
      <c r="F715" t="s">
        <v>1553</v>
      </c>
      <c r="G715" t="s">
        <v>47</v>
      </c>
      <c r="H715" t="s">
        <v>1213</v>
      </c>
      <c r="I715" t="s">
        <v>1554</v>
      </c>
      <c r="J715" t="s">
        <v>1555</v>
      </c>
      <c r="K715" t="s">
        <v>1556</v>
      </c>
      <c r="L715" s="12">
        <v>45015.693171296298</v>
      </c>
      <c r="M715" s="12">
        <v>45363.38753472222</v>
      </c>
      <c r="N715" s="12" t="s">
        <v>6052</v>
      </c>
      <c r="O715" t="s">
        <v>1557</v>
      </c>
      <c r="P715" t="s">
        <v>130</v>
      </c>
      <c r="Q715" t="s">
        <v>4692</v>
      </c>
      <c r="R715" t="s">
        <v>4443</v>
      </c>
      <c r="S715" t="s">
        <v>47</v>
      </c>
      <c r="T715" t="s">
        <v>47</v>
      </c>
      <c r="U715" t="s">
        <v>47</v>
      </c>
      <c r="V715" t="s">
        <v>4425</v>
      </c>
      <c r="W715" t="s">
        <v>4426</v>
      </c>
      <c r="X715" t="s">
        <v>47</v>
      </c>
      <c r="Y715" t="s">
        <v>47</v>
      </c>
      <c r="Z715" t="s">
        <v>47</v>
      </c>
    </row>
    <row r="716" spans="1:26">
      <c r="A716" t="s">
        <v>6053</v>
      </c>
      <c r="B716" t="s">
        <v>170</v>
      </c>
      <c r="C716">
        <v>2008</v>
      </c>
      <c r="D716" t="s">
        <v>1849</v>
      </c>
      <c r="E716" t="s">
        <v>1850</v>
      </c>
      <c r="F716" t="s">
        <v>1758</v>
      </c>
      <c r="G716" t="s">
        <v>1759</v>
      </c>
      <c r="H716" t="s">
        <v>47</v>
      </c>
      <c r="I716" t="s">
        <v>47</v>
      </c>
      <c r="J716" t="s">
        <v>1851</v>
      </c>
      <c r="K716" t="s">
        <v>684</v>
      </c>
      <c r="L716" s="12">
        <v>45015.693171296298</v>
      </c>
      <c r="M716" s="12">
        <v>45363.387523148151</v>
      </c>
      <c r="N716" s="12" t="s">
        <v>6054</v>
      </c>
      <c r="O716" t="s">
        <v>1852</v>
      </c>
      <c r="P716" t="s">
        <v>47</v>
      </c>
      <c r="Q716" t="s">
        <v>5044</v>
      </c>
      <c r="R716" t="s">
        <v>47</v>
      </c>
      <c r="S716" t="s">
        <v>47</v>
      </c>
      <c r="T716" t="s">
        <v>1165</v>
      </c>
      <c r="U716" t="s">
        <v>81</v>
      </c>
      <c r="V716" t="s">
        <v>4425</v>
      </c>
      <c r="W716" t="s">
        <v>4426</v>
      </c>
      <c r="X716" t="s">
        <v>1853</v>
      </c>
      <c r="Y716" t="s">
        <v>5045</v>
      </c>
      <c r="Z716" t="s">
        <v>47</v>
      </c>
    </row>
    <row r="717" spans="1:26">
      <c r="A717" t="s">
        <v>6055</v>
      </c>
      <c r="B717" t="s">
        <v>170</v>
      </c>
      <c r="C717">
        <v>2014</v>
      </c>
      <c r="D717" t="s">
        <v>2075</v>
      </c>
      <c r="E717" t="s">
        <v>2076</v>
      </c>
      <c r="F717" t="s">
        <v>2077</v>
      </c>
      <c r="G717" t="s">
        <v>2078</v>
      </c>
      <c r="H717" t="s">
        <v>47</v>
      </c>
      <c r="I717" t="s">
        <v>47</v>
      </c>
      <c r="J717" t="s">
        <v>2079</v>
      </c>
      <c r="K717" t="s">
        <v>348</v>
      </c>
      <c r="L717" s="12">
        <v>45015.693171296298</v>
      </c>
      <c r="M717" s="12">
        <v>45363.387499999997</v>
      </c>
      <c r="N717" s="12" t="s">
        <v>6056</v>
      </c>
      <c r="O717" t="s">
        <v>2080</v>
      </c>
      <c r="P717" t="s">
        <v>47</v>
      </c>
      <c r="Q717" t="s">
        <v>4955</v>
      </c>
      <c r="R717" t="s">
        <v>47</v>
      </c>
      <c r="S717" t="s">
        <v>47</v>
      </c>
      <c r="T717" t="s">
        <v>1173</v>
      </c>
      <c r="U717" t="s">
        <v>1174</v>
      </c>
      <c r="V717" t="s">
        <v>47</v>
      </c>
      <c r="W717" t="s">
        <v>4426</v>
      </c>
      <c r="X717" t="s">
        <v>2081</v>
      </c>
      <c r="Y717" t="s">
        <v>4956</v>
      </c>
      <c r="Z717" t="s">
        <v>47</v>
      </c>
    </row>
    <row r="718" spans="1:26">
      <c r="A718" t="s">
        <v>6057</v>
      </c>
      <c r="B718" t="s">
        <v>170</v>
      </c>
      <c r="C718">
        <v>2008</v>
      </c>
      <c r="D718" t="s">
        <v>2120</v>
      </c>
      <c r="E718" t="s">
        <v>2121</v>
      </c>
      <c r="F718" t="s">
        <v>2122</v>
      </c>
      <c r="G718" t="s">
        <v>2123</v>
      </c>
      <c r="H718" t="s">
        <v>47</v>
      </c>
      <c r="I718" t="s">
        <v>47</v>
      </c>
      <c r="J718" t="s">
        <v>2124</v>
      </c>
      <c r="K718" t="s">
        <v>684</v>
      </c>
      <c r="L718" s="12">
        <v>45015.693171296298</v>
      </c>
      <c r="M718" s="12">
        <v>45363.385393518518</v>
      </c>
      <c r="N718" s="12" t="s">
        <v>6058</v>
      </c>
      <c r="O718" t="s">
        <v>2125</v>
      </c>
      <c r="P718" t="s">
        <v>47</v>
      </c>
      <c r="Q718" t="s">
        <v>4928</v>
      </c>
      <c r="R718" t="s">
        <v>47</v>
      </c>
      <c r="S718" t="s">
        <v>47</v>
      </c>
      <c r="T718" t="s">
        <v>1165</v>
      </c>
      <c r="U718" t="s">
        <v>81</v>
      </c>
      <c r="V718" t="s">
        <v>47</v>
      </c>
      <c r="W718" t="s">
        <v>4426</v>
      </c>
      <c r="X718" t="s">
        <v>2126</v>
      </c>
      <c r="Y718" t="s">
        <v>4929</v>
      </c>
      <c r="Z718" t="s">
        <v>47</v>
      </c>
    </row>
    <row r="719" spans="1:26">
      <c r="A719" t="s">
        <v>6059</v>
      </c>
      <c r="B719" t="s">
        <v>170</v>
      </c>
      <c r="C719">
        <v>2007</v>
      </c>
      <c r="D719" t="s">
        <v>2182</v>
      </c>
      <c r="E719" t="s">
        <v>2183</v>
      </c>
      <c r="F719" t="s">
        <v>2184</v>
      </c>
      <c r="G719" t="s">
        <v>2185</v>
      </c>
      <c r="H719" t="s">
        <v>47</v>
      </c>
      <c r="I719" t="s">
        <v>47</v>
      </c>
      <c r="J719" t="s">
        <v>2186</v>
      </c>
      <c r="K719" t="s">
        <v>614</v>
      </c>
      <c r="L719" s="12">
        <v>45015.693171296298</v>
      </c>
      <c r="M719" s="12">
        <v>45363.38690972222</v>
      </c>
      <c r="N719" s="12" t="s">
        <v>6052</v>
      </c>
      <c r="O719" t="s">
        <v>2187</v>
      </c>
      <c r="P719" t="s">
        <v>47</v>
      </c>
      <c r="Q719" t="s">
        <v>4917</v>
      </c>
      <c r="R719" t="s">
        <v>47</v>
      </c>
      <c r="S719" t="s">
        <v>47</v>
      </c>
      <c r="T719" t="s">
        <v>1165</v>
      </c>
      <c r="U719" t="s">
        <v>81</v>
      </c>
      <c r="V719" t="s">
        <v>4425</v>
      </c>
      <c r="W719" t="s">
        <v>4426</v>
      </c>
      <c r="X719" t="s">
        <v>2188</v>
      </c>
      <c r="Y719" t="s">
        <v>4918</v>
      </c>
      <c r="Z719" t="s">
        <v>4498</v>
      </c>
    </row>
    <row r="720" spans="1:26">
      <c r="A720" t="s">
        <v>6060</v>
      </c>
      <c r="B720" t="s">
        <v>83</v>
      </c>
      <c r="C720">
        <v>2022</v>
      </c>
      <c r="D720" t="s">
        <v>3881</v>
      </c>
      <c r="E720" t="s">
        <v>3882</v>
      </c>
      <c r="F720" t="s">
        <v>3883</v>
      </c>
      <c r="G720" t="s">
        <v>47</v>
      </c>
      <c r="H720" t="s">
        <v>47</v>
      </c>
      <c r="I720" t="s">
        <v>3884</v>
      </c>
      <c r="J720" t="s">
        <v>3885</v>
      </c>
      <c r="K720" t="s">
        <v>71</v>
      </c>
      <c r="L720" s="12">
        <v>45015.693171296298</v>
      </c>
      <c r="M720" s="12">
        <v>45363.386701388888</v>
      </c>
      <c r="N720" s="12" t="s">
        <v>47</v>
      </c>
      <c r="O720" t="s">
        <v>3886</v>
      </c>
      <c r="P720" t="s">
        <v>236</v>
      </c>
      <c r="Q720" t="s">
        <v>4442</v>
      </c>
      <c r="R720" t="s">
        <v>47</v>
      </c>
      <c r="S720" t="s">
        <v>47</v>
      </c>
      <c r="T720" t="s">
        <v>47</v>
      </c>
      <c r="U720" t="s">
        <v>47</v>
      </c>
      <c r="V720" t="s">
        <v>47</v>
      </c>
      <c r="W720" t="s">
        <v>47</v>
      </c>
      <c r="X720" t="s">
        <v>47</v>
      </c>
      <c r="Y720" t="s">
        <v>47</v>
      </c>
      <c r="Z720" t="s">
        <v>47</v>
      </c>
    </row>
    <row r="721" spans="1:26">
      <c r="A721" t="s">
        <v>6061</v>
      </c>
      <c r="B721" t="s">
        <v>3914</v>
      </c>
      <c r="C721">
        <v>2021</v>
      </c>
      <c r="D721" t="s">
        <v>3987</v>
      </c>
      <c r="E721" t="s">
        <v>3988</v>
      </c>
      <c r="F721" t="s">
        <v>47</v>
      </c>
      <c r="G721" t="s">
        <v>47</v>
      </c>
      <c r="H721" t="s">
        <v>47</v>
      </c>
      <c r="I721" t="s">
        <v>47</v>
      </c>
      <c r="J721" t="s">
        <v>3989</v>
      </c>
      <c r="K721" t="s">
        <v>61</v>
      </c>
      <c r="L721" s="12">
        <v>45015.693171296298</v>
      </c>
      <c r="M721" s="12">
        <v>45363.387199074074</v>
      </c>
      <c r="N721" s="12" t="s">
        <v>47</v>
      </c>
      <c r="O721" t="s">
        <v>47</v>
      </c>
      <c r="P721" t="s">
        <v>47</v>
      </c>
      <c r="Q721" t="s">
        <v>47</v>
      </c>
      <c r="R721" t="s">
        <v>47</v>
      </c>
      <c r="S721" t="s">
        <v>47</v>
      </c>
      <c r="T721" t="s">
        <v>3990</v>
      </c>
      <c r="U721" t="s">
        <v>47</v>
      </c>
      <c r="V721" t="s">
        <v>47</v>
      </c>
      <c r="W721" t="s">
        <v>47</v>
      </c>
      <c r="X721" t="s">
        <v>3991</v>
      </c>
      <c r="Y721" t="s">
        <v>47</v>
      </c>
      <c r="Z721" t="s">
        <v>47</v>
      </c>
    </row>
    <row r="722" spans="1:26">
      <c r="A722" t="s">
        <v>6062</v>
      </c>
      <c r="B722" t="s">
        <v>83</v>
      </c>
      <c r="C722">
        <v>2018</v>
      </c>
      <c r="D722" t="s">
        <v>4037</v>
      </c>
      <c r="E722" t="s">
        <v>4038</v>
      </c>
      <c r="F722" t="s">
        <v>4039</v>
      </c>
      <c r="G722" t="s">
        <v>47</v>
      </c>
      <c r="H722" t="s">
        <v>47</v>
      </c>
      <c r="I722" t="s">
        <v>4040</v>
      </c>
      <c r="J722" t="s">
        <v>4041</v>
      </c>
      <c r="K722" t="s">
        <v>332</v>
      </c>
      <c r="L722" s="12">
        <v>45015.693171296298</v>
      </c>
      <c r="M722" s="12">
        <v>45363.386874999997</v>
      </c>
      <c r="N722" s="12" t="s">
        <v>47</v>
      </c>
      <c r="O722" t="s">
        <v>4042</v>
      </c>
      <c r="P722" t="s">
        <v>47</v>
      </c>
      <c r="Q722" t="s">
        <v>5337</v>
      </c>
      <c r="R722" t="s">
        <v>47</v>
      </c>
      <c r="S722" t="s">
        <v>47</v>
      </c>
      <c r="T722" t="s">
        <v>47</v>
      </c>
      <c r="U722" t="s">
        <v>47</v>
      </c>
      <c r="V722" t="s">
        <v>47</v>
      </c>
      <c r="W722" t="s">
        <v>47</v>
      </c>
      <c r="X722" t="s">
        <v>47</v>
      </c>
      <c r="Y722" t="s">
        <v>47</v>
      </c>
      <c r="Z722" t="s">
        <v>47</v>
      </c>
    </row>
    <row r="723" spans="1:26">
      <c r="A723" t="s">
        <v>6063</v>
      </c>
      <c r="B723" t="s">
        <v>42</v>
      </c>
      <c r="C723">
        <v>2021</v>
      </c>
      <c r="D723" t="s">
        <v>4081</v>
      </c>
      <c r="E723" t="s">
        <v>4085</v>
      </c>
      <c r="F723" t="s">
        <v>4086</v>
      </c>
      <c r="G723" t="s">
        <v>47</v>
      </c>
      <c r="H723" t="s">
        <v>47</v>
      </c>
      <c r="I723" t="s">
        <v>4087</v>
      </c>
      <c r="J723" t="s">
        <v>4088</v>
      </c>
      <c r="K723" t="s">
        <v>61</v>
      </c>
      <c r="L723" s="12">
        <v>45015.693171296298</v>
      </c>
      <c r="M723" s="12">
        <v>45363.386828703704</v>
      </c>
      <c r="N723" s="12" t="s">
        <v>47</v>
      </c>
      <c r="O723" t="s">
        <v>4089</v>
      </c>
      <c r="P723" t="s">
        <v>47</v>
      </c>
      <c r="Q723" t="s">
        <v>47</v>
      </c>
      <c r="R723" t="s">
        <v>47</v>
      </c>
      <c r="S723" t="s">
        <v>47</v>
      </c>
      <c r="T723" t="s">
        <v>4018</v>
      </c>
      <c r="U723" t="s">
        <v>47</v>
      </c>
      <c r="V723" t="s">
        <v>47</v>
      </c>
      <c r="W723" t="s">
        <v>47</v>
      </c>
      <c r="X723" t="s">
        <v>47</v>
      </c>
      <c r="Y723" t="s">
        <v>47</v>
      </c>
      <c r="Z723" t="s">
        <v>47</v>
      </c>
    </row>
    <row r="724" spans="1:26">
      <c r="A724" t="s">
        <v>6064</v>
      </c>
      <c r="B724" t="s">
        <v>83</v>
      </c>
      <c r="C724">
        <v>2021</v>
      </c>
      <c r="D724" t="s">
        <v>4090</v>
      </c>
      <c r="E724" t="s">
        <v>4091</v>
      </c>
      <c r="F724" t="s">
        <v>3889</v>
      </c>
      <c r="G724" t="s">
        <v>47</v>
      </c>
      <c r="H724" t="s">
        <v>47</v>
      </c>
      <c r="I724" t="s">
        <v>47</v>
      </c>
      <c r="J724" t="s">
        <v>4092</v>
      </c>
      <c r="K724" t="s">
        <v>61</v>
      </c>
      <c r="L724" s="12">
        <v>45015.693171296298</v>
      </c>
      <c r="M724" s="12">
        <v>45363.385937500003</v>
      </c>
      <c r="N724" s="12" t="s">
        <v>47</v>
      </c>
      <c r="O724" t="s">
        <v>47</v>
      </c>
      <c r="P724" t="s">
        <v>47</v>
      </c>
      <c r="Q724" t="s">
        <v>5767</v>
      </c>
      <c r="R724" t="s">
        <v>47</v>
      </c>
      <c r="S724" t="s">
        <v>47</v>
      </c>
      <c r="T724" t="s">
        <v>47</v>
      </c>
      <c r="U724" t="s">
        <v>47</v>
      </c>
      <c r="V724" t="s">
        <v>47</v>
      </c>
      <c r="W724" t="s">
        <v>47</v>
      </c>
      <c r="X724" t="s">
        <v>4093</v>
      </c>
      <c r="Y724" t="s">
        <v>47</v>
      </c>
      <c r="Z724" t="s">
        <v>47</v>
      </c>
    </row>
    <row r="725" spans="1:26">
      <c r="A725" t="s">
        <v>6065</v>
      </c>
      <c r="B725" t="s">
        <v>83</v>
      </c>
      <c r="C725">
        <v>2018</v>
      </c>
      <c r="D725" t="s">
        <v>4065</v>
      </c>
      <c r="E725" t="s">
        <v>4066</v>
      </c>
      <c r="F725" t="s">
        <v>4067</v>
      </c>
      <c r="G725" t="s">
        <v>47</v>
      </c>
      <c r="H725" t="s">
        <v>47</v>
      </c>
      <c r="I725" t="s">
        <v>4068</v>
      </c>
      <c r="J725" t="s">
        <v>4069</v>
      </c>
      <c r="K725" t="s">
        <v>332</v>
      </c>
      <c r="L725" s="12">
        <v>45015.693171296298</v>
      </c>
      <c r="M725" s="12">
        <v>45363.386793981481</v>
      </c>
      <c r="N725" s="12" t="s">
        <v>47</v>
      </c>
      <c r="O725" t="s">
        <v>4070</v>
      </c>
      <c r="P725" t="s">
        <v>47</v>
      </c>
      <c r="Q725" t="s">
        <v>5713</v>
      </c>
      <c r="R725" t="s">
        <v>47</v>
      </c>
      <c r="S725" t="s">
        <v>47</v>
      </c>
      <c r="T725" t="s">
        <v>47</v>
      </c>
      <c r="U725" t="s">
        <v>47</v>
      </c>
      <c r="V725" t="s">
        <v>47</v>
      </c>
      <c r="W725" t="s">
        <v>47</v>
      </c>
      <c r="X725" t="s">
        <v>47</v>
      </c>
      <c r="Y725" t="s">
        <v>47</v>
      </c>
      <c r="Z725" t="s">
        <v>47</v>
      </c>
    </row>
    <row r="726" spans="1:26">
      <c r="A726" t="s">
        <v>6066</v>
      </c>
      <c r="B726" t="s">
        <v>42</v>
      </c>
      <c r="C726">
        <v>2021</v>
      </c>
      <c r="D726" t="s">
        <v>4054</v>
      </c>
      <c r="E726" t="s">
        <v>4055</v>
      </c>
      <c r="F726" t="s">
        <v>4056</v>
      </c>
      <c r="G726" t="s">
        <v>47</v>
      </c>
      <c r="H726" t="s">
        <v>47</v>
      </c>
      <c r="I726" t="s">
        <v>4057</v>
      </c>
      <c r="J726" t="s">
        <v>4058</v>
      </c>
      <c r="K726" t="s">
        <v>61</v>
      </c>
      <c r="L726" s="12">
        <v>45015.693171296298</v>
      </c>
      <c r="M726" s="12">
        <v>45363.386701388888</v>
      </c>
      <c r="N726" s="12" t="s">
        <v>47</v>
      </c>
      <c r="O726" t="s">
        <v>4059</v>
      </c>
      <c r="P726" t="s">
        <v>47</v>
      </c>
      <c r="Q726" t="s">
        <v>47</v>
      </c>
      <c r="R726" t="s">
        <v>47</v>
      </c>
      <c r="S726" t="s">
        <v>47</v>
      </c>
      <c r="T726" t="s">
        <v>4060</v>
      </c>
      <c r="U726" t="s">
        <v>47</v>
      </c>
      <c r="V726" t="s">
        <v>47</v>
      </c>
      <c r="W726" t="s">
        <v>47</v>
      </c>
      <c r="X726" t="s">
        <v>47</v>
      </c>
      <c r="Y726" t="s">
        <v>5710</v>
      </c>
      <c r="Z726" t="s">
        <v>47</v>
      </c>
    </row>
    <row r="727" spans="1:26">
      <c r="A727" t="s">
        <v>6067</v>
      </c>
      <c r="B727" t="s">
        <v>42</v>
      </c>
      <c r="C727">
        <v>2022</v>
      </c>
      <c r="D727" t="s">
        <v>133</v>
      </c>
      <c r="E727" t="s">
        <v>134</v>
      </c>
      <c r="F727" t="s">
        <v>67</v>
      </c>
      <c r="G727" t="s">
        <v>68</v>
      </c>
      <c r="H727" t="s">
        <v>47</v>
      </c>
      <c r="I727" t="s">
        <v>135</v>
      </c>
      <c r="J727" t="s">
        <v>136</v>
      </c>
      <c r="K727" t="s">
        <v>71</v>
      </c>
      <c r="L727" s="12">
        <v>45015.693171296298</v>
      </c>
      <c r="M727" s="12">
        <v>45363.387557870374</v>
      </c>
      <c r="N727" s="12" t="s">
        <v>47</v>
      </c>
      <c r="O727" t="s">
        <v>137</v>
      </c>
      <c r="P727" t="s">
        <v>47</v>
      </c>
      <c r="Q727" t="s">
        <v>47</v>
      </c>
      <c r="R727" t="s">
        <v>47</v>
      </c>
      <c r="S727" t="s">
        <v>47</v>
      </c>
      <c r="T727" t="s">
        <v>52</v>
      </c>
      <c r="U727" t="s">
        <v>53</v>
      </c>
      <c r="V727" t="s">
        <v>47</v>
      </c>
      <c r="W727" t="s">
        <v>47</v>
      </c>
      <c r="X727" t="s">
        <v>73</v>
      </c>
      <c r="Y727" t="s">
        <v>47</v>
      </c>
      <c r="Z727" t="s">
        <v>47</v>
      </c>
    </row>
    <row r="728" spans="1:26">
      <c r="A728" t="s">
        <v>6068</v>
      </c>
      <c r="B728" t="s">
        <v>42</v>
      </c>
      <c r="C728">
        <v>2020</v>
      </c>
      <c r="D728" t="s">
        <v>464</v>
      </c>
      <c r="E728" t="s">
        <v>465</v>
      </c>
      <c r="F728" t="s">
        <v>120</v>
      </c>
      <c r="G728" t="s">
        <v>121</v>
      </c>
      <c r="H728" t="s">
        <v>47</v>
      </c>
      <c r="I728" t="s">
        <v>466</v>
      </c>
      <c r="J728" t="s">
        <v>467</v>
      </c>
      <c r="K728" t="s">
        <v>124</v>
      </c>
      <c r="L728" s="12">
        <v>45015.693171296298</v>
      </c>
      <c r="M728" s="12">
        <v>45363.387129629627</v>
      </c>
      <c r="N728" s="12" t="s">
        <v>47</v>
      </c>
      <c r="O728" t="s">
        <v>47</v>
      </c>
      <c r="P728" t="s">
        <v>47</v>
      </c>
      <c r="Q728" t="s">
        <v>47</v>
      </c>
      <c r="R728" t="s">
        <v>47</v>
      </c>
      <c r="S728" t="s">
        <v>47</v>
      </c>
      <c r="T728" t="s">
        <v>52</v>
      </c>
      <c r="U728" t="s">
        <v>53</v>
      </c>
      <c r="V728" t="s">
        <v>47</v>
      </c>
      <c r="W728" t="s">
        <v>47</v>
      </c>
      <c r="X728" t="s">
        <v>5664</v>
      </c>
      <c r="Y728" t="s">
        <v>47</v>
      </c>
      <c r="Z728" t="s">
        <v>47</v>
      </c>
    </row>
    <row r="729" spans="1:26">
      <c r="A729" t="s">
        <v>6069</v>
      </c>
      <c r="B729" t="s">
        <v>42</v>
      </c>
      <c r="C729">
        <v>2019</v>
      </c>
      <c r="D729" t="s">
        <v>238</v>
      </c>
      <c r="E729" t="s">
        <v>239</v>
      </c>
      <c r="F729" t="s">
        <v>240</v>
      </c>
      <c r="G729" t="s">
        <v>47</v>
      </c>
      <c r="H729" t="s">
        <v>47</v>
      </c>
      <c r="I729" t="s">
        <v>241</v>
      </c>
      <c r="J729" t="s">
        <v>242</v>
      </c>
      <c r="K729" t="s">
        <v>219</v>
      </c>
      <c r="L729" s="12">
        <v>45015.693171296298</v>
      </c>
      <c r="M729" s="12">
        <v>45363.387511574074</v>
      </c>
      <c r="N729" s="12" t="s">
        <v>47</v>
      </c>
      <c r="O729" t="s">
        <v>243</v>
      </c>
      <c r="P729" t="s">
        <v>47</v>
      </c>
      <c r="Q729" t="s">
        <v>47</v>
      </c>
      <c r="R729" t="s">
        <v>47</v>
      </c>
      <c r="S729" t="s">
        <v>47</v>
      </c>
      <c r="T729" t="s">
        <v>63</v>
      </c>
      <c r="U729" t="s">
        <v>47</v>
      </c>
      <c r="V729" t="s">
        <v>47</v>
      </c>
      <c r="W729" t="s">
        <v>47</v>
      </c>
      <c r="X729" t="s">
        <v>6070</v>
      </c>
      <c r="Y729" t="s">
        <v>47</v>
      </c>
      <c r="Z729" t="s">
        <v>47</v>
      </c>
    </row>
    <row r="730" spans="1:26">
      <c r="A730" t="s">
        <v>6071</v>
      </c>
      <c r="B730" t="s">
        <v>42</v>
      </c>
      <c r="C730">
        <v>2015</v>
      </c>
      <c r="D730" t="s">
        <v>506</v>
      </c>
      <c r="E730" t="s">
        <v>507</v>
      </c>
      <c r="F730" t="s">
        <v>508</v>
      </c>
      <c r="G730" t="s">
        <v>509</v>
      </c>
      <c r="H730" t="s">
        <v>47</v>
      </c>
      <c r="I730" t="s">
        <v>510</v>
      </c>
      <c r="J730" t="s">
        <v>511</v>
      </c>
      <c r="K730" t="s">
        <v>512</v>
      </c>
      <c r="L730" s="12">
        <v>45015.693171296298</v>
      </c>
      <c r="M730" s="12">
        <v>45363.387291666666</v>
      </c>
      <c r="N730" s="12" t="s">
        <v>47</v>
      </c>
      <c r="O730" t="s">
        <v>47</v>
      </c>
      <c r="P730" t="s">
        <v>47</v>
      </c>
      <c r="Q730" t="s">
        <v>47</v>
      </c>
      <c r="R730" t="s">
        <v>47</v>
      </c>
      <c r="S730" t="s">
        <v>47</v>
      </c>
      <c r="T730" t="s">
        <v>52</v>
      </c>
      <c r="U730" t="s">
        <v>53</v>
      </c>
      <c r="V730" t="s">
        <v>47</v>
      </c>
      <c r="W730" t="s">
        <v>47</v>
      </c>
      <c r="X730" t="s">
        <v>513</v>
      </c>
      <c r="Y730" t="s">
        <v>47</v>
      </c>
      <c r="Z730" t="s">
        <v>47</v>
      </c>
    </row>
    <row r="731" spans="1:26">
      <c r="A731" t="s">
        <v>6072</v>
      </c>
      <c r="B731" t="s">
        <v>170</v>
      </c>
      <c r="C731">
        <v>2010</v>
      </c>
      <c r="D731" t="s">
        <v>2889</v>
      </c>
      <c r="E731" t="s">
        <v>2890</v>
      </c>
      <c r="F731" t="s">
        <v>2891</v>
      </c>
      <c r="G731" t="s">
        <v>2892</v>
      </c>
      <c r="H731" t="s">
        <v>47</v>
      </c>
      <c r="I731" t="s">
        <v>47</v>
      </c>
      <c r="J731" t="s">
        <v>2893</v>
      </c>
      <c r="K731" t="s">
        <v>78</v>
      </c>
      <c r="L731" s="12">
        <v>45015.693171296298</v>
      </c>
      <c r="M731" s="12">
        <v>45363.386840277781</v>
      </c>
      <c r="N731" s="12" t="s">
        <v>6058</v>
      </c>
      <c r="O731" t="s">
        <v>2894</v>
      </c>
      <c r="P731" t="s">
        <v>47</v>
      </c>
      <c r="Q731" t="s">
        <v>4435</v>
      </c>
      <c r="R731" t="s">
        <v>47</v>
      </c>
      <c r="S731" t="s">
        <v>4436</v>
      </c>
      <c r="T731" t="s">
        <v>1165</v>
      </c>
      <c r="U731" t="s">
        <v>81</v>
      </c>
      <c r="V731" t="s">
        <v>47</v>
      </c>
      <c r="W731" t="s">
        <v>4426</v>
      </c>
      <c r="X731" t="s">
        <v>2895</v>
      </c>
      <c r="Y731" t="s">
        <v>4437</v>
      </c>
      <c r="Z731" t="s">
        <v>47</v>
      </c>
    </row>
    <row r="732" spans="1:26">
      <c r="A732" t="s">
        <v>6073</v>
      </c>
      <c r="B732" t="s">
        <v>170</v>
      </c>
      <c r="C732">
        <v>2009</v>
      </c>
      <c r="D732" t="s">
        <v>1410</v>
      </c>
      <c r="E732" t="s">
        <v>1411</v>
      </c>
      <c r="F732" t="s">
        <v>1412</v>
      </c>
      <c r="G732" t="s">
        <v>1413</v>
      </c>
      <c r="H732" t="s">
        <v>47</v>
      </c>
      <c r="I732" t="s">
        <v>47</v>
      </c>
      <c r="J732" t="s">
        <v>1414</v>
      </c>
      <c r="K732" t="s">
        <v>563</v>
      </c>
      <c r="L732" s="12">
        <v>45015.693171296298</v>
      </c>
      <c r="M732" s="12">
        <v>45363.387418981481</v>
      </c>
      <c r="N732" s="12" t="s">
        <v>6074</v>
      </c>
      <c r="O732" t="s">
        <v>1415</v>
      </c>
      <c r="P732" t="s">
        <v>47</v>
      </c>
      <c r="Q732" t="s">
        <v>5375</v>
      </c>
      <c r="R732" t="s">
        <v>47</v>
      </c>
      <c r="S732" t="s">
        <v>5715</v>
      </c>
      <c r="T732" t="s">
        <v>1165</v>
      </c>
      <c r="U732" t="s">
        <v>81</v>
      </c>
      <c r="V732" t="s">
        <v>47</v>
      </c>
      <c r="W732" t="s">
        <v>4426</v>
      </c>
      <c r="X732" t="s">
        <v>1416</v>
      </c>
      <c r="Y732" t="s">
        <v>5376</v>
      </c>
      <c r="Z732" t="s">
        <v>47</v>
      </c>
    </row>
    <row r="733" spans="1:26">
      <c r="A733" t="s">
        <v>6075</v>
      </c>
      <c r="B733" t="s">
        <v>42</v>
      </c>
      <c r="C733">
        <v>2019</v>
      </c>
      <c r="D733" t="s">
        <v>852</v>
      </c>
      <c r="E733" t="s">
        <v>853</v>
      </c>
      <c r="F733" t="s">
        <v>854</v>
      </c>
      <c r="G733" t="s">
        <v>47</v>
      </c>
      <c r="H733" t="s">
        <v>47</v>
      </c>
      <c r="I733" t="s">
        <v>855</v>
      </c>
      <c r="J733" t="s">
        <v>47</v>
      </c>
      <c r="K733" t="s">
        <v>219</v>
      </c>
      <c r="L733" s="12">
        <v>45015.693171296298</v>
      </c>
      <c r="M733" s="12">
        <v>45363.38689814815</v>
      </c>
      <c r="N733" s="12" t="s">
        <v>47</v>
      </c>
      <c r="O733" t="s">
        <v>856</v>
      </c>
      <c r="P733" t="s">
        <v>47</v>
      </c>
      <c r="Q733" t="s">
        <v>47</v>
      </c>
      <c r="R733" t="s">
        <v>47</v>
      </c>
      <c r="S733" t="s">
        <v>47</v>
      </c>
      <c r="T733" t="s">
        <v>47</v>
      </c>
      <c r="U733" t="s">
        <v>47</v>
      </c>
      <c r="V733" t="s">
        <v>47</v>
      </c>
      <c r="W733" t="s">
        <v>47</v>
      </c>
      <c r="X733" t="s">
        <v>47</v>
      </c>
      <c r="Y733" t="s">
        <v>47</v>
      </c>
      <c r="Z733" t="s">
        <v>47</v>
      </c>
    </row>
    <row r="734" spans="1:26">
      <c r="A734" t="s">
        <v>6076</v>
      </c>
      <c r="B734" t="s">
        <v>42</v>
      </c>
      <c r="C734">
        <v>2020</v>
      </c>
      <c r="D734" t="s">
        <v>984</v>
      </c>
      <c r="E734" t="s">
        <v>985</v>
      </c>
      <c r="F734" t="s">
        <v>986</v>
      </c>
      <c r="G734" t="s">
        <v>47</v>
      </c>
      <c r="H734" t="s">
        <v>47</v>
      </c>
      <c r="I734" t="s">
        <v>987</v>
      </c>
      <c r="J734" t="s">
        <v>47</v>
      </c>
      <c r="K734" t="s">
        <v>124</v>
      </c>
      <c r="L734" s="12">
        <v>45015.693171296298</v>
      </c>
      <c r="M734" s="12">
        <v>45363.386956018519</v>
      </c>
      <c r="N734" s="12" t="s">
        <v>47</v>
      </c>
      <c r="O734" t="s">
        <v>988</v>
      </c>
      <c r="P734" t="s">
        <v>47</v>
      </c>
      <c r="Q734" t="s">
        <v>47</v>
      </c>
      <c r="R734" t="s">
        <v>47</v>
      </c>
      <c r="S734" t="s">
        <v>47</v>
      </c>
      <c r="T734" t="s">
        <v>47</v>
      </c>
      <c r="U734" t="s">
        <v>47</v>
      </c>
      <c r="V734" t="s">
        <v>47</v>
      </c>
      <c r="W734" t="s">
        <v>47</v>
      </c>
      <c r="X734" t="s">
        <v>47</v>
      </c>
      <c r="Y734" t="s">
        <v>47</v>
      </c>
      <c r="Z734" t="s">
        <v>47</v>
      </c>
    </row>
    <row r="735" spans="1:26">
      <c r="A735" t="s">
        <v>6077</v>
      </c>
      <c r="B735" t="s">
        <v>83</v>
      </c>
      <c r="C735">
        <v>2021</v>
      </c>
      <c r="D735" t="s">
        <v>1035</v>
      </c>
      <c r="E735" t="s">
        <v>1036</v>
      </c>
      <c r="F735" t="s">
        <v>1037</v>
      </c>
      <c r="G735" t="s">
        <v>47</v>
      </c>
      <c r="H735" t="s">
        <v>47</v>
      </c>
      <c r="I735" t="s">
        <v>1038</v>
      </c>
      <c r="J735" t="s">
        <v>47</v>
      </c>
      <c r="K735" t="s">
        <v>61</v>
      </c>
      <c r="L735" s="12">
        <v>45015.693171296298</v>
      </c>
      <c r="M735" s="12">
        <v>45363.387384259258</v>
      </c>
      <c r="N735" s="12" t="s">
        <v>47</v>
      </c>
      <c r="O735" t="s">
        <v>1039</v>
      </c>
      <c r="P735" t="s">
        <v>47</v>
      </c>
      <c r="Q735" t="s">
        <v>5263</v>
      </c>
      <c r="R735" t="s">
        <v>47</v>
      </c>
      <c r="S735" t="s">
        <v>47</v>
      </c>
      <c r="T735" t="s">
        <v>47</v>
      </c>
      <c r="U735" t="s">
        <v>47</v>
      </c>
      <c r="V735" t="s">
        <v>47</v>
      </c>
      <c r="W735" t="s">
        <v>47</v>
      </c>
      <c r="X735" t="s">
        <v>47</v>
      </c>
      <c r="Y735" t="s">
        <v>47</v>
      </c>
      <c r="Z735" t="s">
        <v>47</v>
      </c>
    </row>
    <row r="736" spans="1:26">
      <c r="A736" t="s">
        <v>6078</v>
      </c>
      <c r="B736" t="s">
        <v>42</v>
      </c>
      <c r="C736">
        <v>2019</v>
      </c>
      <c r="D736" t="s">
        <v>595</v>
      </c>
      <c r="E736" t="s">
        <v>596</v>
      </c>
      <c r="F736" t="s">
        <v>597</v>
      </c>
      <c r="G736" t="s">
        <v>47</v>
      </c>
      <c r="H736" t="s">
        <v>47</v>
      </c>
      <c r="I736" t="s">
        <v>598</v>
      </c>
      <c r="J736" t="s">
        <v>47</v>
      </c>
      <c r="K736" t="s">
        <v>219</v>
      </c>
      <c r="L736" s="12">
        <v>45015.693171296298</v>
      </c>
      <c r="M736" s="12">
        <v>45363.387453703705</v>
      </c>
      <c r="N736" s="12" t="s">
        <v>47</v>
      </c>
      <c r="O736" t="s">
        <v>599</v>
      </c>
      <c r="P736" t="s">
        <v>47</v>
      </c>
      <c r="Q736" t="s">
        <v>47</v>
      </c>
      <c r="R736" t="s">
        <v>47</v>
      </c>
      <c r="S736" t="s">
        <v>47</v>
      </c>
      <c r="T736" t="s">
        <v>47</v>
      </c>
      <c r="U736" t="s">
        <v>47</v>
      </c>
      <c r="V736" t="s">
        <v>47</v>
      </c>
      <c r="W736" t="s">
        <v>47</v>
      </c>
      <c r="X736" t="s">
        <v>47</v>
      </c>
      <c r="Y736" t="s">
        <v>47</v>
      </c>
      <c r="Z736" t="s">
        <v>47</v>
      </c>
    </row>
    <row r="737" spans="1:26">
      <c r="A737" t="s">
        <v>6079</v>
      </c>
      <c r="B737" t="s">
        <v>170</v>
      </c>
      <c r="C737">
        <v>2006</v>
      </c>
      <c r="D737" t="s">
        <v>2189</v>
      </c>
      <c r="E737" t="s">
        <v>2190</v>
      </c>
      <c r="F737" t="s">
        <v>2191</v>
      </c>
      <c r="G737" t="s">
        <v>2192</v>
      </c>
      <c r="H737" t="s">
        <v>47</v>
      </c>
      <c r="I737" t="s">
        <v>47</v>
      </c>
      <c r="J737" t="s">
        <v>2193</v>
      </c>
      <c r="K737" t="s">
        <v>227</v>
      </c>
      <c r="L737" s="12">
        <v>45015.693171296298</v>
      </c>
      <c r="M737" s="12">
        <v>45363.387199074074</v>
      </c>
      <c r="N737" s="12" t="s">
        <v>6052</v>
      </c>
      <c r="O737" t="s">
        <v>2194</v>
      </c>
      <c r="P737" t="s">
        <v>47</v>
      </c>
      <c r="Q737" t="s">
        <v>4903</v>
      </c>
      <c r="R737" t="s">
        <v>47</v>
      </c>
      <c r="S737" t="s">
        <v>3225</v>
      </c>
      <c r="T737" t="s">
        <v>1165</v>
      </c>
      <c r="U737" t="s">
        <v>81</v>
      </c>
      <c r="V737" t="s">
        <v>47</v>
      </c>
      <c r="W737" t="s">
        <v>4426</v>
      </c>
      <c r="X737" t="s">
        <v>2195</v>
      </c>
      <c r="Y737" t="s">
        <v>4904</v>
      </c>
      <c r="Z737" t="s">
        <v>4486</v>
      </c>
    </row>
    <row r="738" spans="1:26">
      <c r="A738" t="s">
        <v>6080</v>
      </c>
      <c r="B738" t="s">
        <v>83</v>
      </c>
      <c r="C738">
        <v>2022</v>
      </c>
      <c r="D738" t="s">
        <v>2220</v>
      </c>
      <c r="E738" t="s">
        <v>2221</v>
      </c>
      <c r="F738" t="s">
        <v>1212</v>
      </c>
      <c r="G738" t="s">
        <v>47</v>
      </c>
      <c r="H738" t="s">
        <v>1213</v>
      </c>
      <c r="I738" t="s">
        <v>2222</v>
      </c>
      <c r="J738" t="s">
        <v>2223</v>
      </c>
      <c r="K738" t="s">
        <v>2224</v>
      </c>
      <c r="L738" s="12">
        <v>45015.693171296298</v>
      </c>
      <c r="M738" s="12">
        <v>45363.38722222222</v>
      </c>
      <c r="N738" s="12" t="s">
        <v>6081</v>
      </c>
      <c r="O738" t="s">
        <v>2225</v>
      </c>
      <c r="P738" t="s">
        <v>130</v>
      </c>
      <c r="Q738" t="s">
        <v>4442</v>
      </c>
      <c r="R738" t="s">
        <v>4443</v>
      </c>
      <c r="S738" t="s">
        <v>4901</v>
      </c>
      <c r="T738" t="s">
        <v>47</v>
      </c>
      <c r="U738" t="s">
        <v>47</v>
      </c>
      <c r="V738" t="s">
        <v>4425</v>
      </c>
      <c r="W738" t="s">
        <v>4426</v>
      </c>
      <c r="X738" t="s">
        <v>47</v>
      </c>
      <c r="Y738" t="s">
        <v>47</v>
      </c>
      <c r="Z738" t="s">
        <v>47</v>
      </c>
    </row>
    <row r="739" spans="1:26">
      <c r="A739" t="s">
        <v>6082</v>
      </c>
      <c r="B739" t="s">
        <v>83</v>
      </c>
      <c r="C739">
        <v>2007</v>
      </c>
      <c r="D739" t="s">
        <v>2226</v>
      </c>
      <c r="E739" t="s">
        <v>2227</v>
      </c>
      <c r="F739" t="s">
        <v>1553</v>
      </c>
      <c r="G739" t="s">
        <v>47</v>
      </c>
      <c r="H739" t="s">
        <v>1213</v>
      </c>
      <c r="I739" t="s">
        <v>2228</v>
      </c>
      <c r="J739" t="s">
        <v>2229</v>
      </c>
      <c r="K739" t="s">
        <v>2230</v>
      </c>
      <c r="L739" s="12">
        <v>45015.693171296298</v>
      </c>
      <c r="M739" s="12">
        <v>45363.387395833335</v>
      </c>
      <c r="N739" s="12" t="s">
        <v>6081</v>
      </c>
      <c r="O739" t="s">
        <v>2231</v>
      </c>
      <c r="P739" t="s">
        <v>130</v>
      </c>
      <c r="Q739" t="s">
        <v>2162</v>
      </c>
      <c r="R739" t="s">
        <v>4443</v>
      </c>
      <c r="S739" t="s">
        <v>47</v>
      </c>
      <c r="T739" t="s">
        <v>47</v>
      </c>
      <c r="U739" t="s">
        <v>47</v>
      </c>
      <c r="V739" t="s">
        <v>4425</v>
      </c>
      <c r="W739" t="s">
        <v>4426</v>
      </c>
      <c r="X739" t="s">
        <v>47</v>
      </c>
      <c r="Y739" t="s">
        <v>47</v>
      </c>
      <c r="Z739" t="s">
        <v>47</v>
      </c>
    </row>
    <row r="740" spans="1:26">
      <c r="A740" t="s">
        <v>6083</v>
      </c>
      <c r="B740" t="s">
        <v>170</v>
      </c>
      <c r="C740">
        <v>2010</v>
      </c>
      <c r="D740" t="s">
        <v>2313</v>
      </c>
      <c r="E740" t="s">
        <v>2314</v>
      </c>
      <c r="F740" t="s">
        <v>2315</v>
      </c>
      <c r="G740" t="s">
        <v>2316</v>
      </c>
      <c r="H740" t="s">
        <v>47</v>
      </c>
      <c r="I740" t="s">
        <v>47</v>
      </c>
      <c r="J740" t="s">
        <v>2317</v>
      </c>
      <c r="K740" t="s">
        <v>78</v>
      </c>
      <c r="L740" s="12">
        <v>45015.693171296298</v>
      </c>
      <c r="M740" s="12">
        <v>45363.387013888889</v>
      </c>
      <c r="N740" s="12" t="s">
        <v>6084</v>
      </c>
      <c r="O740" t="s">
        <v>2318</v>
      </c>
      <c r="P740" t="s">
        <v>47</v>
      </c>
      <c r="Q740" t="s">
        <v>4683</v>
      </c>
      <c r="R740" t="s">
        <v>47</v>
      </c>
      <c r="S740" t="s">
        <v>47</v>
      </c>
      <c r="T740" t="s">
        <v>1165</v>
      </c>
      <c r="U740" t="s">
        <v>81</v>
      </c>
      <c r="V740" t="s">
        <v>47</v>
      </c>
      <c r="W740" t="s">
        <v>4426</v>
      </c>
      <c r="X740" t="s">
        <v>2319</v>
      </c>
      <c r="Y740" t="s">
        <v>4684</v>
      </c>
      <c r="Z740" t="s">
        <v>47</v>
      </c>
    </row>
    <row r="741" spans="1:26">
      <c r="A741" t="s">
        <v>6085</v>
      </c>
      <c r="B741" t="s">
        <v>83</v>
      </c>
      <c r="C741">
        <v>2017</v>
      </c>
      <c r="D741" t="s">
        <v>2389</v>
      </c>
      <c r="E741" t="s">
        <v>2390</v>
      </c>
      <c r="F741" t="s">
        <v>1283</v>
      </c>
      <c r="G741" t="s">
        <v>47</v>
      </c>
      <c r="H741" t="s">
        <v>1284</v>
      </c>
      <c r="I741" t="s">
        <v>2391</v>
      </c>
      <c r="J741" t="s">
        <v>2392</v>
      </c>
      <c r="K741" t="s">
        <v>2393</v>
      </c>
      <c r="L741" s="12">
        <v>45015.693171296298</v>
      </c>
      <c r="M741" s="12">
        <v>45363.386944444443</v>
      </c>
      <c r="N741" s="12" t="s">
        <v>6086</v>
      </c>
      <c r="O741" t="s">
        <v>2394</v>
      </c>
      <c r="P741" t="s">
        <v>311</v>
      </c>
      <c r="Q741" t="s">
        <v>4515</v>
      </c>
      <c r="R741" t="s">
        <v>4566</v>
      </c>
      <c r="S741" t="s">
        <v>4659</v>
      </c>
      <c r="T741" t="s">
        <v>47</v>
      </c>
      <c r="U741" t="s">
        <v>47</v>
      </c>
      <c r="V741" t="s">
        <v>4425</v>
      </c>
      <c r="W741" t="s">
        <v>4426</v>
      </c>
      <c r="X741" t="s">
        <v>47</v>
      </c>
      <c r="Y741" t="s">
        <v>47</v>
      </c>
      <c r="Z741" t="s">
        <v>47</v>
      </c>
    </row>
    <row r="742" spans="1:26">
      <c r="A742" t="s">
        <v>6087</v>
      </c>
      <c r="B742" t="s">
        <v>170</v>
      </c>
      <c r="C742">
        <v>2019</v>
      </c>
      <c r="D742" t="s">
        <v>1167</v>
      </c>
      <c r="E742" t="s">
        <v>2456</v>
      </c>
      <c r="F742" t="s">
        <v>2457</v>
      </c>
      <c r="G742" t="s">
        <v>2458</v>
      </c>
      <c r="H742" t="s">
        <v>47</v>
      </c>
      <c r="I742" t="s">
        <v>47</v>
      </c>
      <c r="J742" t="s">
        <v>2459</v>
      </c>
      <c r="K742" t="s">
        <v>219</v>
      </c>
      <c r="L742" s="12">
        <v>45015.693171296298</v>
      </c>
      <c r="M742" s="12">
        <v>45363.386967592596</v>
      </c>
      <c r="N742" s="12" t="s">
        <v>6088</v>
      </c>
      <c r="O742" t="s">
        <v>2460</v>
      </c>
      <c r="P742" t="s">
        <v>47</v>
      </c>
      <c r="Q742" t="s">
        <v>4633</v>
      </c>
      <c r="R742" t="s">
        <v>47</v>
      </c>
      <c r="S742" t="s">
        <v>4634</v>
      </c>
      <c r="T742" t="s">
        <v>1173</v>
      </c>
      <c r="U742" t="s">
        <v>1174</v>
      </c>
      <c r="V742" t="s">
        <v>4425</v>
      </c>
      <c r="W742" t="s">
        <v>4426</v>
      </c>
      <c r="X742" t="s">
        <v>2461</v>
      </c>
      <c r="Y742" t="s">
        <v>4635</v>
      </c>
      <c r="Z742" t="s">
        <v>47</v>
      </c>
    </row>
    <row r="743" spans="1:26">
      <c r="A743" t="s">
        <v>6089</v>
      </c>
      <c r="B743" t="s">
        <v>83</v>
      </c>
      <c r="C743">
        <v>2022</v>
      </c>
      <c r="D743" t="s">
        <v>2495</v>
      </c>
      <c r="E743" t="s">
        <v>2496</v>
      </c>
      <c r="F743" t="s">
        <v>1212</v>
      </c>
      <c r="G743" t="s">
        <v>47</v>
      </c>
      <c r="H743" t="s">
        <v>1213</v>
      </c>
      <c r="I743" t="s">
        <v>2497</v>
      </c>
      <c r="J743" t="s">
        <v>2498</v>
      </c>
      <c r="K743" t="s">
        <v>2499</v>
      </c>
      <c r="L743" s="12">
        <v>45015.693171296298</v>
      </c>
      <c r="M743" s="12">
        <v>45363.387546296297</v>
      </c>
      <c r="N743" s="12" t="s">
        <v>6090</v>
      </c>
      <c r="O743" t="s">
        <v>2500</v>
      </c>
      <c r="P743" t="s">
        <v>311</v>
      </c>
      <c r="Q743" t="s">
        <v>4442</v>
      </c>
      <c r="R743" t="s">
        <v>4443</v>
      </c>
      <c r="S743" t="s">
        <v>47</v>
      </c>
      <c r="T743" t="s">
        <v>47</v>
      </c>
      <c r="U743" t="s">
        <v>47</v>
      </c>
      <c r="V743" t="s">
        <v>4425</v>
      </c>
      <c r="W743" t="s">
        <v>4426</v>
      </c>
      <c r="X743" t="s">
        <v>47</v>
      </c>
      <c r="Y743" t="s">
        <v>47</v>
      </c>
      <c r="Z743" t="s">
        <v>47</v>
      </c>
    </row>
    <row r="744" spans="1:26">
      <c r="A744" t="s">
        <v>6091</v>
      </c>
      <c r="B744" t="s">
        <v>170</v>
      </c>
      <c r="C744">
        <v>2008</v>
      </c>
      <c r="D744" t="s">
        <v>2531</v>
      </c>
      <c r="E744" t="s">
        <v>2532</v>
      </c>
      <c r="F744" t="s">
        <v>2533</v>
      </c>
      <c r="G744" t="s">
        <v>2534</v>
      </c>
      <c r="H744" t="s">
        <v>47</v>
      </c>
      <c r="I744" t="s">
        <v>47</v>
      </c>
      <c r="J744" t="s">
        <v>2535</v>
      </c>
      <c r="K744" t="s">
        <v>684</v>
      </c>
      <c r="L744" s="12">
        <v>45015.693171296298</v>
      </c>
      <c r="M744" s="12">
        <v>45363.385601851849</v>
      </c>
      <c r="N744" s="12" t="s">
        <v>6058</v>
      </c>
      <c r="O744" t="s">
        <v>2536</v>
      </c>
      <c r="P744" t="s">
        <v>47</v>
      </c>
      <c r="Q744" t="s">
        <v>4579</v>
      </c>
      <c r="R744" t="s">
        <v>47</v>
      </c>
      <c r="S744" t="s">
        <v>47</v>
      </c>
      <c r="T744" t="s">
        <v>1165</v>
      </c>
      <c r="U744" t="s">
        <v>81</v>
      </c>
      <c r="V744" t="s">
        <v>4425</v>
      </c>
      <c r="W744" t="s">
        <v>4426</v>
      </c>
      <c r="X744" t="s">
        <v>2537</v>
      </c>
      <c r="Y744" t="s">
        <v>4580</v>
      </c>
      <c r="Z744" t="s">
        <v>47</v>
      </c>
    </row>
    <row r="745" spans="1:26">
      <c r="A745" t="s">
        <v>6092</v>
      </c>
      <c r="B745" t="s">
        <v>83</v>
      </c>
      <c r="C745">
        <v>2022</v>
      </c>
      <c r="D745" t="s">
        <v>2561</v>
      </c>
      <c r="E745" t="s">
        <v>2562</v>
      </c>
      <c r="F745" t="s">
        <v>1212</v>
      </c>
      <c r="G745" t="s">
        <v>47</v>
      </c>
      <c r="H745" t="s">
        <v>1213</v>
      </c>
      <c r="I745" t="s">
        <v>2563</v>
      </c>
      <c r="J745" t="s">
        <v>2564</v>
      </c>
      <c r="K745" t="s">
        <v>2224</v>
      </c>
      <c r="L745" s="12">
        <v>45015.693171296298</v>
      </c>
      <c r="M745" s="12">
        <v>45363.387372685182</v>
      </c>
      <c r="N745" s="12" t="s">
        <v>6093</v>
      </c>
      <c r="O745" t="s">
        <v>2565</v>
      </c>
      <c r="P745" t="s">
        <v>130</v>
      </c>
      <c r="Q745" t="s">
        <v>4442</v>
      </c>
      <c r="R745" t="s">
        <v>4443</v>
      </c>
      <c r="S745" t="s">
        <v>4574</v>
      </c>
      <c r="T745" t="s">
        <v>47</v>
      </c>
      <c r="U745" t="s">
        <v>47</v>
      </c>
      <c r="V745" t="s">
        <v>4425</v>
      </c>
      <c r="W745" t="s">
        <v>4426</v>
      </c>
      <c r="X745" t="s">
        <v>47</v>
      </c>
      <c r="Y745" t="s">
        <v>47</v>
      </c>
      <c r="Z745" t="s">
        <v>47</v>
      </c>
    </row>
    <row r="746" spans="1:26">
      <c r="A746" t="s">
        <v>6094</v>
      </c>
      <c r="B746" t="s">
        <v>170</v>
      </c>
      <c r="C746">
        <v>2013</v>
      </c>
      <c r="D746" t="s">
        <v>2554</v>
      </c>
      <c r="E746" t="s">
        <v>2555</v>
      </c>
      <c r="F746" t="s">
        <v>2556</v>
      </c>
      <c r="G746" t="s">
        <v>2557</v>
      </c>
      <c r="H746" t="s">
        <v>47</v>
      </c>
      <c r="I746" t="s">
        <v>47</v>
      </c>
      <c r="J746" t="s">
        <v>2558</v>
      </c>
      <c r="K746" t="s">
        <v>87</v>
      </c>
      <c r="L746" s="12">
        <v>45015.693171296298</v>
      </c>
      <c r="M746" s="12">
        <v>45363.386932870373</v>
      </c>
      <c r="N746" s="12" t="s">
        <v>6095</v>
      </c>
      <c r="O746" t="s">
        <v>2559</v>
      </c>
      <c r="P746" t="s">
        <v>47</v>
      </c>
      <c r="Q746" t="s">
        <v>4582</v>
      </c>
      <c r="R746" t="s">
        <v>47</v>
      </c>
      <c r="S746" t="s">
        <v>47</v>
      </c>
      <c r="T746" t="s">
        <v>1165</v>
      </c>
      <c r="U746" t="s">
        <v>81</v>
      </c>
      <c r="V746" t="s">
        <v>47</v>
      </c>
      <c r="W746" t="s">
        <v>4426</v>
      </c>
      <c r="X746" t="s">
        <v>2560</v>
      </c>
      <c r="Y746" t="s">
        <v>4583</v>
      </c>
      <c r="Z746" t="s">
        <v>47</v>
      </c>
    </row>
    <row r="747" spans="1:26">
      <c r="A747" t="s">
        <v>6096</v>
      </c>
      <c r="B747" t="s">
        <v>170</v>
      </c>
      <c r="C747">
        <v>2020</v>
      </c>
      <c r="D747" t="s">
        <v>2629</v>
      </c>
      <c r="E747" t="s">
        <v>2630</v>
      </c>
      <c r="F747" t="s">
        <v>1794</v>
      </c>
      <c r="G747" t="s">
        <v>2631</v>
      </c>
      <c r="H747" t="s">
        <v>47</v>
      </c>
      <c r="I747" t="s">
        <v>47</v>
      </c>
      <c r="J747" t="s">
        <v>2632</v>
      </c>
      <c r="K747" t="s">
        <v>124</v>
      </c>
      <c r="L747" s="12">
        <v>45015.693171296298</v>
      </c>
      <c r="M747" s="12">
        <v>45363.386747685188</v>
      </c>
      <c r="N747" s="12" t="s">
        <v>6097</v>
      </c>
      <c r="O747" t="s">
        <v>2633</v>
      </c>
      <c r="P747" t="s">
        <v>47</v>
      </c>
      <c r="Q747" t="s">
        <v>4537</v>
      </c>
      <c r="R747" t="s">
        <v>47</v>
      </c>
      <c r="S747" t="s">
        <v>4538</v>
      </c>
      <c r="T747" t="s">
        <v>1173</v>
      </c>
      <c r="U747" t="s">
        <v>1174</v>
      </c>
      <c r="V747" t="s">
        <v>4425</v>
      </c>
      <c r="W747" t="s">
        <v>4426</v>
      </c>
      <c r="X747" t="s">
        <v>2634</v>
      </c>
      <c r="Y747" t="s">
        <v>4539</v>
      </c>
      <c r="Z747" t="s">
        <v>47</v>
      </c>
    </row>
    <row r="748" spans="1:26">
      <c r="A748" t="s">
        <v>6098</v>
      </c>
      <c r="B748" t="s">
        <v>42</v>
      </c>
      <c r="C748">
        <v>2022</v>
      </c>
      <c r="D748" t="s">
        <v>65</v>
      </c>
      <c r="E748" t="s">
        <v>66</v>
      </c>
      <c r="F748" t="s">
        <v>67</v>
      </c>
      <c r="G748" t="s">
        <v>68</v>
      </c>
      <c r="H748" t="s">
        <v>47</v>
      </c>
      <c r="I748" t="s">
        <v>69</v>
      </c>
      <c r="J748" t="s">
        <v>70</v>
      </c>
      <c r="K748" t="s">
        <v>71</v>
      </c>
      <c r="L748" s="12">
        <v>45015.693171296298</v>
      </c>
      <c r="M748" s="12">
        <v>45363.387025462966</v>
      </c>
      <c r="N748" s="12" t="s">
        <v>47</v>
      </c>
      <c r="O748" t="s">
        <v>72</v>
      </c>
      <c r="P748" t="s">
        <v>47</v>
      </c>
      <c r="Q748" t="s">
        <v>47</v>
      </c>
      <c r="R748" t="s">
        <v>47</v>
      </c>
      <c r="S748" t="s">
        <v>47</v>
      </c>
      <c r="T748" t="s">
        <v>52</v>
      </c>
      <c r="U748" t="s">
        <v>53</v>
      </c>
      <c r="V748" t="s">
        <v>47</v>
      </c>
      <c r="W748" t="s">
        <v>47</v>
      </c>
      <c r="X748" t="s">
        <v>73</v>
      </c>
      <c r="Y748" t="s">
        <v>47</v>
      </c>
      <c r="Z748" t="s">
        <v>47</v>
      </c>
    </row>
    <row r="749" spans="1:26">
      <c r="A749" t="s">
        <v>6099</v>
      </c>
      <c r="B749" t="s">
        <v>42</v>
      </c>
      <c r="C749">
        <v>2022</v>
      </c>
      <c r="D749" t="s">
        <v>200</v>
      </c>
      <c r="E749" t="s">
        <v>201</v>
      </c>
      <c r="F749" t="s">
        <v>202</v>
      </c>
      <c r="G749" t="s">
        <v>203</v>
      </c>
      <c r="H749" t="s">
        <v>47</v>
      </c>
      <c r="I749" t="s">
        <v>204</v>
      </c>
      <c r="J749" t="s">
        <v>205</v>
      </c>
      <c r="K749" t="s">
        <v>71</v>
      </c>
      <c r="L749" s="12">
        <v>45015.693171296298</v>
      </c>
      <c r="M749" s="12">
        <v>45363.386886574073</v>
      </c>
      <c r="N749" s="12" t="s">
        <v>47</v>
      </c>
      <c r="O749" t="s">
        <v>206</v>
      </c>
      <c r="P749" t="s">
        <v>47</v>
      </c>
      <c r="Q749" t="s">
        <v>47</v>
      </c>
      <c r="R749" t="s">
        <v>47</v>
      </c>
      <c r="S749" t="s">
        <v>47</v>
      </c>
      <c r="T749" t="s">
        <v>52</v>
      </c>
      <c r="U749" t="s">
        <v>53</v>
      </c>
      <c r="V749" t="s">
        <v>47</v>
      </c>
      <c r="W749" t="s">
        <v>47</v>
      </c>
      <c r="X749" t="s">
        <v>156</v>
      </c>
      <c r="Y749" t="s">
        <v>47</v>
      </c>
      <c r="Z749" t="s">
        <v>47</v>
      </c>
    </row>
    <row r="750" spans="1:26">
      <c r="A750" t="s">
        <v>6100</v>
      </c>
      <c r="B750" t="s">
        <v>42</v>
      </c>
      <c r="C750">
        <v>2009</v>
      </c>
      <c r="D750" t="s">
        <v>566</v>
      </c>
      <c r="E750" t="s">
        <v>567</v>
      </c>
      <c r="F750" t="s">
        <v>568</v>
      </c>
      <c r="G750" t="s">
        <v>569</v>
      </c>
      <c r="H750" t="s">
        <v>47</v>
      </c>
      <c r="I750" t="s">
        <v>570</v>
      </c>
      <c r="J750" t="s">
        <v>571</v>
      </c>
      <c r="K750" t="s">
        <v>563</v>
      </c>
      <c r="L750" s="12">
        <v>45015.693171296298</v>
      </c>
      <c r="M750" s="12">
        <v>45363.386979166666</v>
      </c>
      <c r="N750" s="12" t="s">
        <v>47</v>
      </c>
      <c r="O750" t="s">
        <v>572</v>
      </c>
      <c r="P750" t="s">
        <v>47</v>
      </c>
      <c r="Q750" t="s">
        <v>47</v>
      </c>
      <c r="R750" t="s">
        <v>47</v>
      </c>
      <c r="S750" t="s">
        <v>47</v>
      </c>
      <c r="T750" t="s">
        <v>52</v>
      </c>
      <c r="U750" t="s">
        <v>53</v>
      </c>
      <c r="V750" t="s">
        <v>47</v>
      </c>
      <c r="W750" t="s">
        <v>47</v>
      </c>
      <c r="X750" t="s">
        <v>573</v>
      </c>
      <c r="Y750" t="s">
        <v>47</v>
      </c>
      <c r="Z750" t="s">
        <v>47</v>
      </c>
    </row>
    <row r="751" spans="1:26">
      <c r="A751" t="s">
        <v>6101</v>
      </c>
      <c r="B751" t="s">
        <v>83</v>
      </c>
      <c r="C751">
        <v>2006</v>
      </c>
      <c r="D751" t="s">
        <v>786</v>
      </c>
      <c r="E751" t="s">
        <v>787</v>
      </c>
      <c r="F751" t="s">
        <v>788</v>
      </c>
      <c r="G751" t="s">
        <v>47</v>
      </c>
      <c r="H751" t="s">
        <v>47</v>
      </c>
      <c r="I751" t="s">
        <v>789</v>
      </c>
      <c r="J751" t="s">
        <v>47</v>
      </c>
      <c r="K751" t="s">
        <v>227</v>
      </c>
      <c r="L751" s="12">
        <v>45015.693171296298</v>
      </c>
      <c r="M751" s="12">
        <v>45363.387395833335</v>
      </c>
      <c r="N751" s="12" t="s">
        <v>47</v>
      </c>
      <c r="O751" t="s">
        <v>790</v>
      </c>
      <c r="P751" t="s">
        <v>448</v>
      </c>
      <c r="Q751" t="s">
        <v>4721</v>
      </c>
      <c r="R751" t="s">
        <v>47</v>
      </c>
      <c r="S751" t="s">
        <v>47</v>
      </c>
      <c r="T751" t="s">
        <v>47</v>
      </c>
      <c r="U751" t="s">
        <v>47</v>
      </c>
      <c r="V751" t="s">
        <v>47</v>
      </c>
      <c r="W751" t="s">
        <v>47</v>
      </c>
      <c r="X751" t="s">
        <v>47</v>
      </c>
      <c r="Y751" t="s">
        <v>47</v>
      </c>
      <c r="Z751" t="s">
        <v>47</v>
      </c>
    </row>
    <row r="752" spans="1:26">
      <c r="A752" t="s">
        <v>6102</v>
      </c>
      <c r="B752" t="s">
        <v>83</v>
      </c>
      <c r="C752">
        <v>2007</v>
      </c>
      <c r="D752" t="s">
        <v>610</v>
      </c>
      <c r="E752" t="s">
        <v>611</v>
      </c>
      <c r="F752" t="s">
        <v>612</v>
      </c>
      <c r="G752" t="s">
        <v>47</v>
      </c>
      <c r="H752" t="s">
        <v>47</v>
      </c>
      <c r="I752" t="s">
        <v>613</v>
      </c>
      <c r="J752" t="s">
        <v>47</v>
      </c>
      <c r="K752" t="s">
        <v>614</v>
      </c>
      <c r="L752" s="12">
        <v>45015.693171296298</v>
      </c>
      <c r="M752" s="12">
        <v>45363.386678240742</v>
      </c>
      <c r="N752" s="12" t="s">
        <v>47</v>
      </c>
      <c r="O752" t="s">
        <v>615</v>
      </c>
      <c r="P752" t="s">
        <v>130</v>
      </c>
      <c r="Q752" t="s">
        <v>4637</v>
      </c>
      <c r="R752" t="s">
        <v>47</v>
      </c>
      <c r="S752" t="s">
        <v>47</v>
      </c>
      <c r="T752" t="s">
        <v>47</v>
      </c>
      <c r="U752" t="s">
        <v>47</v>
      </c>
      <c r="V752" t="s">
        <v>47</v>
      </c>
      <c r="W752" t="s">
        <v>47</v>
      </c>
      <c r="X752" t="s">
        <v>47</v>
      </c>
      <c r="Y752" t="s">
        <v>47</v>
      </c>
      <c r="Z752" t="s">
        <v>47</v>
      </c>
    </row>
    <row r="753" spans="1:26">
      <c r="A753" t="s">
        <v>6103</v>
      </c>
      <c r="B753" t="s">
        <v>42</v>
      </c>
      <c r="C753">
        <v>2020</v>
      </c>
      <c r="D753" t="s">
        <v>915</v>
      </c>
      <c r="E753" t="s">
        <v>916</v>
      </c>
      <c r="F753" t="s">
        <v>917</v>
      </c>
      <c r="G753" t="s">
        <v>47</v>
      </c>
      <c r="H753" t="s">
        <v>47</v>
      </c>
      <c r="I753" t="s">
        <v>918</v>
      </c>
      <c r="J753" t="s">
        <v>47</v>
      </c>
      <c r="K753" t="s">
        <v>124</v>
      </c>
      <c r="L753" s="12">
        <v>45015.693171296298</v>
      </c>
      <c r="M753" s="12">
        <v>45363.386840277781</v>
      </c>
      <c r="N753" s="12" t="s">
        <v>47</v>
      </c>
      <c r="O753" t="s">
        <v>919</v>
      </c>
      <c r="P753" t="s">
        <v>47</v>
      </c>
      <c r="Q753" t="s">
        <v>47</v>
      </c>
      <c r="R753" t="s">
        <v>47</v>
      </c>
      <c r="S753" t="s">
        <v>47</v>
      </c>
      <c r="T753" t="s">
        <v>47</v>
      </c>
      <c r="U753" t="s">
        <v>47</v>
      </c>
      <c r="V753" t="s">
        <v>47</v>
      </c>
      <c r="W753" t="s">
        <v>47</v>
      </c>
      <c r="X753" t="s">
        <v>47</v>
      </c>
      <c r="Y753" t="s">
        <v>47</v>
      </c>
      <c r="Z753" t="s">
        <v>47</v>
      </c>
    </row>
    <row r="754" spans="1:26">
      <c r="A754" t="s">
        <v>6104</v>
      </c>
      <c r="B754" t="s">
        <v>83</v>
      </c>
      <c r="C754">
        <v>2022</v>
      </c>
      <c r="D754" t="s">
        <v>2984</v>
      </c>
      <c r="E754" t="s">
        <v>2985</v>
      </c>
      <c r="F754" t="s">
        <v>1212</v>
      </c>
      <c r="G754" t="s">
        <v>47</v>
      </c>
      <c r="H754" t="s">
        <v>1213</v>
      </c>
      <c r="I754" t="s">
        <v>2986</v>
      </c>
      <c r="J754" t="s">
        <v>2987</v>
      </c>
      <c r="K754" t="s">
        <v>1255</v>
      </c>
      <c r="L754" s="12">
        <v>45015.693171296298</v>
      </c>
      <c r="M754" s="12">
        <v>45363.387256944443</v>
      </c>
      <c r="N754" s="12" t="s">
        <v>6105</v>
      </c>
      <c r="O754" t="s">
        <v>2988</v>
      </c>
      <c r="P754" t="s">
        <v>236</v>
      </c>
      <c r="Q754" t="s">
        <v>4442</v>
      </c>
      <c r="R754" t="s">
        <v>4443</v>
      </c>
      <c r="S754" t="s">
        <v>4786</v>
      </c>
      <c r="T754" t="s">
        <v>47</v>
      </c>
      <c r="U754" t="s">
        <v>47</v>
      </c>
      <c r="V754" t="s">
        <v>4425</v>
      </c>
      <c r="W754" t="s">
        <v>4426</v>
      </c>
      <c r="X754" t="s">
        <v>47</v>
      </c>
      <c r="Y754" t="s">
        <v>47</v>
      </c>
      <c r="Z754" t="s">
        <v>47</v>
      </c>
    </row>
    <row r="755" spans="1:26">
      <c r="A755" t="s">
        <v>6106</v>
      </c>
      <c r="B755" t="s">
        <v>83</v>
      </c>
      <c r="C755">
        <v>2022</v>
      </c>
      <c r="D755" t="s">
        <v>4303</v>
      </c>
      <c r="E755" t="s">
        <v>4304</v>
      </c>
      <c r="F755" t="s">
        <v>4305</v>
      </c>
      <c r="G755" t="s">
        <v>47</v>
      </c>
      <c r="H755" t="s">
        <v>47</v>
      </c>
      <c r="I755" t="s">
        <v>4306</v>
      </c>
      <c r="J755" t="s">
        <v>4307</v>
      </c>
      <c r="K755" t="s">
        <v>71</v>
      </c>
      <c r="L755" s="12">
        <v>45015.693171296298</v>
      </c>
      <c r="M755" s="12">
        <v>45363.386817129627</v>
      </c>
      <c r="N755" s="12" t="s">
        <v>47</v>
      </c>
      <c r="O755" t="s">
        <v>47</v>
      </c>
      <c r="P755" t="s">
        <v>47</v>
      </c>
      <c r="Q755" t="s">
        <v>47</v>
      </c>
      <c r="R755" t="s">
        <v>47</v>
      </c>
      <c r="S755" t="s">
        <v>47</v>
      </c>
      <c r="T755" t="s">
        <v>47</v>
      </c>
      <c r="U755" t="s">
        <v>47</v>
      </c>
      <c r="V755" t="s">
        <v>47</v>
      </c>
      <c r="W755" t="s">
        <v>47</v>
      </c>
      <c r="X755" t="s">
        <v>4308</v>
      </c>
      <c r="Y755" t="s">
        <v>47</v>
      </c>
      <c r="Z755" t="s">
        <v>47</v>
      </c>
    </row>
    <row r="756" spans="1:26">
      <c r="A756" t="s">
        <v>6107</v>
      </c>
      <c r="B756" t="s">
        <v>83</v>
      </c>
      <c r="C756">
        <v>2022</v>
      </c>
      <c r="D756" t="s">
        <v>4349</v>
      </c>
      <c r="E756" t="s">
        <v>4350</v>
      </c>
      <c r="F756" t="s">
        <v>4351</v>
      </c>
      <c r="G756" t="s">
        <v>47</v>
      </c>
      <c r="H756" t="s">
        <v>47</v>
      </c>
      <c r="I756" t="s">
        <v>4352</v>
      </c>
      <c r="J756" t="s">
        <v>4353</v>
      </c>
      <c r="K756" t="s">
        <v>71</v>
      </c>
      <c r="L756" s="12">
        <v>45015.693171296298</v>
      </c>
      <c r="M756" s="12">
        <v>45363.386666666665</v>
      </c>
      <c r="N756" s="12" t="s">
        <v>47</v>
      </c>
      <c r="O756" t="s">
        <v>47</v>
      </c>
      <c r="P756" t="s">
        <v>47</v>
      </c>
      <c r="Q756" t="s">
        <v>47</v>
      </c>
      <c r="R756" t="s">
        <v>47</v>
      </c>
      <c r="S756" t="s">
        <v>47</v>
      </c>
      <c r="T756" t="s">
        <v>47</v>
      </c>
      <c r="U756" t="s">
        <v>47</v>
      </c>
      <c r="V756" t="s">
        <v>47</v>
      </c>
      <c r="W756" t="s">
        <v>47</v>
      </c>
      <c r="X756" t="s">
        <v>4354</v>
      </c>
      <c r="Y756" t="s">
        <v>47</v>
      </c>
      <c r="Z756" t="s">
        <v>47</v>
      </c>
    </row>
    <row r="757" spans="1:26">
      <c r="A757" t="s">
        <v>6108</v>
      </c>
      <c r="B757" t="s">
        <v>83</v>
      </c>
      <c r="C757">
        <v>2022</v>
      </c>
      <c r="D757" t="s">
        <v>4355</v>
      </c>
      <c r="E757" t="s">
        <v>4356</v>
      </c>
      <c r="F757" t="s">
        <v>4328</v>
      </c>
      <c r="G757" t="s">
        <v>47</v>
      </c>
      <c r="H757" t="s">
        <v>47</v>
      </c>
      <c r="I757" t="s">
        <v>47</v>
      </c>
      <c r="J757" t="s">
        <v>4357</v>
      </c>
      <c r="K757" t="s">
        <v>71</v>
      </c>
      <c r="L757" s="12">
        <v>45015.693171296298</v>
      </c>
      <c r="M757" s="12">
        <v>45363.385972222219</v>
      </c>
      <c r="N757" s="12" t="s">
        <v>47</v>
      </c>
      <c r="O757" t="s">
        <v>47</v>
      </c>
      <c r="P757" t="s">
        <v>47</v>
      </c>
      <c r="Q757" t="s">
        <v>47</v>
      </c>
      <c r="R757" t="s">
        <v>47</v>
      </c>
      <c r="S757" t="s">
        <v>47</v>
      </c>
      <c r="T757" t="s">
        <v>47</v>
      </c>
      <c r="U757" t="s">
        <v>47</v>
      </c>
      <c r="V757" t="s">
        <v>47</v>
      </c>
      <c r="W757" t="s">
        <v>47</v>
      </c>
      <c r="X757" t="s">
        <v>4227</v>
      </c>
      <c r="Y757" t="s">
        <v>47</v>
      </c>
      <c r="Z757" t="s">
        <v>47</v>
      </c>
    </row>
    <row r="758" spans="1:26">
      <c r="A758" t="s">
        <v>6109</v>
      </c>
      <c r="B758" t="s">
        <v>83</v>
      </c>
      <c r="C758">
        <v>2014</v>
      </c>
      <c r="D758" t="s">
        <v>1391</v>
      </c>
      <c r="E758" t="s">
        <v>2141</v>
      </c>
      <c r="F758" t="s">
        <v>2142</v>
      </c>
      <c r="G758" t="s">
        <v>47</v>
      </c>
      <c r="H758" t="s">
        <v>2143</v>
      </c>
      <c r="I758" t="s">
        <v>2144</v>
      </c>
      <c r="J758" t="s">
        <v>2145</v>
      </c>
      <c r="K758" t="s">
        <v>2146</v>
      </c>
      <c r="L758" s="12">
        <v>45015.693171296298</v>
      </c>
      <c r="M758" s="12">
        <v>45363.38521990741</v>
      </c>
      <c r="N758" s="12" t="s">
        <v>6110</v>
      </c>
      <c r="O758" t="s">
        <v>2147</v>
      </c>
      <c r="P758" t="s">
        <v>448</v>
      </c>
      <c r="Q758" t="s">
        <v>5680</v>
      </c>
      <c r="R758" t="s">
        <v>5748</v>
      </c>
      <c r="S758" t="s">
        <v>47</v>
      </c>
      <c r="T758" t="s">
        <v>47</v>
      </c>
      <c r="U758" t="s">
        <v>47</v>
      </c>
      <c r="V758" t="s">
        <v>4425</v>
      </c>
      <c r="W758" t="s">
        <v>4426</v>
      </c>
      <c r="X758" t="s">
        <v>47</v>
      </c>
      <c r="Y758" t="s">
        <v>47</v>
      </c>
      <c r="Z758" t="s">
        <v>47</v>
      </c>
    </row>
    <row r="759" spans="1:26">
      <c r="A759" t="s">
        <v>6111</v>
      </c>
      <c r="B759" t="s">
        <v>83</v>
      </c>
      <c r="D759" t="s">
        <v>4362</v>
      </c>
      <c r="E759" t="s">
        <v>4363</v>
      </c>
      <c r="F759" t="s">
        <v>4364</v>
      </c>
      <c r="G759" t="s">
        <v>47</v>
      </c>
      <c r="H759" t="s">
        <v>47</v>
      </c>
      <c r="I759" t="s">
        <v>47</v>
      </c>
      <c r="J759" t="s">
        <v>4365</v>
      </c>
      <c r="K759" t="s">
        <v>47</v>
      </c>
      <c r="L759" s="12">
        <v>45015.693171296298</v>
      </c>
      <c r="M759" s="12">
        <v>45363.387245370373</v>
      </c>
      <c r="N759" s="12" t="s">
        <v>47</v>
      </c>
      <c r="O759" t="s">
        <v>47</v>
      </c>
      <c r="P759" t="s">
        <v>47</v>
      </c>
      <c r="Q759" t="s">
        <v>47</v>
      </c>
      <c r="R759" t="s">
        <v>47</v>
      </c>
      <c r="S759" t="s">
        <v>47</v>
      </c>
      <c r="T759" t="s">
        <v>47</v>
      </c>
      <c r="U759" t="s">
        <v>47</v>
      </c>
      <c r="V759" t="s">
        <v>47</v>
      </c>
      <c r="W759" t="s">
        <v>47</v>
      </c>
      <c r="X759" t="s">
        <v>4237</v>
      </c>
      <c r="Y759" t="s">
        <v>47</v>
      </c>
      <c r="Z759" t="s">
        <v>47</v>
      </c>
    </row>
    <row r="760" spans="1:26">
      <c r="A760" t="s">
        <v>6112</v>
      </c>
      <c r="B760" t="s">
        <v>83</v>
      </c>
      <c r="C760">
        <v>2019</v>
      </c>
      <c r="D760" t="s">
        <v>3962</v>
      </c>
      <c r="E760" t="s">
        <v>3963</v>
      </c>
      <c r="F760" t="s">
        <v>3964</v>
      </c>
      <c r="G760" t="s">
        <v>47</v>
      </c>
      <c r="H760" t="s">
        <v>47</v>
      </c>
      <c r="I760" t="s">
        <v>3965</v>
      </c>
      <c r="J760" t="s">
        <v>3966</v>
      </c>
      <c r="K760" t="s">
        <v>219</v>
      </c>
      <c r="L760" s="12">
        <v>45015.693171296298</v>
      </c>
      <c r="M760" s="12">
        <v>45363.387303240743</v>
      </c>
      <c r="N760" s="12" t="s">
        <v>47</v>
      </c>
      <c r="O760" t="s">
        <v>3967</v>
      </c>
      <c r="P760" t="s">
        <v>889</v>
      </c>
      <c r="Q760" t="s">
        <v>3530</v>
      </c>
      <c r="R760" t="s">
        <v>47</v>
      </c>
      <c r="S760" t="s">
        <v>47</v>
      </c>
      <c r="T760" t="s">
        <v>47</v>
      </c>
      <c r="U760" t="s">
        <v>47</v>
      </c>
      <c r="V760" t="s">
        <v>47</v>
      </c>
      <c r="W760" t="s">
        <v>47</v>
      </c>
      <c r="X760" t="s">
        <v>47</v>
      </c>
      <c r="Y760" t="s">
        <v>47</v>
      </c>
      <c r="Z760" t="s">
        <v>47</v>
      </c>
    </row>
    <row r="761" spans="1:26">
      <c r="A761" t="s">
        <v>6113</v>
      </c>
      <c r="B761" t="s">
        <v>42</v>
      </c>
      <c r="C761">
        <v>2016</v>
      </c>
      <c r="D761" t="s">
        <v>5933</v>
      </c>
      <c r="E761" t="s">
        <v>4013</v>
      </c>
      <c r="F761" t="s">
        <v>6114</v>
      </c>
      <c r="G761" t="s">
        <v>47</v>
      </c>
      <c r="H761" t="s">
        <v>47</v>
      </c>
      <c r="I761" t="s">
        <v>4015</v>
      </c>
      <c r="J761" t="s">
        <v>47</v>
      </c>
      <c r="K761" t="s">
        <v>6115</v>
      </c>
      <c r="L761" s="12">
        <v>45015.693171296298</v>
      </c>
      <c r="M761" s="12">
        <v>45363.385949074072</v>
      </c>
      <c r="N761" s="12" t="s">
        <v>47</v>
      </c>
      <c r="O761" t="s">
        <v>6116</v>
      </c>
      <c r="P761" t="s">
        <v>47</v>
      </c>
      <c r="Q761" t="s">
        <v>47</v>
      </c>
      <c r="R761" t="s">
        <v>47</v>
      </c>
      <c r="S761" t="s">
        <v>47</v>
      </c>
      <c r="T761" t="s">
        <v>47</v>
      </c>
      <c r="U761" t="s">
        <v>47</v>
      </c>
      <c r="V761" t="s">
        <v>47</v>
      </c>
      <c r="W761" t="s">
        <v>6117</v>
      </c>
      <c r="X761" t="s">
        <v>47</v>
      </c>
      <c r="Y761" t="s">
        <v>47</v>
      </c>
      <c r="Z761" t="s">
        <v>47</v>
      </c>
    </row>
    <row r="762" spans="1:26">
      <c r="A762" t="s">
        <v>6118</v>
      </c>
      <c r="B762" t="s">
        <v>42</v>
      </c>
      <c r="C762">
        <v>2019</v>
      </c>
      <c r="D762" t="s">
        <v>5910</v>
      </c>
      <c r="E762" t="s">
        <v>5911</v>
      </c>
      <c r="F762" t="s">
        <v>840</v>
      </c>
      <c r="G762" t="s">
        <v>5912</v>
      </c>
      <c r="H762" t="s">
        <v>47</v>
      </c>
      <c r="I762" t="s">
        <v>5913</v>
      </c>
      <c r="J762" t="s">
        <v>5914</v>
      </c>
      <c r="K762" t="s">
        <v>318</v>
      </c>
      <c r="L762" s="12">
        <v>45015.693171296298</v>
      </c>
      <c r="M762" s="12">
        <v>45363.387314814812</v>
      </c>
      <c r="N762" s="12" t="s">
        <v>5916</v>
      </c>
      <c r="O762" t="s">
        <v>5917</v>
      </c>
      <c r="P762" t="s">
        <v>47</v>
      </c>
      <c r="Q762" t="s">
        <v>47</v>
      </c>
      <c r="R762" t="s">
        <v>47</v>
      </c>
      <c r="S762" t="s">
        <v>47</v>
      </c>
      <c r="T762" t="s">
        <v>4018</v>
      </c>
      <c r="U762" t="s">
        <v>5918</v>
      </c>
      <c r="V762" t="s">
        <v>4425</v>
      </c>
      <c r="W762" t="s">
        <v>4426</v>
      </c>
      <c r="X762" t="s">
        <v>505</v>
      </c>
      <c r="Y762" t="s">
        <v>47</v>
      </c>
      <c r="Z762" t="s">
        <v>47</v>
      </c>
    </row>
    <row r="763" spans="1:26">
      <c r="A763" t="s">
        <v>6119</v>
      </c>
      <c r="B763" t="s">
        <v>42</v>
      </c>
      <c r="C763">
        <v>2021</v>
      </c>
      <c r="D763" t="s">
        <v>5985</v>
      </c>
      <c r="E763" t="s">
        <v>5986</v>
      </c>
      <c r="F763" t="s">
        <v>5987</v>
      </c>
      <c r="G763" t="s">
        <v>5988</v>
      </c>
      <c r="H763" t="s">
        <v>47</v>
      </c>
      <c r="I763" t="s">
        <v>5989</v>
      </c>
      <c r="J763" t="s">
        <v>5990</v>
      </c>
      <c r="K763" t="s">
        <v>5992</v>
      </c>
      <c r="L763" s="12">
        <v>45015.693171296298</v>
      </c>
      <c r="M763" s="12">
        <v>45363.386724537035</v>
      </c>
      <c r="N763" s="12" t="s">
        <v>5974</v>
      </c>
      <c r="O763" t="s">
        <v>5993</v>
      </c>
      <c r="P763" t="s">
        <v>47</v>
      </c>
      <c r="Q763" t="s">
        <v>47</v>
      </c>
      <c r="R763" t="s">
        <v>47</v>
      </c>
      <c r="S763" t="s">
        <v>47</v>
      </c>
      <c r="T763" t="s">
        <v>52</v>
      </c>
      <c r="U763" t="s">
        <v>53</v>
      </c>
      <c r="V763" t="s">
        <v>47</v>
      </c>
      <c r="W763" t="s">
        <v>6120</v>
      </c>
      <c r="X763" t="s">
        <v>47</v>
      </c>
      <c r="Y763" t="s">
        <v>47</v>
      </c>
      <c r="Z763" t="s">
        <v>47</v>
      </c>
    </row>
    <row r="764" spans="1:26">
      <c r="A764" t="s">
        <v>6121</v>
      </c>
      <c r="B764" t="s">
        <v>42</v>
      </c>
      <c r="C764">
        <v>2017</v>
      </c>
      <c r="D764" t="s">
        <v>5995</v>
      </c>
      <c r="E764" t="s">
        <v>5996</v>
      </c>
      <c r="F764" t="s">
        <v>5997</v>
      </c>
      <c r="G764" t="s">
        <v>5998</v>
      </c>
      <c r="H764" t="s">
        <v>47</v>
      </c>
      <c r="I764" t="s">
        <v>5999</v>
      </c>
      <c r="J764" t="s">
        <v>6000</v>
      </c>
      <c r="K764" t="s">
        <v>104</v>
      </c>
      <c r="L764" s="12">
        <v>45015.693171296298</v>
      </c>
      <c r="M764" s="12">
        <v>45363.385509259257</v>
      </c>
      <c r="N764" s="12" t="s">
        <v>6001</v>
      </c>
      <c r="O764" t="s">
        <v>1021</v>
      </c>
      <c r="P764" t="s">
        <v>47</v>
      </c>
      <c r="Q764" t="s">
        <v>47</v>
      </c>
      <c r="R764" t="s">
        <v>47</v>
      </c>
      <c r="S764" t="s">
        <v>47</v>
      </c>
      <c r="T764" t="s">
        <v>6002</v>
      </c>
      <c r="U764" t="s">
        <v>6003</v>
      </c>
      <c r="V764" t="s">
        <v>4425</v>
      </c>
      <c r="W764" t="s">
        <v>4426</v>
      </c>
      <c r="X764" t="s">
        <v>47</v>
      </c>
      <c r="Y764" t="s">
        <v>47</v>
      </c>
      <c r="Z764" t="s">
        <v>47</v>
      </c>
    </row>
    <row r="765" spans="1:26">
      <c r="A765" t="s">
        <v>6122</v>
      </c>
      <c r="B765" t="s">
        <v>83</v>
      </c>
      <c r="C765">
        <v>2022</v>
      </c>
      <c r="D765" t="s">
        <v>4140</v>
      </c>
      <c r="E765" t="s">
        <v>6123</v>
      </c>
      <c r="F765" t="s">
        <v>1212</v>
      </c>
      <c r="G765" t="s">
        <v>47</v>
      </c>
      <c r="H765" t="s">
        <v>1213</v>
      </c>
      <c r="I765" t="s">
        <v>6124</v>
      </c>
      <c r="J765" t="s">
        <v>6125</v>
      </c>
      <c r="K765" t="s">
        <v>1255</v>
      </c>
      <c r="L765" s="12">
        <v>45015.693171296298</v>
      </c>
      <c r="M765" s="12">
        <v>45363.385347222225</v>
      </c>
      <c r="N765" s="12" t="s">
        <v>6126</v>
      </c>
      <c r="O765" t="s">
        <v>6127</v>
      </c>
      <c r="P765" t="s">
        <v>236</v>
      </c>
      <c r="Q765" t="s">
        <v>4442</v>
      </c>
      <c r="R765" t="s">
        <v>4443</v>
      </c>
      <c r="S765" t="s">
        <v>6128</v>
      </c>
      <c r="T765" t="s">
        <v>47</v>
      </c>
      <c r="U765" t="s">
        <v>47</v>
      </c>
      <c r="V765" t="s">
        <v>4425</v>
      </c>
      <c r="W765" t="s">
        <v>4426</v>
      </c>
      <c r="X765" t="s">
        <v>47</v>
      </c>
      <c r="Y765" t="s">
        <v>47</v>
      </c>
      <c r="Z765" t="s">
        <v>47</v>
      </c>
    </row>
    <row r="766" spans="1:26">
      <c r="A766" t="s">
        <v>6129</v>
      </c>
      <c r="B766" t="s">
        <v>42</v>
      </c>
      <c r="C766">
        <v>2022</v>
      </c>
      <c r="D766" t="s">
        <v>6130</v>
      </c>
      <c r="E766" t="s">
        <v>6131</v>
      </c>
      <c r="F766" t="s">
        <v>151</v>
      </c>
      <c r="G766" t="s">
        <v>152</v>
      </c>
      <c r="H766" t="s">
        <v>47</v>
      </c>
      <c r="I766" t="s">
        <v>6132</v>
      </c>
      <c r="J766" t="s">
        <v>6133</v>
      </c>
      <c r="K766" t="s">
        <v>6134</v>
      </c>
      <c r="L766" s="12">
        <v>45015.693171296298</v>
      </c>
      <c r="M766" s="12">
        <v>45363.38559027778</v>
      </c>
      <c r="N766" s="12" t="s">
        <v>6135</v>
      </c>
      <c r="O766" t="s">
        <v>6136</v>
      </c>
      <c r="P766" t="s">
        <v>47</v>
      </c>
      <c r="Q766" t="s">
        <v>47</v>
      </c>
      <c r="R766" t="s">
        <v>47</v>
      </c>
      <c r="S766" t="s">
        <v>6137</v>
      </c>
      <c r="T766" t="s">
        <v>13</v>
      </c>
      <c r="U766" t="s">
        <v>6138</v>
      </c>
      <c r="V766" t="s">
        <v>4425</v>
      </c>
      <c r="W766" t="s">
        <v>4426</v>
      </c>
      <c r="X766" t="s">
        <v>47</v>
      </c>
      <c r="Y766" t="s">
        <v>47</v>
      </c>
      <c r="Z766" t="s">
        <v>47</v>
      </c>
    </row>
    <row r="767" spans="1:26">
      <c r="A767" t="s">
        <v>6139</v>
      </c>
      <c r="B767" t="s">
        <v>83</v>
      </c>
      <c r="C767">
        <v>2020</v>
      </c>
      <c r="D767" t="s">
        <v>1669</v>
      </c>
      <c r="E767" t="s">
        <v>1670</v>
      </c>
      <c r="F767" t="s">
        <v>1671</v>
      </c>
      <c r="G767" t="s">
        <v>47</v>
      </c>
      <c r="H767" t="s">
        <v>1672</v>
      </c>
      <c r="I767" t="s">
        <v>1673</v>
      </c>
      <c r="J767" t="s">
        <v>1674</v>
      </c>
      <c r="K767" t="s">
        <v>1675</v>
      </c>
      <c r="L767" s="12">
        <v>45015.693171296298</v>
      </c>
      <c r="M767" s="12">
        <v>45363.385370370372</v>
      </c>
      <c r="N767" s="12" t="s">
        <v>6095</v>
      </c>
      <c r="O767" t="s">
        <v>1676</v>
      </c>
      <c r="P767" t="s">
        <v>236</v>
      </c>
      <c r="Q767" t="s">
        <v>5353</v>
      </c>
      <c r="R767" t="s">
        <v>5354</v>
      </c>
      <c r="S767" t="s">
        <v>47</v>
      </c>
      <c r="T767" t="s">
        <v>47</v>
      </c>
      <c r="U767" t="s">
        <v>47</v>
      </c>
      <c r="V767" t="s">
        <v>4425</v>
      </c>
      <c r="W767" t="s">
        <v>4426</v>
      </c>
      <c r="X767" t="s">
        <v>5697</v>
      </c>
      <c r="Y767" t="s">
        <v>47</v>
      </c>
      <c r="Z767" t="s">
        <v>47</v>
      </c>
    </row>
    <row r="768" spans="1:26">
      <c r="A768" t="s">
        <v>6140</v>
      </c>
      <c r="B768" t="s">
        <v>83</v>
      </c>
      <c r="C768">
        <v>2021</v>
      </c>
      <c r="D768" t="s">
        <v>1646</v>
      </c>
      <c r="E768" t="s">
        <v>1647</v>
      </c>
      <c r="F768" t="s">
        <v>1648</v>
      </c>
      <c r="G768" t="s">
        <v>47</v>
      </c>
      <c r="H768" t="s">
        <v>1649</v>
      </c>
      <c r="I768" t="s">
        <v>1650</v>
      </c>
      <c r="J768" t="s">
        <v>1651</v>
      </c>
      <c r="K768" t="s">
        <v>1652</v>
      </c>
      <c r="L768" s="12">
        <v>45015.693171296298</v>
      </c>
      <c r="M768" s="12">
        <v>45363.386874999997</v>
      </c>
      <c r="N768" s="12" t="s">
        <v>6141</v>
      </c>
      <c r="O768" t="s">
        <v>1653</v>
      </c>
      <c r="P768" t="s">
        <v>311</v>
      </c>
      <c r="Q768" t="s">
        <v>5680</v>
      </c>
      <c r="R768" t="s">
        <v>5693</v>
      </c>
      <c r="S768" t="s">
        <v>5694</v>
      </c>
      <c r="T768" t="s">
        <v>47</v>
      </c>
      <c r="U768" t="s">
        <v>47</v>
      </c>
      <c r="V768" t="s">
        <v>4425</v>
      </c>
      <c r="W768" t="s">
        <v>4426</v>
      </c>
      <c r="X768" t="s">
        <v>5695</v>
      </c>
      <c r="Y768" t="s">
        <v>47</v>
      </c>
      <c r="Z768" t="s">
        <v>47</v>
      </c>
    </row>
    <row r="769" spans="1:26">
      <c r="A769" t="s">
        <v>6142</v>
      </c>
      <c r="B769" t="s">
        <v>83</v>
      </c>
      <c r="C769">
        <v>2020</v>
      </c>
      <c r="D769" t="s">
        <v>1424</v>
      </c>
      <c r="E769" t="s">
        <v>1425</v>
      </c>
      <c r="F769" t="s">
        <v>1212</v>
      </c>
      <c r="G769" t="s">
        <v>47</v>
      </c>
      <c r="H769" t="s">
        <v>1213</v>
      </c>
      <c r="I769" t="s">
        <v>1426</v>
      </c>
      <c r="J769" t="s">
        <v>1427</v>
      </c>
      <c r="K769" t="s">
        <v>1428</v>
      </c>
      <c r="L769" s="12">
        <v>45015.693171296298</v>
      </c>
      <c r="M769" s="12">
        <v>45363.387546296297</v>
      </c>
      <c r="N769" s="12" t="s">
        <v>6143</v>
      </c>
      <c r="O769" t="s">
        <v>1429</v>
      </c>
      <c r="P769" t="s">
        <v>448</v>
      </c>
      <c r="Q769" t="s">
        <v>3530</v>
      </c>
      <c r="R769" t="s">
        <v>4443</v>
      </c>
      <c r="S769" t="s">
        <v>5684</v>
      </c>
      <c r="T769" t="s">
        <v>47</v>
      </c>
      <c r="U769" t="s">
        <v>47</v>
      </c>
      <c r="V769" t="s">
        <v>4425</v>
      </c>
      <c r="W769" t="s">
        <v>4426</v>
      </c>
      <c r="X769" t="s">
        <v>5685</v>
      </c>
      <c r="Y769" t="s">
        <v>47</v>
      </c>
      <c r="Z769" t="s">
        <v>47</v>
      </c>
    </row>
    <row r="770" spans="1:26">
      <c r="A770" t="s">
        <v>6144</v>
      </c>
      <c r="B770" t="s">
        <v>83</v>
      </c>
      <c r="C770">
        <v>2016</v>
      </c>
      <c r="D770" t="s">
        <v>1459</v>
      </c>
      <c r="E770" t="s">
        <v>1460</v>
      </c>
      <c r="F770" t="s">
        <v>1461</v>
      </c>
      <c r="G770" t="s">
        <v>47</v>
      </c>
      <c r="H770" t="s">
        <v>1462</v>
      </c>
      <c r="I770" t="s">
        <v>1463</v>
      </c>
      <c r="J770" t="s">
        <v>1464</v>
      </c>
      <c r="K770" t="s">
        <v>1465</v>
      </c>
      <c r="L770" s="12">
        <v>45015.693171296298</v>
      </c>
      <c r="M770" s="12">
        <v>45363.386817129627</v>
      </c>
      <c r="N770" s="12" t="s">
        <v>6145</v>
      </c>
      <c r="O770" t="s">
        <v>1466</v>
      </c>
      <c r="P770" t="s">
        <v>236</v>
      </c>
      <c r="Q770" t="s">
        <v>5680</v>
      </c>
      <c r="R770" t="s">
        <v>5681</v>
      </c>
      <c r="S770" t="s">
        <v>47</v>
      </c>
      <c r="T770" t="s">
        <v>47</v>
      </c>
      <c r="U770" t="s">
        <v>47</v>
      </c>
      <c r="V770" t="s">
        <v>4425</v>
      </c>
      <c r="W770" t="s">
        <v>4426</v>
      </c>
      <c r="X770" t="s">
        <v>5682</v>
      </c>
      <c r="Y770" t="s">
        <v>47</v>
      </c>
      <c r="Z770" t="s">
        <v>47</v>
      </c>
    </row>
    <row r="771" spans="1:26">
      <c r="A771" t="s">
        <v>6146</v>
      </c>
      <c r="B771" t="s">
        <v>170</v>
      </c>
      <c r="C771">
        <v>2018</v>
      </c>
      <c r="D771" t="s">
        <v>1167</v>
      </c>
      <c r="E771" t="s">
        <v>1168</v>
      </c>
      <c r="F771" t="s">
        <v>1169</v>
      </c>
      <c r="G771" t="s">
        <v>1170</v>
      </c>
      <c r="H771" t="s">
        <v>47</v>
      </c>
      <c r="I771" t="s">
        <v>47</v>
      </c>
      <c r="J771" t="s">
        <v>1171</v>
      </c>
      <c r="K771" t="s">
        <v>332</v>
      </c>
      <c r="L771" s="12">
        <v>45015.693171296298</v>
      </c>
      <c r="M771" s="12">
        <v>45363.387407407405</v>
      </c>
      <c r="N771" s="12" t="s">
        <v>6147</v>
      </c>
      <c r="O771" t="s">
        <v>1172</v>
      </c>
      <c r="P771" t="s">
        <v>47</v>
      </c>
      <c r="Q771" t="s">
        <v>5526</v>
      </c>
      <c r="R771" t="s">
        <v>47</v>
      </c>
      <c r="S771" t="s">
        <v>47</v>
      </c>
      <c r="T771" t="s">
        <v>1173</v>
      </c>
      <c r="U771" t="s">
        <v>1174</v>
      </c>
      <c r="V771" t="s">
        <v>47</v>
      </c>
      <c r="W771" t="s">
        <v>4426</v>
      </c>
      <c r="X771" t="s">
        <v>1175</v>
      </c>
      <c r="Y771" t="s">
        <v>5527</v>
      </c>
      <c r="Z771" t="s">
        <v>47</v>
      </c>
    </row>
    <row r="772" spans="1:26">
      <c r="A772" t="s">
        <v>6148</v>
      </c>
      <c r="B772" t="s">
        <v>170</v>
      </c>
      <c r="C772">
        <v>2009</v>
      </c>
      <c r="D772" t="s">
        <v>1159</v>
      </c>
      <c r="E772" t="s">
        <v>1160</v>
      </c>
      <c r="F772" t="s">
        <v>1161</v>
      </c>
      <c r="G772" t="s">
        <v>1162</v>
      </c>
      <c r="H772" t="s">
        <v>47</v>
      </c>
      <c r="I772" t="s">
        <v>47</v>
      </c>
      <c r="J772" t="s">
        <v>1163</v>
      </c>
      <c r="K772" t="s">
        <v>563</v>
      </c>
      <c r="L772" s="12">
        <v>45015.693171296298</v>
      </c>
      <c r="M772" s="12">
        <v>45363.386805555558</v>
      </c>
      <c r="N772" s="12" t="s">
        <v>6147</v>
      </c>
      <c r="O772" t="s">
        <v>1164</v>
      </c>
      <c r="P772" t="s">
        <v>47</v>
      </c>
      <c r="Q772" t="s">
        <v>5519</v>
      </c>
      <c r="R772" t="s">
        <v>47</v>
      </c>
      <c r="S772" t="s">
        <v>47</v>
      </c>
      <c r="T772" t="s">
        <v>1165</v>
      </c>
      <c r="U772" t="s">
        <v>81</v>
      </c>
      <c r="V772" t="s">
        <v>4425</v>
      </c>
      <c r="W772" t="s">
        <v>4426</v>
      </c>
      <c r="X772" t="s">
        <v>1166</v>
      </c>
      <c r="Y772" t="s">
        <v>5443</v>
      </c>
      <c r="Z772" t="s">
        <v>47</v>
      </c>
    </row>
    <row r="773" spans="1:26">
      <c r="A773" t="s">
        <v>6149</v>
      </c>
      <c r="B773" t="s">
        <v>83</v>
      </c>
      <c r="C773">
        <v>2021</v>
      </c>
      <c r="D773" t="s">
        <v>1210</v>
      </c>
      <c r="E773" t="s">
        <v>1211</v>
      </c>
      <c r="F773" t="s">
        <v>1212</v>
      </c>
      <c r="G773" t="s">
        <v>47</v>
      </c>
      <c r="H773" t="s">
        <v>1213</v>
      </c>
      <c r="I773" t="s">
        <v>1214</v>
      </c>
      <c r="J773" t="s">
        <v>1215</v>
      </c>
      <c r="K773" t="s">
        <v>426</v>
      </c>
      <c r="L773" s="12">
        <v>45015.693171296298</v>
      </c>
      <c r="M773" s="12">
        <v>45363.38721064815</v>
      </c>
      <c r="N773" s="12" t="s">
        <v>6150</v>
      </c>
      <c r="O773" t="s">
        <v>1216</v>
      </c>
      <c r="P773" t="s">
        <v>505</v>
      </c>
      <c r="Q773" t="s">
        <v>5291</v>
      </c>
      <c r="R773" t="s">
        <v>4443</v>
      </c>
      <c r="S773" t="s">
        <v>47</v>
      </c>
      <c r="T773" t="s">
        <v>47</v>
      </c>
      <c r="U773" t="s">
        <v>47</v>
      </c>
      <c r="V773" t="s">
        <v>4425</v>
      </c>
      <c r="W773" t="s">
        <v>4426</v>
      </c>
      <c r="X773" t="s">
        <v>47</v>
      </c>
      <c r="Y773" t="s">
        <v>47</v>
      </c>
      <c r="Z773" t="s">
        <v>47</v>
      </c>
    </row>
    <row r="774" spans="1:26">
      <c r="A774" t="s">
        <v>6151</v>
      </c>
      <c r="B774" t="s">
        <v>83</v>
      </c>
      <c r="C774">
        <v>2020</v>
      </c>
      <c r="D774" t="s">
        <v>1238</v>
      </c>
      <c r="E774" t="s">
        <v>1239</v>
      </c>
      <c r="F774" t="s">
        <v>1212</v>
      </c>
      <c r="G774" t="s">
        <v>47</v>
      </c>
      <c r="H774" t="s">
        <v>1213</v>
      </c>
      <c r="I774" t="s">
        <v>1240</v>
      </c>
      <c r="J774" t="s">
        <v>1241</v>
      </c>
      <c r="K774" t="s">
        <v>1242</v>
      </c>
      <c r="L774" s="12">
        <v>45015.693171296298</v>
      </c>
      <c r="M774" s="12">
        <v>45363.386967592596</v>
      </c>
      <c r="N774" s="12" t="s">
        <v>6147</v>
      </c>
      <c r="O774" t="s">
        <v>1243</v>
      </c>
      <c r="P774" t="s">
        <v>130</v>
      </c>
      <c r="Q774" t="s">
        <v>3530</v>
      </c>
      <c r="R774" t="s">
        <v>4443</v>
      </c>
      <c r="S774" t="s">
        <v>5492</v>
      </c>
      <c r="T774" t="s">
        <v>47</v>
      </c>
      <c r="U774" t="s">
        <v>47</v>
      </c>
      <c r="V774" t="s">
        <v>4425</v>
      </c>
      <c r="W774" t="s">
        <v>4426</v>
      </c>
      <c r="X774" t="s">
        <v>47</v>
      </c>
      <c r="Y774" t="s">
        <v>47</v>
      </c>
      <c r="Z774" t="s">
        <v>47</v>
      </c>
    </row>
    <row r="775" spans="1:26">
      <c r="A775" t="s">
        <v>6152</v>
      </c>
      <c r="B775" t="s">
        <v>83</v>
      </c>
      <c r="C775">
        <v>2017</v>
      </c>
      <c r="D775" t="s">
        <v>1281</v>
      </c>
      <c r="E775" t="s">
        <v>1282</v>
      </c>
      <c r="F775" t="s">
        <v>1283</v>
      </c>
      <c r="G775" t="s">
        <v>47</v>
      </c>
      <c r="H775" t="s">
        <v>1284</v>
      </c>
      <c r="I775" t="s">
        <v>1285</v>
      </c>
      <c r="J775" t="s">
        <v>1286</v>
      </c>
      <c r="K775" t="s">
        <v>1287</v>
      </c>
      <c r="L775" s="12">
        <v>45015.693171296298</v>
      </c>
      <c r="M775" s="12">
        <v>45363.385960648149</v>
      </c>
      <c r="N775" s="12" t="s">
        <v>6105</v>
      </c>
      <c r="O775" t="s">
        <v>1288</v>
      </c>
      <c r="P775" t="s">
        <v>448</v>
      </c>
      <c r="Q775" t="s">
        <v>4515</v>
      </c>
      <c r="R775" t="s">
        <v>4566</v>
      </c>
      <c r="S775" t="s">
        <v>47</v>
      </c>
      <c r="T775" t="s">
        <v>47</v>
      </c>
      <c r="U775" t="s">
        <v>47</v>
      </c>
      <c r="V775" t="s">
        <v>4425</v>
      </c>
      <c r="W775" t="s">
        <v>4426</v>
      </c>
      <c r="X775" t="s">
        <v>47</v>
      </c>
      <c r="Y775" t="s">
        <v>47</v>
      </c>
      <c r="Z775" t="s">
        <v>47</v>
      </c>
    </row>
    <row r="776" spans="1:26">
      <c r="A776" t="s">
        <v>6153</v>
      </c>
      <c r="B776" t="s">
        <v>170</v>
      </c>
      <c r="C776">
        <v>2011</v>
      </c>
      <c r="D776" t="s">
        <v>1391</v>
      </c>
      <c r="E776" t="s">
        <v>1392</v>
      </c>
      <c r="F776" t="s">
        <v>1393</v>
      </c>
      <c r="G776" t="s">
        <v>1394</v>
      </c>
      <c r="H776" t="s">
        <v>47</v>
      </c>
      <c r="I776" t="s">
        <v>47</v>
      </c>
      <c r="J776" t="s">
        <v>1395</v>
      </c>
      <c r="K776" t="s">
        <v>50</v>
      </c>
      <c r="L776" s="12">
        <v>45015.693171296298</v>
      </c>
      <c r="M776" s="12">
        <v>45363.387523148151</v>
      </c>
      <c r="N776" s="12" t="s">
        <v>6084</v>
      </c>
      <c r="O776" t="s">
        <v>1396</v>
      </c>
      <c r="P776" t="s">
        <v>47</v>
      </c>
      <c r="Q776" t="s">
        <v>5452</v>
      </c>
      <c r="R776" t="s">
        <v>47</v>
      </c>
      <c r="S776" t="s">
        <v>47</v>
      </c>
      <c r="T776" t="s">
        <v>1165</v>
      </c>
      <c r="U776" t="s">
        <v>81</v>
      </c>
      <c r="V776" t="s">
        <v>47</v>
      </c>
      <c r="W776" t="s">
        <v>4426</v>
      </c>
      <c r="X776" t="s">
        <v>1397</v>
      </c>
      <c r="Y776" t="s">
        <v>5453</v>
      </c>
      <c r="Z776" t="s">
        <v>47</v>
      </c>
    </row>
    <row r="777" spans="1:26">
      <c r="A777" t="s">
        <v>6154</v>
      </c>
      <c r="B777" t="s">
        <v>170</v>
      </c>
      <c r="C777">
        <v>2007</v>
      </c>
      <c r="D777" t="s">
        <v>1438</v>
      </c>
      <c r="E777" t="s">
        <v>1439</v>
      </c>
      <c r="F777" t="s">
        <v>1440</v>
      </c>
      <c r="G777" t="s">
        <v>1441</v>
      </c>
      <c r="H777" t="s">
        <v>47</v>
      </c>
      <c r="I777" t="s">
        <v>47</v>
      </c>
      <c r="J777" t="s">
        <v>1442</v>
      </c>
      <c r="K777" t="s">
        <v>614</v>
      </c>
      <c r="L777" s="12">
        <v>45015.693171296298</v>
      </c>
      <c r="M777" s="12">
        <v>45363.386712962965</v>
      </c>
      <c r="N777" s="12" t="s">
        <v>6048</v>
      </c>
      <c r="O777" t="s">
        <v>1443</v>
      </c>
      <c r="P777" t="s">
        <v>47</v>
      </c>
      <c r="Q777" t="s">
        <v>5442</v>
      </c>
      <c r="R777" t="s">
        <v>47</v>
      </c>
      <c r="S777" t="s">
        <v>47</v>
      </c>
      <c r="T777" t="s">
        <v>1165</v>
      </c>
      <c r="U777" t="s">
        <v>81</v>
      </c>
      <c r="V777" t="s">
        <v>4425</v>
      </c>
      <c r="W777" t="s">
        <v>4426</v>
      </c>
      <c r="X777" t="s">
        <v>1444</v>
      </c>
      <c r="Y777" t="s">
        <v>5443</v>
      </c>
      <c r="Z777" t="s">
        <v>4498</v>
      </c>
    </row>
    <row r="778" spans="1:26">
      <c r="A778" t="s">
        <v>6155</v>
      </c>
      <c r="B778" t="s">
        <v>170</v>
      </c>
      <c r="C778">
        <v>2012</v>
      </c>
      <c r="D778" t="s">
        <v>3043</v>
      </c>
      <c r="E778" t="s">
        <v>3044</v>
      </c>
      <c r="F778" t="s">
        <v>3045</v>
      </c>
      <c r="G778" t="s">
        <v>3046</v>
      </c>
      <c r="H778" t="s">
        <v>47</v>
      </c>
      <c r="I778" t="s">
        <v>47</v>
      </c>
      <c r="J778" t="s">
        <v>3047</v>
      </c>
      <c r="K778" t="s">
        <v>299</v>
      </c>
      <c r="L778" s="12">
        <v>45015.693171296298</v>
      </c>
      <c r="M778" s="12">
        <v>45363.385972222219</v>
      </c>
      <c r="N778" s="12" t="s">
        <v>6156</v>
      </c>
      <c r="O778" t="s">
        <v>3048</v>
      </c>
      <c r="P778" t="s">
        <v>47</v>
      </c>
      <c r="Q778" t="s">
        <v>5382</v>
      </c>
      <c r="R778" t="s">
        <v>47</v>
      </c>
      <c r="S778" t="s">
        <v>47</v>
      </c>
      <c r="T778" t="s">
        <v>1165</v>
      </c>
      <c r="U778" t="s">
        <v>81</v>
      </c>
      <c r="V778" t="s">
        <v>47</v>
      </c>
      <c r="W778" t="s">
        <v>4426</v>
      </c>
      <c r="X778" t="s">
        <v>3049</v>
      </c>
      <c r="Y778" t="s">
        <v>5383</v>
      </c>
      <c r="Z778" t="s">
        <v>47</v>
      </c>
    </row>
    <row r="779" spans="1:26">
      <c r="A779" t="s">
        <v>6157</v>
      </c>
      <c r="B779" t="s">
        <v>170</v>
      </c>
      <c r="C779">
        <v>2011</v>
      </c>
      <c r="D779" t="s">
        <v>3071</v>
      </c>
      <c r="E779" t="s">
        <v>3072</v>
      </c>
      <c r="F779" t="s">
        <v>2281</v>
      </c>
      <c r="G779" t="s">
        <v>2282</v>
      </c>
      <c r="H779" t="s">
        <v>47</v>
      </c>
      <c r="I779" t="s">
        <v>47</v>
      </c>
      <c r="J779" t="s">
        <v>3073</v>
      </c>
      <c r="K779" t="s">
        <v>50</v>
      </c>
      <c r="L779" s="12">
        <v>45015.693171296298</v>
      </c>
      <c r="M779" s="12">
        <v>45363.385127314818</v>
      </c>
      <c r="N779" s="12" t="s">
        <v>6084</v>
      </c>
      <c r="O779" t="s">
        <v>3074</v>
      </c>
      <c r="P779" t="s">
        <v>47</v>
      </c>
      <c r="Q779" t="s">
        <v>4697</v>
      </c>
      <c r="R779" t="s">
        <v>47</v>
      </c>
      <c r="S779" t="s">
        <v>47</v>
      </c>
      <c r="T779" t="s">
        <v>1173</v>
      </c>
      <c r="U779" t="s">
        <v>1174</v>
      </c>
      <c r="V779" t="s">
        <v>47</v>
      </c>
      <c r="W779" t="s">
        <v>4426</v>
      </c>
      <c r="X779" t="s">
        <v>3075</v>
      </c>
      <c r="Y779" t="s">
        <v>4699</v>
      </c>
      <c r="Z779" t="s">
        <v>47</v>
      </c>
    </row>
    <row r="780" spans="1:26">
      <c r="A780" t="s">
        <v>6158</v>
      </c>
      <c r="B780" t="s">
        <v>170</v>
      </c>
      <c r="C780">
        <v>2009</v>
      </c>
      <c r="D780" t="s">
        <v>3076</v>
      </c>
      <c r="E780" t="s">
        <v>3077</v>
      </c>
      <c r="F780" t="s">
        <v>1412</v>
      </c>
      <c r="G780" t="s">
        <v>1413</v>
      </c>
      <c r="H780" t="s">
        <v>47</v>
      </c>
      <c r="I780" t="s">
        <v>47</v>
      </c>
      <c r="J780" t="s">
        <v>3078</v>
      </c>
      <c r="K780" t="s">
        <v>563</v>
      </c>
      <c r="L780" s="12">
        <v>45015.693171296298</v>
      </c>
      <c r="M780" s="12">
        <v>45363.387071759258</v>
      </c>
      <c r="N780" s="12" t="s">
        <v>6074</v>
      </c>
      <c r="O780" t="s">
        <v>3079</v>
      </c>
      <c r="P780" t="s">
        <v>47</v>
      </c>
      <c r="Q780" t="s">
        <v>5375</v>
      </c>
      <c r="R780" t="s">
        <v>47</v>
      </c>
      <c r="S780" t="s">
        <v>47</v>
      </c>
      <c r="T780" t="s">
        <v>1165</v>
      </c>
      <c r="U780" t="s">
        <v>81</v>
      </c>
      <c r="V780" t="s">
        <v>47</v>
      </c>
      <c r="W780" t="s">
        <v>4426</v>
      </c>
      <c r="X780" t="s">
        <v>3080</v>
      </c>
      <c r="Y780" t="s">
        <v>5376</v>
      </c>
      <c r="Z780" t="s">
        <v>47</v>
      </c>
    </row>
    <row r="781" spans="1:26">
      <c r="A781" t="s">
        <v>6159</v>
      </c>
      <c r="B781" t="s">
        <v>170</v>
      </c>
      <c r="C781">
        <v>2016</v>
      </c>
      <c r="D781" t="s">
        <v>3100</v>
      </c>
      <c r="E781" t="s">
        <v>3101</v>
      </c>
      <c r="F781" t="s">
        <v>1191</v>
      </c>
      <c r="G781" t="s">
        <v>1192</v>
      </c>
      <c r="H781" t="s">
        <v>47</v>
      </c>
      <c r="I781" t="s">
        <v>47</v>
      </c>
      <c r="J781" t="s">
        <v>3102</v>
      </c>
      <c r="K781" t="s">
        <v>279</v>
      </c>
      <c r="L781" s="12">
        <v>45015.693171296298</v>
      </c>
      <c r="M781" s="12">
        <v>45363.387569444443</v>
      </c>
      <c r="N781" s="12" t="s">
        <v>6048</v>
      </c>
      <c r="O781" t="s">
        <v>3103</v>
      </c>
      <c r="P781" t="s">
        <v>47</v>
      </c>
      <c r="Q781" t="s">
        <v>5155</v>
      </c>
      <c r="R781" t="s">
        <v>47</v>
      </c>
      <c r="S781" t="s">
        <v>47</v>
      </c>
      <c r="T781" t="s">
        <v>1173</v>
      </c>
      <c r="U781" t="s">
        <v>1174</v>
      </c>
      <c r="V781" t="s">
        <v>4425</v>
      </c>
      <c r="W781" t="s">
        <v>4426</v>
      </c>
      <c r="X781" t="s">
        <v>3104</v>
      </c>
      <c r="Y781" t="s">
        <v>5156</v>
      </c>
      <c r="Z781" t="s">
        <v>47</v>
      </c>
    </row>
    <row r="782" spans="1:26">
      <c r="A782" t="s">
        <v>6160</v>
      </c>
      <c r="B782" t="s">
        <v>83</v>
      </c>
      <c r="C782">
        <v>2014</v>
      </c>
      <c r="D782" t="s">
        <v>3260</v>
      </c>
      <c r="E782" t="s">
        <v>3261</v>
      </c>
      <c r="F782" t="s">
        <v>1633</v>
      </c>
      <c r="G782" t="s">
        <v>47</v>
      </c>
      <c r="H782" t="s">
        <v>1634</v>
      </c>
      <c r="I782" t="s">
        <v>3262</v>
      </c>
      <c r="J782" t="s">
        <v>3263</v>
      </c>
      <c r="K782" t="s">
        <v>2146</v>
      </c>
      <c r="L782" s="12">
        <v>45015.693171296298</v>
      </c>
      <c r="M782" s="12">
        <v>45363.387488425928</v>
      </c>
      <c r="N782" s="12" t="s">
        <v>6161</v>
      </c>
      <c r="O782" t="s">
        <v>3264</v>
      </c>
      <c r="P782" t="s">
        <v>130</v>
      </c>
      <c r="Q782" t="s">
        <v>2614</v>
      </c>
      <c r="R782" t="s">
        <v>4666</v>
      </c>
      <c r="S782" t="s">
        <v>47</v>
      </c>
      <c r="T782" t="s">
        <v>47</v>
      </c>
      <c r="U782" t="s">
        <v>47</v>
      </c>
      <c r="V782" t="s">
        <v>4425</v>
      </c>
      <c r="W782" t="s">
        <v>4426</v>
      </c>
      <c r="X782" t="s">
        <v>47</v>
      </c>
      <c r="Y782" t="s">
        <v>47</v>
      </c>
      <c r="Z782" t="s">
        <v>47</v>
      </c>
    </row>
    <row r="783" spans="1:26">
      <c r="A783" t="s">
        <v>6162</v>
      </c>
      <c r="B783" t="s">
        <v>83</v>
      </c>
      <c r="C783">
        <v>2021</v>
      </c>
      <c r="D783" t="s">
        <v>3286</v>
      </c>
      <c r="E783" t="s">
        <v>3287</v>
      </c>
      <c r="F783" t="s">
        <v>1212</v>
      </c>
      <c r="G783" t="s">
        <v>47</v>
      </c>
      <c r="H783" t="s">
        <v>1213</v>
      </c>
      <c r="I783" t="s">
        <v>3288</v>
      </c>
      <c r="J783" t="s">
        <v>3289</v>
      </c>
      <c r="K783" t="s">
        <v>426</v>
      </c>
      <c r="L783" s="12">
        <v>45015.693171296298</v>
      </c>
      <c r="M783" s="12">
        <v>45363.386759259258</v>
      </c>
      <c r="N783" s="12" t="s">
        <v>6163</v>
      </c>
      <c r="O783" t="s">
        <v>3290</v>
      </c>
      <c r="P783" t="s">
        <v>505</v>
      </c>
      <c r="Q783" t="s">
        <v>5291</v>
      </c>
      <c r="R783" t="s">
        <v>4443</v>
      </c>
      <c r="S783" t="s">
        <v>5292</v>
      </c>
      <c r="T783" t="s">
        <v>47</v>
      </c>
      <c r="U783" t="s">
        <v>47</v>
      </c>
      <c r="V783" t="s">
        <v>4425</v>
      </c>
      <c r="W783" t="s">
        <v>4426</v>
      </c>
      <c r="X783" t="s">
        <v>47</v>
      </c>
      <c r="Y783" t="s">
        <v>47</v>
      </c>
      <c r="Z783" t="s">
        <v>47</v>
      </c>
    </row>
    <row r="784" spans="1:26">
      <c r="A784" t="s">
        <v>6164</v>
      </c>
      <c r="B784" t="s">
        <v>170</v>
      </c>
      <c r="C784">
        <v>2014</v>
      </c>
      <c r="D784" t="s">
        <v>3303</v>
      </c>
      <c r="E784" t="s">
        <v>3304</v>
      </c>
      <c r="F784" t="s">
        <v>2077</v>
      </c>
      <c r="G784" t="s">
        <v>2078</v>
      </c>
      <c r="H784" t="s">
        <v>47</v>
      </c>
      <c r="I784" t="s">
        <v>47</v>
      </c>
      <c r="J784" t="s">
        <v>3305</v>
      </c>
      <c r="K784" t="s">
        <v>348</v>
      </c>
      <c r="L784" s="12">
        <v>45015.693171296298</v>
      </c>
      <c r="M784" s="12">
        <v>45363.38689814815</v>
      </c>
      <c r="N784" s="12" t="s">
        <v>6110</v>
      </c>
      <c r="O784" t="s">
        <v>3306</v>
      </c>
      <c r="P784" t="s">
        <v>47</v>
      </c>
      <c r="Q784" t="s">
        <v>4955</v>
      </c>
      <c r="R784" t="s">
        <v>47</v>
      </c>
      <c r="S784" t="s">
        <v>47</v>
      </c>
      <c r="T784" t="s">
        <v>1173</v>
      </c>
      <c r="U784" t="s">
        <v>1174</v>
      </c>
      <c r="V784" t="s">
        <v>47</v>
      </c>
      <c r="W784" t="s">
        <v>4426</v>
      </c>
      <c r="X784" t="s">
        <v>3307</v>
      </c>
      <c r="Y784" t="s">
        <v>4956</v>
      </c>
      <c r="Z784" t="s">
        <v>47</v>
      </c>
    </row>
    <row r="785" spans="1:26">
      <c r="A785" t="s">
        <v>6165</v>
      </c>
      <c r="B785" t="s">
        <v>83</v>
      </c>
      <c r="C785">
        <v>2021</v>
      </c>
      <c r="D785" t="s">
        <v>3354</v>
      </c>
      <c r="E785" t="s">
        <v>3355</v>
      </c>
      <c r="F785" t="s">
        <v>3356</v>
      </c>
      <c r="G785" t="s">
        <v>47</v>
      </c>
      <c r="H785" t="s">
        <v>3357</v>
      </c>
      <c r="I785" t="s">
        <v>3358</v>
      </c>
      <c r="J785" t="s">
        <v>3359</v>
      </c>
      <c r="K785" t="s">
        <v>3360</v>
      </c>
      <c r="L785" s="12">
        <v>45015.693171296298</v>
      </c>
      <c r="M785" s="12">
        <v>45363.38517361111</v>
      </c>
      <c r="N785" s="12" t="s">
        <v>6141</v>
      </c>
      <c r="O785" t="s">
        <v>3361</v>
      </c>
      <c r="P785" t="s">
        <v>311</v>
      </c>
      <c r="Q785" t="s">
        <v>5261</v>
      </c>
      <c r="R785" t="s">
        <v>3356</v>
      </c>
      <c r="S785" t="s">
        <v>47</v>
      </c>
      <c r="T785" t="s">
        <v>47</v>
      </c>
      <c r="U785" t="s">
        <v>47</v>
      </c>
      <c r="V785" t="s">
        <v>4425</v>
      </c>
      <c r="W785" t="s">
        <v>4426</v>
      </c>
      <c r="X785" t="s">
        <v>47</v>
      </c>
      <c r="Y785" t="s">
        <v>47</v>
      </c>
      <c r="Z785" t="s">
        <v>47</v>
      </c>
    </row>
    <row r="786" spans="1:26">
      <c r="A786" t="s">
        <v>6166</v>
      </c>
      <c r="B786" t="s">
        <v>83</v>
      </c>
      <c r="C786">
        <v>2015</v>
      </c>
      <c r="D786" t="s">
        <v>3346</v>
      </c>
      <c r="E786" t="s">
        <v>3347</v>
      </c>
      <c r="F786" t="s">
        <v>3348</v>
      </c>
      <c r="G786" t="s">
        <v>47</v>
      </c>
      <c r="H786" t="s">
        <v>3349</v>
      </c>
      <c r="I786" t="s">
        <v>3350</v>
      </c>
      <c r="J786" t="s">
        <v>3351</v>
      </c>
      <c r="K786" t="s">
        <v>3352</v>
      </c>
      <c r="L786" s="12">
        <v>45015.693171296298</v>
      </c>
      <c r="M786" s="12">
        <v>45363.386689814812</v>
      </c>
      <c r="N786" s="12" t="s">
        <v>6058</v>
      </c>
      <c r="O786" t="s">
        <v>3353</v>
      </c>
      <c r="P786" t="s">
        <v>130</v>
      </c>
      <c r="Q786" t="s">
        <v>5263</v>
      </c>
      <c r="R786" t="s">
        <v>5264</v>
      </c>
      <c r="S786" t="s">
        <v>47</v>
      </c>
      <c r="T786" t="s">
        <v>47</v>
      </c>
      <c r="U786" t="s">
        <v>47</v>
      </c>
      <c r="V786" t="s">
        <v>4425</v>
      </c>
      <c r="W786" t="s">
        <v>4426</v>
      </c>
      <c r="X786" t="s">
        <v>47</v>
      </c>
      <c r="Y786" t="s">
        <v>47</v>
      </c>
      <c r="Z786" t="s">
        <v>47</v>
      </c>
    </row>
    <row r="787" spans="1:26">
      <c r="A787" t="s">
        <v>6167</v>
      </c>
      <c r="B787" t="s">
        <v>170</v>
      </c>
      <c r="C787">
        <v>2009</v>
      </c>
      <c r="D787" t="s">
        <v>3373</v>
      </c>
      <c r="E787" t="s">
        <v>3374</v>
      </c>
      <c r="F787" t="s">
        <v>3375</v>
      </c>
      <c r="G787" t="s">
        <v>3376</v>
      </c>
      <c r="H787" t="s">
        <v>47</v>
      </c>
      <c r="I787" t="s">
        <v>47</v>
      </c>
      <c r="J787" t="s">
        <v>3377</v>
      </c>
      <c r="K787" t="s">
        <v>563</v>
      </c>
      <c r="L787" s="12">
        <v>45015.693171296298</v>
      </c>
      <c r="M787" s="12">
        <v>45363.387337962966</v>
      </c>
      <c r="N787" s="12" t="s">
        <v>6093</v>
      </c>
      <c r="O787" t="s">
        <v>3378</v>
      </c>
      <c r="P787" t="s">
        <v>47</v>
      </c>
      <c r="Q787" t="s">
        <v>5252</v>
      </c>
      <c r="R787" t="s">
        <v>47</v>
      </c>
      <c r="S787" t="s">
        <v>47</v>
      </c>
      <c r="T787" t="s">
        <v>1165</v>
      </c>
      <c r="U787" t="s">
        <v>81</v>
      </c>
      <c r="V787" t="s">
        <v>47</v>
      </c>
      <c r="W787" t="s">
        <v>4426</v>
      </c>
      <c r="X787" t="s">
        <v>3379</v>
      </c>
      <c r="Y787" t="s">
        <v>5253</v>
      </c>
      <c r="Z787" t="s">
        <v>47</v>
      </c>
    </row>
    <row r="788" spans="1:26">
      <c r="A788" t="s">
        <v>6168</v>
      </c>
      <c r="B788" t="s">
        <v>6169</v>
      </c>
      <c r="C788">
        <v>2018</v>
      </c>
      <c r="D788" t="s">
        <v>47</v>
      </c>
      <c r="E788" t="s">
        <v>6170</v>
      </c>
      <c r="F788" t="s">
        <v>47</v>
      </c>
      <c r="G788" t="s">
        <v>47</v>
      </c>
      <c r="H788" t="s">
        <v>47</v>
      </c>
      <c r="I788" t="s">
        <v>47</v>
      </c>
      <c r="J788" t="s">
        <v>6171</v>
      </c>
      <c r="K788" t="s">
        <v>6172</v>
      </c>
      <c r="L788" s="12">
        <v>45363.382060185184</v>
      </c>
      <c r="M788" s="12">
        <v>45363.385451388887</v>
      </c>
      <c r="N788" s="12" t="s">
        <v>47</v>
      </c>
      <c r="O788" t="s">
        <v>47</v>
      </c>
      <c r="P788" t="s">
        <v>47</v>
      </c>
      <c r="Q788" t="s">
        <v>47</v>
      </c>
      <c r="R788" t="s">
        <v>47</v>
      </c>
      <c r="S788" t="s">
        <v>47</v>
      </c>
      <c r="T788" t="s">
        <v>1882</v>
      </c>
      <c r="U788" t="s">
        <v>47</v>
      </c>
      <c r="V788" t="s">
        <v>47</v>
      </c>
      <c r="W788" t="s">
        <v>47</v>
      </c>
      <c r="X788" t="s">
        <v>6173</v>
      </c>
      <c r="Y788" t="s">
        <v>47</v>
      </c>
      <c r="Z788" t="s">
        <v>47</v>
      </c>
    </row>
    <row r="789" spans="1:26">
      <c r="A789" t="s">
        <v>6174</v>
      </c>
      <c r="B789" t="s">
        <v>654</v>
      </c>
      <c r="C789">
        <v>2024</v>
      </c>
      <c r="D789" t="s">
        <v>47</v>
      </c>
      <c r="E789" t="s">
        <v>6175</v>
      </c>
      <c r="F789" t="s">
        <v>47</v>
      </c>
      <c r="G789" t="s">
        <v>6176</v>
      </c>
      <c r="H789" t="s">
        <v>47</v>
      </c>
      <c r="I789" t="s">
        <v>47</v>
      </c>
      <c r="J789" t="s">
        <v>6177</v>
      </c>
      <c r="K789" t="s">
        <v>6178</v>
      </c>
      <c r="L789" s="12">
        <v>45363.382060185184</v>
      </c>
      <c r="M789" s="12">
        <v>45363.385451388887</v>
      </c>
      <c r="N789" s="12" t="s">
        <v>47</v>
      </c>
      <c r="O789" t="s">
        <v>47</v>
      </c>
      <c r="P789" t="s">
        <v>47</v>
      </c>
      <c r="Q789" t="s">
        <v>47</v>
      </c>
      <c r="R789" t="s">
        <v>47</v>
      </c>
      <c r="S789" t="s">
        <v>47</v>
      </c>
      <c r="T789" t="s">
        <v>2971</v>
      </c>
      <c r="U789" t="s">
        <v>47</v>
      </c>
      <c r="V789" t="s">
        <v>47</v>
      </c>
      <c r="W789" t="s">
        <v>47</v>
      </c>
      <c r="X789" t="s">
        <v>6179</v>
      </c>
      <c r="Y789" t="s">
        <v>47</v>
      </c>
      <c r="Z789" t="s">
        <v>47</v>
      </c>
    </row>
    <row r="790" spans="1:26">
      <c r="A790" t="s">
        <v>6180</v>
      </c>
      <c r="B790" t="s">
        <v>654</v>
      </c>
      <c r="C790">
        <v>2020</v>
      </c>
      <c r="D790" t="s">
        <v>47</v>
      </c>
      <c r="E790" t="s">
        <v>6181</v>
      </c>
      <c r="F790" t="s">
        <v>47</v>
      </c>
      <c r="G790" t="s">
        <v>6182</v>
      </c>
      <c r="H790" t="s">
        <v>47</v>
      </c>
      <c r="I790" t="s">
        <v>47</v>
      </c>
      <c r="J790" t="s">
        <v>6183</v>
      </c>
      <c r="K790" t="s">
        <v>2180</v>
      </c>
      <c r="L790" s="12">
        <v>45363.382060185184</v>
      </c>
      <c r="M790" s="12">
        <v>45363.385810185187</v>
      </c>
      <c r="N790" s="12" t="s">
        <v>47</v>
      </c>
      <c r="O790" t="s">
        <v>47</v>
      </c>
      <c r="P790" t="s">
        <v>47</v>
      </c>
      <c r="Q790" t="s">
        <v>6184</v>
      </c>
      <c r="R790" t="s">
        <v>47</v>
      </c>
      <c r="S790" t="s">
        <v>47</v>
      </c>
      <c r="T790" t="s">
        <v>1173</v>
      </c>
      <c r="U790" t="s">
        <v>47</v>
      </c>
      <c r="V790" t="s">
        <v>47</v>
      </c>
      <c r="W790" t="s">
        <v>47</v>
      </c>
      <c r="X790" t="s">
        <v>6185</v>
      </c>
      <c r="Y790" t="s">
        <v>47</v>
      </c>
      <c r="Z790" t="s">
        <v>47</v>
      </c>
    </row>
    <row r="791" spans="1:26">
      <c r="A791" t="s">
        <v>6186</v>
      </c>
      <c r="B791" t="s">
        <v>654</v>
      </c>
      <c r="C791">
        <v>2019</v>
      </c>
      <c r="D791" t="s">
        <v>47</v>
      </c>
      <c r="E791" t="s">
        <v>6187</v>
      </c>
      <c r="F791" t="s">
        <v>47</v>
      </c>
      <c r="G791" t="s">
        <v>6188</v>
      </c>
      <c r="H791" t="s">
        <v>47</v>
      </c>
      <c r="I791" t="s">
        <v>47</v>
      </c>
      <c r="J791" t="s">
        <v>6189</v>
      </c>
      <c r="K791" t="s">
        <v>6190</v>
      </c>
      <c r="L791" s="12">
        <v>45363.382060185184</v>
      </c>
      <c r="M791" s="12">
        <v>45363.385115740741</v>
      </c>
      <c r="N791" s="12" t="s">
        <v>47</v>
      </c>
      <c r="O791" t="s">
        <v>47</v>
      </c>
      <c r="P791" t="s">
        <v>47</v>
      </c>
      <c r="Q791" t="s">
        <v>6191</v>
      </c>
      <c r="R791" t="s">
        <v>47</v>
      </c>
      <c r="S791" t="s">
        <v>47</v>
      </c>
      <c r="T791" t="s">
        <v>1173</v>
      </c>
      <c r="U791" t="s">
        <v>47</v>
      </c>
      <c r="V791" t="s">
        <v>47</v>
      </c>
      <c r="W791" t="s">
        <v>47</v>
      </c>
      <c r="X791" t="s">
        <v>6192</v>
      </c>
      <c r="Y791" t="s">
        <v>47</v>
      </c>
      <c r="Z791" t="s">
        <v>47</v>
      </c>
    </row>
    <row r="792" spans="1:26">
      <c r="A792" t="s">
        <v>6193</v>
      </c>
      <c r="B792" t="s">
        <v>170</v>
      </c>
      <c r="C792">
        <v>2023</v>
      </c>
      <c r="D792" t="s">
        <v>6194</v>
      </c>
      <c r="E792" t="s">
        <v>6195</v>
      </c>
      <c r="F792" t="s">
        <v>6196</v>
      </c>
      <c r="G792" t="s">
        <v>6197</v>
      </c>
      <c r="H792" t="s">
        <v>47</v>
      </c>
      <c r="I792" t="s">
        <v>47</v>
      </c>
      <c r="J792" t="s">
        <v>6198</v>
      </c>
      <c r="K792" t="s">
        <v>6199</v>
      </c>
      <c r="L792" s="12">
        <v>45363.382060185184</v>
      </c>
      <c r="M792" s="12">
        <v>45363.385428240741</v>
      </c>
      <c r="N792" s="12" t="s">
        <v>47</v>
      </c>
      <c r="O792" t="s">
        <v>6200</v>
      </c>
      <c r="P792" t="s">
        <v>47</v>
      </c>
      <c r="Q792" t="s">
        <v>47</v>
      </c>
      <c r="R792" t="s">
        <v>47</v>
      </c>
      <c r="S792" t="s">
        <v>47</v>
      </c>
      <c r="T792" t="s">
        <v>1173</v>
      </c>
      <c r="U792" t="s">
        <v>47</v>
      </c>
      <c r="V792" t="s">
        <v>47</v>
      </c>
      <c r="W792" t="s">
        <v>47</v>
      </c>
      <c r="X792" t="s">
        <v>6201</v>
      </c>
      <c r="Y792" t="s">
        <v>47</v>
      </c>
      <c r="Z792" t="s">
        <v>47</v>
      </c>
    </row>
    <row r="793" spans="1:26">
      <c r="A793" t="s">
        <v>6202</v>
      </c>
      <c r="B793" t="s">
        <v>654</v>
      </c>
      <c r="C793">
        <v>2022</v>
      </c>
      <c r="D793" t="s">
        <v>6203</v>
      </c>
      <c r="E793" t="s">
        <v>6204</v>
      </c>
      <c r="F793" t="s">
        <v>47</v>
      </c>
      <c r="G793" t="s">
        <v>6205</v>
      </c>
      <c r="H793" t="s">
        <v>47</v>
      </c>
      <c r="I793" t="s">
        <v>47</v>
      </c>
      <c r="J793" t="s">
        <v>6206</v>
      </c>
      <c r="K793" t="s">
        <v>71</v>
      </c>
      <c r="L793" s="12">
        <v>45363.382060185184</v>
      </c>
      <c r="M793" s="12">
        <v>45363.385324074072</v>
      </c>
      <c r="N793" s="12" t="s">
        <v>47</v>
      </c>
      <c r="O793" t="s">
        <v>47</v>
      </c>
      <c r="P793" t="s">
        <v>47</v>
      </c>
      <c r="Q793" t="s">
        <v>47</v>
      </c>
      <c r="R793" t="s">
        <v>47</v>
      </c>
      <c r="S793" t="s">
        <v>47</v>
      </c>
      <c r="T793" t="s">
        <v>1173</v>
      </c>
      <c r="U793" t="s">
        <v>47</v>
      </c>
      <c r="V793" t="s">
        <v>47</v>
      </c>
      <c r="W793" t="s">
        <v>47</v>
      </c>
      <c r="X793" t="s">
        <v>6207</v>
      </c>
      <c r="Y793" t="s">
        <v>47</v>
      </c>
      <c r="Z793" t="s">
        <v>47</v>
      </c>
    </row>
    <row r="794" spans="1:26">
      <c r="A794" t="s">
        <v>6208</v>
      </c>
      <c r="B794" t="s">
        <v>654</v>
      </c>
      <c r="C794">
        <v>2012</v>
      </c>
      <c r="D794" t="s">
        <v>6209</v>
      </c>
      <c r="E794" t="s">
        <v>6210</v>
      </c>
      <c r="F794" t="s">
        <v>47</v>
      </c>
      <c r="G794" t="s">
        <v>6211</v>
      </c>
      <c r="H794" t="s">
        <v>47</v>
      </c>
      <c r="I794" t="s">
        <v>47</v>
      </c>
      <c r="J794" t="s">
        <v>6212</v>
      </c>
      <c r="K794" t="s">
        <v>299</v>
      </c>
      <c r="L794" s="12">
        <v>45363.382060185184</v>
      </c>
      <c r="M794" s="12">
        <v>45363.385115740741</v>
      </c>
      <c r="N794" s="12" t="s">
        <v>47</v>
      </c>
      <c r="O794" t="s">
        <v>47</v>
      </c>
      <c r="P794" t="s">
        <v>47</v>
      </c>
      <c r="Q794" t="s">
        <v>3530</v>
      </c>
      <c r="R794" t="s">
        <v>47</v>
      </c>
      <c r="S794" t="s">
        <v>47</v>
      </c>
      <c r="T794" t="s">
        <v>1165</v>
      </c>
      <c r="U794" t="s">
        <v>81</v>
      </c>
      <c r="V794" t="s">
        <v>47</v>
      </c>
      <c r="W794" t="s">
        <v>47</v>
      </c>
      <c r="X794" t="s">
        <v>6213</v>
      </c>
      <c r="Y794" t="s">
        <v>47</v>
      </c>
      <c r="Z794" t="s">
        <v>47</v>
      </c>
    </row>
    <row r="795" spans="1:26">
      <c r="A795" t="s">
        <v>6214</v>
      </c>
      <c r="B795" t="s">
        <v>170</v>
      </c>
      <c r="C795">
        <v>2023</v>
      </c>
      <c r="D795" t="s">
        <v>6215</v>
      </c>
      <c r="E795" t="s">
        <v>6216</v>
      </c>
      <c r="F795" t="s">
        <v>6217</v>
      </c>
      <c r="G795" t="s">
        <v>6218</v>
      </c>
      <c r="H795" t="s">
        <v>47</v>
      </c>
      <c r="I795" t="s">
        <v>47</v>
      </c>
      <c r="J795" t="s">
        <v>6219</v>
      </c>
      <c r="K795" t="s">
        <v>6199</v>
      </c>
      <c r="L795" s="12">
        <v>45363.382060185184</v>
      </c>
      <c r="M795" s="12">
        <v>45363.385833333334</v>
      </c>
      <c r="N795" s="12" t="s">
        <v>47</v>
      </c>
      <c r="O795" t="s">
        <v>6220</v>
      </c>
      <c r="P795" t="s">
        <v>47</v>
      </c>
      <c r="Q795" t="s">
        <v>47</v>
      </c>
      <c r="R795" t="s">
        <v>47</v>
      </c>
      <c r="S795" t="s">
        <v>47</v>
      </c>
      <c r="T795" t="s">
        <v>1173</v>
      </c>
      <c r="U795" t="s">
        <v>47</v>
      </c>
      <c r="V795" t="s">
        <v>47</v>
      </c>
      <c r="W795" t="s">
        <v>47</v>
      </c>
      <c r="X795" t="s">
        <v>6221</v>
      </c>
      <c r="Y795" t="s">
        <v>47</v>
      </c>
      <c r="Z795" t="s">
        <v>47</v>
      </c>
    </row>
    <row r="796" spans="1:26">
      <c r="A796" t="s">
        <v>6222</v>
      </c>
      <c r="B796" t="s">
        <v>6169</v>
      </c>
      <c r="C796">
        <v>2011</v>
      </c>
      <c r="D796" t="s">
        <v>47</v>
      </c>
      <c r="E796" t="s">
        <v>6223</v>
      </c>
      <c r="F796" t="s">
        <v>47</v>
      </c>
      <c r="G796" t="s">
        <v>47</v>
      </c>
      <c r="H796" t="s">
        <v>47</v>
      </c>
      <c r="I796" t="s">
        <v>47</v>
      </c>
      <c r="J796" t="s">
        <v>6224</v>
      </c>
      <c r="K796" t="s">
        <v>50</v>
      </c>
      <c r="L796" s="12">
        <v>45363.382060185184</v>
      </c>
      <c r="M796" s="12">
        <v>45363.385451388887</v>
      </c>
      <c r="N796" s="12" t="s">
        <v>47</v>
      </c>
      <c r="O796" t="s">
        <v>47</v>
      </c>
      <c r="P796" t="s">
        <v>47</v>
      </c>
      <c r="Q796" t="s">
        <v>47</v>
      </c>
      <c r="R796" t="s">
        <v>47</v>
      </c>
      <c r="S796" t="s">
        <v>47</v>
      </c>
      <c r="T796" t="s">
        <v>1278</v>
      </c>
      <c r="U796" t="s">
        <v>47</v>
      </c>
      <c r="V796" t="s">
        <v>47</v>
      </c>
      <c r="W796" t="s">
        <v>47</v>
      </c>
      <c r="X796" t="s">
        <v>6225</v>
      </c>
      <c r="Y796" t="s">
        <v>47</v>
      </c>
      <c r="Z796" t="s">
        <v>47</v>
      </c>
    </row>
    <row r="797" spans="1:26">
      <c r="A797" t="s">
        <v>6226</v>
      </c>
      <c r="B797" t="s">
        <v>83</v>
      </c>
      <c r="C797">
        <v>2023</v>
      </c>
      <c r="D797" t="s">
        <v>2953</v>
      </c>
      <c r="E797" t="s">
        <v>6227</v>
      </c>
      <c r="F797" t="s">
        <v>1212</v>
      </c>
      <c r="G797" t="s">
        <v>47</v>
      </c>
      <c r="H797" t="s">
        <v>6228</v>
      </c>
      <c r="I797" t="s">
        <v>6229</v>
      </c>
      <c r="J797" t="s">
        <v>6230</v>
      </c>
      <c r="K797" t="s">
        <v>6231</v>
      </c>
      <c r="L797" s="12">
        <v>45363.382060185184</v>
      </c>
      <c r="M797" s="12">
        <v>45363.385405092595</v>
      </c>
      <c r="N797" s="12" t="s">
        <v>47</v>
      </c>
      <c r="O797" t="s">
        <v>6232</v>
      </c>
      <c r="P797" t="s">
        <v>505</v>
      </c>
      <c r="Q797" t="s">
        <v>4637</v>
      </c>
      <c r="R797" t="s">
        <v>4443</v>
      </c>
      <c r="S797" t="s">
        <v>47</v>
      </c>
      <c r="T797" t="s">
        <v>47</v>
      </c>
      <c r="U797" t="s">
        <v>47</v>
      </c>
      <c r="V797" t="s">
        <v>4425</v>
      </c>
      <c r="W797" t="s">
        <v>47</v>
      </c>
      <c r="X797" t="s">
        <v>6233</v>
      </c>
      <c r="Y797" t="s">
        <v>47</v>
      </c>
      <c r="Z797" t="s">
        <v>47</v>
      </c>
    </row>
    <row r="798" spans="1:26">
      <c r="A798" t="s">
        <v>6234</v>
      </c>
      <c r="B798" t="s">
        <v>170</v>
      </c>
      <c r="C798">
        <v>2023</v>
      </c>
      <c r="D798" t="s">
        <v>6235</v>
      </c>
      <c r="E798" t="s">
        <v>6236</v>
      </c>
      <c r="F798" t="s">
        <v>6237</v>
      </c>
      <c r="G798" t="s">
        <v>6238</v>
      </c>
      <c r="H798" t="s">
        <v>47</v>
      </c>
      <c r="I798" t="s">
        <v>47</v>
      </c>
      <c r="J798" t="s">
        <v>6239</v>
      </c>
      <c r="K798" t="s">
        <v>6199</v>
      </c>
      <c r="L798" s="12">
        <v>45363.382060185184</v>
      </c>
      <c r="M798" s="12">
        <v>45363.385625000003</v>
      </c>
      <c r="N798" s="12" t="s">
        <v>47</v>
      </c>
      <c r="O798" t="s">
        <v>6240</v>
      </c>
      <c r="P798" t="s">
        <v>47</v>
      </c>
      <c r="Q798" t="s">
        <v>47</v>
      </c>
      <c r="R798" t="s">
        <v>47</v>
      </c>
      <c r="S798" t="s">
        <v>47</v>
      </c>
      <c r="T798" t="s">
        <v>1173</v>
      </c>
      <c r="U798" t="s">
        <v>47</v>
      </c>
      <c r="V798" t="s">
        <v>47</v>
      </c>
      <c r="W798" t="s">
        <v>47</v>
      </c>
      <c r="X798" t="s">
        <v>6241</v>
      </c>
      <c r="Y798" t="s">
        <v>47</v>
      </c>
      <c r="Z798" t="s">
        <v>47</v>
      </c>
    </row>
    <row r="799" spans="1:26">
      <c r="A799" t="s">
        <v>6242</v>
      </c>
      <c r="B799" t="s">
        <v>83</v>
      </c>
      <c r="C799">
        <v>2017</v>
      </c>
      <c r="D799" t="s">
        <v>6243</v>
      </c>
      <c r="E799" t="s">
        <v>6244</v>
      </c>
      <c r="F799" t="s">
        <v>6245</v>
      </c>
      <c r="G799" t="s">
        <v>47</v>
      </c>
      <c r="H799" t="s">
        <v>6228</v>
      </c>
      <c r="I799" t="s">
        <v>6246</v>
      </c>
      <c r="J799" t="s">
        <v>6247</v>
      </c>
      <c r="K799" t="s">
        <v>6248</v>
      </c>
      <c r="L799" s="12">
        <v>45363.382060185184</v>
      </c>
      <c r="M799" s="12">
        <v>45363.385844907411</v>
      </c>
      <c r="N799" s="12" t="s">
        <v>47</v>
      </c>
      <c r="O799" t="s">
        <v>6249</v>
      </c>
      <c r="P799" t="s">
        <v>448</v>
      </c>
      <c r="Q799" t="s">
        <v>4692</v>
      </c>
      <c r="R799" t="s">
        <v>4443</v>
      </c>
      <c r="S799" t="s">
        <v>47</v>
      </c>
      <c r="T799" t="s">
        <v>47</v>
      </c>
      <c r="U799" t="s">
        <v>47</v>
      </c>
      <c r="V799" t="s">
        <v>4425</v>
      </c>
      <c r="W799" t="s">
        <v>47</v>
      </c>
      <c r="X799" t="s">
        <v>6233</v>
      </c>
      <c r="Y799" t="s">
        <v>47</v>
      </c>
      <c r="Z799" t="s">
        <v>47</v>
      </c>
    </row>
    <row r="800" spans="1:26">
      <c r="A800" t="s">
        <v>6250</v>
      </c>
      <c r="B800" t="s">
        <v>170</v>
      </c>
      <c r="C800">
        <v>2023</v>
      </c>
      <c r="D800" t="s">
        <v>6251</v>
      </c>
      <c r="E800" t="s">
        <v>6252</v>
      </c>
      <c r="F800" t="s">
        <v>6253</v>
      </c>
      <c r="G800" t="s">
        <v>6254</v>
      </c>
      <c r="H800" t="s">
        <v>47</v>
      </c>
      <c r="I800" t="s">
        <v>47</v>
      </c>
      <c r="J800" t="s">
        <v>6255</v>
      </c>
      <c r="K800" t="s">
        <v>6256</v>
      </c>
      <c r="L800" s="12">
        <v>45363.382060185184</v>
      </c>
      <c r="M800" s="12">
        <v>45363.38554398148</v>
      </c>
      <c r="N800" s="12" t="s">
        <v>47</v>
      </c>
      <c r="O800" t="s">
        <v>6257</v>
      </c>
      <c r="P800" t="s">
        <v>47</v>
      </c>
      <c r="Q800" t="s">
        <v>47</v>
      </c>
      <c r="R800" t="s">
        <v>47</v>
      </c>
      <c r="S800" t="s">
        <v>47</v>
      </c>
      <c r="T800" t="s">
        <v>2971</v>
      </c>
      <c r="U800" t="s">
        <v>47</v>
      </c>
      <c r="V800" t="s">
        <v>47</v>
      </c>
      <c r="W800" t="s">
        <v>47</v>
      </c>
      <c r="X800" t="s">
        <v>6258</v>
      </c>
      <c r="Y800" t="s">
        <v>47</v>
      </c>
      <c r="Z800" t="s">
        <v>47</v>
      </c>
    </row>
    <row r="801" spans="1:26">
      <c r="A801" t="s">
        <v>6259</v>
      </c>
      <c r="B801" t="s">
        <v>654</v>
      </c>
      <c r="C801">
        <v>2024</v>
      </c>
      <c r="D801" t="s">
        <v>6260</v>
      </c>
      <c r="E801" t="s">
        <v>6261</v>
      </c>
      <c r="F801" t="s">
        <v>47</v>
      </c>
      <c r="G801" t="s">
        <v>6262</v>
      </c>
      <c r="H801" t="s">
        <v>47</v>
      </c>
      <c r="I801" t="s">
        <v>47</v>
      </c>
      <c r="J801" t="s">
        <v>6263</v>
      </c>
      <c r="K801" t="s">
        <v>6178</v>
      </c>
      <c r="L801" s="12">
        <v>45363.382060185184</v>
      </c>
      <c r="M801" s="12">
        <v>45363.385787037034</v>
      </c>
      <c r="N801" s="12" t="s">
        <v>47</v>
      </c>
      <c r="O801" t="s">
        <v>47</v>
      </c>
      <c r="P801" t="s">
        <v>47</v>
      </c>
      <c r="Q801" t="s">
        <v>47</v>
      </c>
      <c r="R801" t="s">
        <v>47</v>
      </c>
      <c r="S801" t="s">
        <v>47</v>
      </c>
      <c r="T801" t="s">
        <v>1981</v>
      </c>
      <c r="U801" t="s">
        <v>47</v>
      </c>
      <c r="V801" t="s">
        <v>47</v>
      </c>
      <c r="W801" t="s">
        <v>47</v>
      </c>
      <c r="X801" t="s">
        <v>6264</v>
      </c>
      <c r="Y801" t="s">
        <v>47</v>
      </c>
      <c r="Z801" t="s">
        <v>47</v>
      </c>
    </row>
    <row r="802" spans="1:26">
      <c r="A802" t="s">
        <v>6265</v>
      </c>
      <c r="B802" t="s">
        <v>83</v>
      </c>
      <c r="C802">
        <v>2023</v>
      </c>
      <c r="D802" t="s">
        <v>6266</v>
      </c>
      <c r="E802" t="s">
        <v>6267</v>
      </c>
      <c r="F802" t="s">
        <v>6268</v>
      </c>
      <c r="G802" t="s">
        <v>47</v>
      </c>
      <c r="H802" t="s">
        <v>6269</v>
      </c>
      <c r="I802" t="s">
        <v>6270</v>
      </c>
      <c r="J802" t="s">
        <v>6271</v>
      </c>
      <c r="K802" t="s">
        <v>6272</v>
      </c>
      <c r="L802" s="12">
        <v>45363.382060185184</v>
      </c>
      <c r="M802" s="12">
        <v>45363.384988425925</v>
      </c>
      <c r="N802" s="12" t="s">
        <v>47</v>
      </c>
      <c r="O802" t="s">
        <v>47</v>
      </c>
      <c r="P802" t="s">
        <v>448</v>
      </c>
      <c r="Q802" t="s">
        <v>6273</v>
      </c>
      <c r="R802" t="s">
        <v>5073</v>
      </c>
      <c r="S802" t="s">
        <v>47</v>
      </c>
      <c r="T802" t="s">
        <v>47</v>
      </c>
      <c r="U802" t="s">
        <v>47</v>
      </c>
      <c r="V802" t="s">
        <v>4425</v>
      </c>
      <c r="W802" t="s">
        <v>47</v>
      </c>
      <c r="X802" t="s">
        <v>6233</v>
      </c>
      <c r="Y802" t="s">
        <v>47</v>
      </c>
      <c r="Z802" t="s">
        <v>47</v>
      </c>
    </row>
    <row r="803" spans="1:26">
      <c r="A803" t="s">
        <v>6274</v>
      </c>
      <c r="B803" t="s">
        <v>83</v>
      </c>
      <c r="C803">
        <v>2021</v>
      </c>
      <c r="D803" t="s">
        <v>6275</v>
      </c>
      <c r="E803" t="s">
        <v>6276</v>
      </c>
      <c r="F803" t="s">
        <v>1212</v>
      </c>
      <c r="G803" t="s">
        <v>47</v>
      </c>
      <c r="H803" t="s">
        <v>6228</v>
      </c>
      <c r="I803" t="s">
        <v>6277</v>
      </c>
      <c r="J803" t="s">
        <v>6278</v>
      </c>
      <c r="K803" t="s">
        <v>6279</v>
      </c>
      <c r="L803" s="12">
        <v>45363.382060185184</v>
      </c>
      <c r="M803" s="12">
        <v>45363.385763888888</v>
      </c>
      <c r="N803" s="12" t="s">
        <v>47</v>
      </c>
      <c r="O803" t="s">
        <v>6280</v>
      </c>
      <c r="P803" t="s">
        <v>236</v>
      </c>
      <c r="Q803" t="s">
        <v>5291</v>
      </c>
      <c r="R803" t="s">
        <v>4443</v>
      </c>
      <c r="S803" t="s">
        <v>47</v>
      </c>
      <c r="T803" t="s">
        <v>47</v>
      </c>
      <c r="U803" t="s">
        <v>47</v>
      </c>
      <c r="V803" t="s">
        <v>4425</v>
      </c>
      <c r="W803" t="s">
        <v>47</v>
      </c>
      <c r="X803" t="s">
        <v>6233</v>
      </c>
      <c r="Y803" t="s">
        <v>47</v>
      </c>
      <c r="Z803" t="s">
        <v>47</v>
      </c>
    </row>
    <row r="804" spans="1:26">
      <c r="A804" t="s">
        <v>6281</v>
      </c>
      <c r="B804" t="s">
        <v>654</v>
      </c>
      <c r="C804">
        <v>2023</v>
      </c>
      <c r="D804" t="s">
        <v>6282</v>
      </c>
      <c r="E804" t="s">
        <v>6283</v>
      </c>
      <c r="F804" t="s">
        <v>47</v>
      </c>
      <c r="G804" t="s">
        <v>6284</v>
      </c>
      <c r="H804" t="s">
        <v>47</v>
      </c>
      <c r="I804" t="s">
        <v>47</v>
      </c>
      <c r="J804" t="s">
        <v>6285</v>
      </c>
      <c r="K804" t="s">
        <v>6199</v>
      </c>
      <c r="L804" s="12">
        <v>45363.382060185184</v>
      </c>
      <c r="M804" s="12">
        <v>45363.38559027778</v>
      </c>
      <c r="N804" s="12" t="s">
        <v>47</v>
      </c>
      <c r="O804" t="s">
        <v>47</v>
      </c>
      <c r="P804" t="s">
        <v>47</v>
      </c>
      <c r="Q804" t="s">
        <v>47</v>
      </c>
      <c r="R804" t="s">
        <v>47</v>
      </c>
      <c r="S804" t="s">
        <v>47</v>
      </c>
      <c r="T804" t="s">
        <v>2971</v>
      </c>
      <c r="U804" t="s">
        <v>47</v>
      </c>
      <c r="V804" t="s">
        <v>47</v>
      </c>
      <c r="W804" t="s">
        <v>47</v>
      </c>
      <c r="X804" t="s">
        <v>6286</v>
      </c>
      <c r="Y804" t="s">
        <v>47</v>
      </c>
      <c r="Z804" t="s">
        <v>47</v>
      </c>
    </row>
    <row r="805" spans="1:26">
      <c r="A805" t="s">
        <v>6287</v>
      </c>
      <c r="B805" t="s">
        <v>654</v>
      </c>
      <c r="C805">
        <v>2022</v>
      </c>
      <c r="D805" t="s">
        <v>6288</v>
      </c>
      <c r="E805" t="s">
        <v>6289</v>
      </c>
      <c r="F805" t="s">
        <v>47</v>
      </c>
      <c r="G805" t="s">
        <v>6290</v>
      </c>
      <c r="H805" t="s">
        <v>47</v>
      </c>
      <c r="I805" t="s">
        <v>47</v>
      </c>
      <c r="J805" t="s">
        <v>6291</v>
      </c>
      <c r="K805" t="s">
        <v>71</v>
      </c>
      <c r="L805" s="12">
        <v>45363.382060185184</v>
      </c>
      <c r="M805" s="12">
        <v>45363.385578703703</v>
      </c>
      <c r="N805" s="12" t="s">
        <v>47</v>
      </c>
      <c r="O805" t="s">
        <v>47</v>
      </c>
      <c r="P805" t="s">
        <v>47</v>
      </c>
      <c r="Q805" t="s">
        <v>47</v>
      </c>
      <c r="R805" t="s">
        <v>47</v>
      </c>
      <c r="S805" t="s">
        <v>47</v>
      </c>
      <c r="T805" t="s">
        <v>6292</v>
      </c>
      <c r="U805" t="s">
        <v>47</v>
      </c>
      <c r="V805" t="s">
        <v>47</v>
      </c>
      <c r="W805" t="s">
        <v>47</v>
      </c>
      <c r="X805" t="s">
        <v>6293</v>
      </c>
      <c r="Y805" t="s">
        <v>47</v>
      </c>
      <c r="Z805" t="s">
        <v>47</v>
      </c>
    </row>
    <row r="806" spans="1:26">
      <c r="A806" t="s">
        <v>6294</v>
      </c>
      <c r="B806" t="s">
        <v>83</v>
      </c>
      <c r="C806">
        <v>2022</v>
      </c>
      <c r="D806" t="s">
        <v>6295</v>
      </c>
      <c r="E806" t="s">
        <v>6296</v>
      </c>
      <c r="F806" t="s">
        <v>1212</v>
      </c>
      <c r="G806" t="s">
        <v>47</v>
      </c>
      <c r="H806" t="s">
        <v>6228</v>
      </c>
      <c r="I806" t="s">
        <v>6297</v>
      </c>
      <c r="J806" t="s">
        <v>6298</v>
      </c>
      <c r="K806" t="s">
        <v>6299</v>
      </c>
      <c r="L806" s="12">
        <v>45363.382060185184</v>
      </c>
      <c r="M806" s="12">
        <v>45363.385694444441</v>
      </c>
      <c r="N806" s="12" t="s">
        <v>47</v>
      </c>
      <c r="O806" t="s">
        <v>6300</v>
      </c>
      <c r="P806" t="s">
        <v>889</v>
      </c>
      <c r="Q806" t="s">
        <v>4442</v>
      </c>
      <c r="R806" t="s">
        <v>4443</v>
      </c>
      <c r="S806" t="s">
        <v>47</v>
      </c>
      <c r="T806" t="s">
        <v>47</v>
      </c>
      <c r="U806" t="s">
        <v>47</v>
      </c>
      <c r="V806" t="s">
        <v>4425</v>
      </c>
      <c r="W806" t="s">
        <v>47</v>
      </c>
      <c r="X806" t="s">
        <v>6233</v>
      </c>
      <c r="Y806" t="s">
        <v>47</v>
      </c>
      <c r="Z806" t="s">
        <v>47</v>
      </c>
    </row>
    <row r="807" spans="1:26">
      <c r="A807" t="s">
        <v>6301</v>
      </c>
      <c r="B807" t="s">
        <v>170</v>
      </c>
      <c r="C807">
        <v>1995</v>
      </c>
      <c r="D807" t="s">
        <v>47</v>
      </c>
      <c r="E807" t="s">
        <v>6302</v>
      </c>
      <c r="F807" t="s">
        <v>6303</v>
      </c>
      <c r="G807" t="s">
        <v>6304</v>
      </c>
      <c r="H807" t="s">
        <v>47</v>
      </c>
      <c r="I807" t="s">
        <v>47</v>
      </c>
      <c r="J807" t="s">
        <v>6305</v>
      </c>
      <c r="K807" t="s">
        <v>113</v>
      </c>
      <c r="L807" s="12">
        <v>45363.382060185184</v>
      </c>
      <c r="M807" s="12">
        <v>45363.385312500002</v>
      </c>
      <c r="N807" s="12" t="s">
        <v>47</v>
      </c>
      <c r="O807" t="s">
        <v>6306</v>
      </c>
      <c r="P807" t="s">
        <v>47</v>
      </c>
      <c r="Q807" t="s">
        <v>47</v>
      </c>
      <c r="R807" t="s">
        <v>47</v>
      </c>
      <c r="S807" t="s">
        <v>47</v>
      </c>
      <c r="T807" t="s">
        <v>6307</v>
      </c>
      <c r="U807" t="s">
        <v>47</v>
      </c>
      <c r="V807" t="s">
        <v>47</v>
      </c>
      <c r="W807" t="s">
        <v>47</v>
      </c>
      <c r="X807" t="s">
        <v>6308</v>
      </c>
      <c r="Y807" t="s">
        <v>47</v>
      </c>
      <c r="Z807" t="s">
        <v>47</v>
      </c>
    </row>
    <row r="808" spans="1:26">
      <c r="A808" t="s">
        <v>6309</v>
      </c>
      <c r="B808" t="s">
        <v>170</v>
      </c>
      <c r="C808">
        <v>1994</v>
      </c>
      <c r="D808" t="s">
        <v>6310</v>
      </c>
      <c r="E808" t="s">
        <v>6302</v>
      </c>
      <c r="F808" t="s">
        <v>6311</v>
      </c>
      <c r="G808" t="s">
        <v>6312</v>
      </c>
      <c r="H808" t="s">
        <v>47</v>
      </c>
      <c r="I808" t="s">
        <v>47</v>
      </c>
      <c r="J808" t="s">
        <v>6313</v>
      </c>
      <c r="K808" t="s">
        <v>6314</v>
      </c>
      <c r="L808" s="12">
        <v>45363.382060185184</v>
      </c>
      <c r="M808" s="12">
        <v>45363.385312500002</v>
      </c>
      <c r="N808" s="12" t="s">
        <v>47</v>
      </c>
      <c r="O808" t="s">
        <v>6315</v>
      </c>
      <c r="P808" t="s">
        <v>47</v>
      </c>
      <c r="Q808" t="s">
        <v>47</v>
      </c>
      <c r="R808" t="s">
        <v>47</v>
      </c>
      <c r="S808" t="s">
        <v>47</v>
      </c>
      <c r="T808" t="s">
        <v>6307</v>
      </c>
      <c r="U808" t="s">
        <v>47</v>
      </c>
      <c r="V808" t="s">
        <v>47</v>
      </c>
      <c r="W808" t="s">
        <v>47</v>
      </c>
      <c r="X808" t="s">
        <v>6316</v>
      </c>
      <c r="Y808" t="s">
        <v>47</v>
      </c>
      <c r="Z808" t="s">
        <v>47</v>
      </c>
    </row>
    <row r="809" spans="1:26">
      <c r="A809" t="s">
        <v>6317</v>
      </c>
      <c r="B809" t="s">
        <v>83</v>
      </c>
      <c r="C809">
        <v>2022</v>
      </c>
      <c r="D809" t="s">
        <v>6318</v>
      </c>
      <c r="E809" t="s">
        <v>6319</v>
      </c>
      <c r="F809" t="s">
        <v>1212</v>
      </c>
      <c r="G809" t="s">
        <v>47</v>
      </c>
      <c r="H809" t="s">
        <v>6228</v>
      </c>
      <c r="I809" t="s">
        <v>6320</v>
      </c>
      <c r="J809" t="s">
        <v>6321</v>
      </c>
      <c r="K809" t="s">
        <v>6322</v>
      </c>
      <c r="L809" s="12">
        <v>45363.382060185184</v>
      </c>
      <c r="M809" s="12">
        <v>45363.385127314818</v>
      </c>
      <c r="N809" s="12" t="s">
        <v>47</v>
      </c>
      <c r="O809" t="s">
        <v>6323</v>
      </c>
      <c r="P809" t="s">
        <v>236</v>
      </c>
      <c r="Q809" t="s">
        <v>4442</v>
      </c>
      <c r="R809" t="s">
        <v>4443</v>
      </c>
      <c r="S809" t="s">
        <v>47</v>
      </c>
      <c r="T809" t="s">
        <v>47</v>
      </c>
      <c r="U809" t="s">
        <v>47</v>
      </c>
      <c r="V809" t="s">
        <v>4425</v>
      </c>
      <c r="W809" t="s">
        <v>47</v>
      </c>
      <c r="X809" t="s">
        <v>6233</v>
      </c>
      <c r="Y809" t="s">
        <v>47</v>
      </c>
      <c r="Z809" t="s">
        <v>47</v>
      </c>
    </row>
    <row r="810" spans="1:26">
      <c r="A810" t="s">
        <v>6324</v>
      </c>
      <c r="B810" t="s">
        <v>83</v>
      </c>
      <c r="C810">
        <v>2022</v>
      </c>
      <c r="D810" t="s">
        <v>6325</v>
      </c>
      <c r="E810" t="s">
        <v>6326</v>
      </c>
      <c r="F810" t="s">
        <v>6327</v>
      </c>
      <c r="G810" t="s">
        <v>47</v>
      </c>
      <c r="H810" t="s">
        <v>6328</v>
      </c>
      <c r="I810" t="s">
        <v>6329</v>
      </c>
      <c r="J810" t="s">
        <v>6330</v>
      </c>
      <c r="K810" t="s">
        <v>6331</v>
      </c>
      <c r="L810" s="12">
        <v>45363.382060185184</v>
      </c>
      <c r="M810" s="12">
        <v>45363.385196759256</v>
      </c>
      <c r="N810" s="12" t="s">
        <v>47</v>
      </c>
      <c r="O810" t="s">
        <v>6332</v>
      </c>
      <c r="P810" t="s">
        <v>311</v>
      </c>
      <c r="Q810" t="s">
        <v>4721</v>
      </c>
      <c r="R810" t="s">
        <v>6333</v>
      </c>
      <c r="S810" t="s">
        <v>47</v>
      </c>
      <c r="T810" t="s">
        <v>47</v>
      </c>
      <c r="U810" t="s">
        <v>47</v>
      </c>
      <c r="V810" t="s">
        <v>4425</v>
      </c>
      <c r="W810" t="s">
        <v>47</v>
      </c>
      <c r="X810" t="s">
        <v>6233</v>
      </c>
      <c r="Y810" t="s">
        <v>47</v>
      </c>
      <c r="Z810" t="s">
        <v>47</v>
      </c>
    </row>
    <row r="811" spans="1:26">
      <c r="A811" t="s">
        <v>6334</v>
      </c>
      <c r="B811" t="s">
        <v>170</v>
      </c>
      <c r="C811">
        <v>2023</v>
      </c>
      <c r="D811" t="s">
        <v>6335</v>
      </c>
      <c r="E811" t="s">
        <v>6336</v>
      </c>
      <c r="F811" t="s">
        <v>6337</v>
      </c>
      <c r="G811" t="s">
        <v>6338</v>
      </c>
      <c r="H811" t="s">
        <v>47</v>
      </c>
      <c r="I811" t="s">
        <v>47</v>
      </c>
      <c r="J811" t="s">
        <v>6339</v>
      </c>
      <c r="K811" t="s">
        <v>6199</v>
      </c>
      <c r="L811" s="12">
        <v>45363.382060185184</v>
      </c>
      <c r="M811" s="12">
        <v>45363.384965277779</v>
      </c>
      <c r="N811" s="12" t="s">
        <v>47</v>
      </c>
      <c r="O811" t="s">
        <v>6340</v>
      </c>
      <c r="P811" t="s">
        <v>47</v>
      </c>
      <c r="Q811" t="s">
        <v>47</v>
      </c>
      <c r="R811" t="s">
        <v>47</v>
      </c>
      <c r="S811" t="s">
        <v>47</v>
      </c>
      <c r="T811" t="s">
        <v>2971</v>
      </c>
      <c r="U811" t="s">
        <v>47</v>
      </c>
      <c r="V811" t="s">
        <v>47</v>
      </c>
      <c r="W811" t="s">
        <v>47</v>
      </c>
      <c r="X811" t="s">
        <v>6341</v>
      </c>
      <c r="Y811" t="s">
        <v>47</v>
      </c>
      <c r="Z811" t="s">
        <v>47</v>
      </c>
    </row>
    <row r="812" spans="1:26">
      <c r="A812" t="s">
        <v>6342</v>
      </c>
      <c r="B812" t="s">
        <v>654</v>
      </c>
      <c r="C812">
        <v>2022</v>
      </c>
      <c r="D812" t="s">
        <v>6343</v>
      </c>
      <c r="E812" t="s">
        <v>6344</v>
      </c>
      <c r="F812" t="s">
        <v>47</v>
      </c>
      <c r="G812" t="s">
        <v>6345</v>
      </c>
      <c r="H812" t="s">
        <v>47</v>
      </c>
      <c r="I812" t="s">
        <v>47</v>
      </c>
      <c r="J812" t="s">
        <v>6346</v>
      </c>
      <c r="K812" t="s">
        <v>71</v>
      </c>
      <c r="L812" s="12">
        <v>45363.382060185184</v>
      </c>
      <c r="M812" s="12">
        <v>45363.38554398148</v>
      </c>
      <c r="N812" s="12" t="s">
        <v>47</v>
      </c>
      <c r="O812" t="s">
        <v>47</v>
      </c>
      <c r="P812" t="s">
        <v>47</v>
      </c>
      <c r="Q812" t="s">
        <v>47</v>
      </c>
      <c r="R812" t="s">
        <v>47</v>
      </c>
      <c r="S812" t="s">
        <v>47</v>
      </c>
      <c r="T812" t="s">
        <v>6292</v>
      </c>
      <c r="U812" t="s">
        <v>47</v>
      </c>
      <c r="V812" t="s">
        <v>47</v>
      </c>
      <c r="W812" t="s">
        <v>47</v>
      </c>
      <c r="X812" t="s">
        <v>6347</v>
      </c>
      <c r="Y812" t="s">
        <v>47</v>
      </c>
      <c r="Z812" t="s">
        <v>47</v>
      </c>
    </row>
    <row r="813" spans="1:26">
      <c r="A813" t="s">
        <v>6348</v>
      </c>
      <c r="B813" t="s">
        <v>83</v>
      </c>
      <c r="C813">
        <v>2024</v>
      </c>
      <c r="D813" t="s">
        <v>6349</v>
      </c>
      <c r="E813" t="s">
        <v>6350</v>
      </c>
      <c r="F813" t="s">
        <v>2014</v>
      </c>
      <c r="G813" t="s">
        <v>47</v>
      </c>
      <c r="H813" t="s">
        <v>6351</v>
      </c>
      <c r="I813" t="s">
        <v>6352</v>
      </c>
      <c r="J813" t="s">
        <v>6353</v>
      </c>
      <c r="K813" t="s">
        <v>6354</v>
      </c>
      <c r="L813" s="12">
        <v>45363.382060185184</v>
      </c>
      <c r="M813" s="12">
        <v>45363.385787037034</v>
      </c>
      <c r="N813" s="12" t="s">
        <v>47</v>
      </c>
      <c r="O813" t="s">
        <v>47</v>
      </c>
      <c r="P813" t="s">
        <v>236</v>
      </c>
      <c r="Q813" t="s">
        <v>4488</v>
      </c>
      <c r="R813" t="s">
        <v>4968</v>
      </c>
      <c r="S813" t="s">
        <v>47</v>
      </c>
      <c r="T813" t="s">
        <v>47</v>
      </c>
      <c r="U813" t="s">
        <v>47</v>
      </c>
      <c r="V813" t="s">
        <v>4425</v>
      </c>
      <c r="W813" t="s">
        <v>47</v>
      </c>
      <c r="X813" t="s">
        <v>6233</v>
      </c>
      <c r="Y813" t="s">
        <v>47</v>
      </c>
      <c r="Z813" t="s">
        <v>47</v>
      </c>
    </row>
    <row r="814" spans="1:26">
      <c r="A814" t="s">
        <v>6355</v>
      </c>
      <c r="B814" t="s">
        <v>83</v>
      </c>
      <c r="C814">
        <v>2021</v>
      </c>
      <c r="D814" t="s">
        <v>6356</v>
      </c>
      <c r="E814" t="s">
        <v>6357</v>
      </c>
      <c r="F814" t="s">
        <v>1212</v>
      </c>
      <c r="G814" t="s">
        <v>47</v>
      </c>
      <c r="H814" t="s">
        <v>6228</v>
      </c>
      <c r="I814" t="s">
        <v>6358</v>
      </c>
      <c r="J814" t="s">
        <v>6359</v>
      </c>
      <c r="K814" t="s">
        <v>6360</v>
      </c>
      <c r="L814" s="12">
        <v>45363.382060185184</v>
      </c>
      <c r="M814" s="12">
        <v>45363.385474537034</v>
      </c>
      <c r="N814" s="12" t="s">
        <v>47</v>
      </c>
      <c r="O814" t="s">
        <v>6361</v>
      </c>
      <c r="P814" t="s">
        <v>236</v>
      </c>
      <c r="Q814" t="s">
        <v>4442</v>
      </c>
      <c r="R814" t="s">
        <v>4443</v>
      </c>
      <c r="S814" t="s">
        <v>47</v>
      </c>
      <c r="T814" t="s">
        <v>47</v>
      </c>
      <c r="U814" t="s">
        <v>47</v>
      </c>
      <c r="V814" t="s">
        <v>4425</v>
      </c>
      <c r="W814" t="s">
        <v>47</v>
      </c>
      <c r="X814" t="s">
        <v>6233</v>
      </c>
      <c r="Y814" t="s">
        <v>47</v>
      </c>
      <c r="Z814" t="s">
        <v>47</v>
      </c>
    </row>
    <row r="815" spans="1:26">
      <c r="A815" t="s">
        <v>6362</v>
      </c>
      <c r="B815" t="s">
        <v>83</v>
      </c>
      <c r="C815">
        <v>2022</v>
      </c>
      <c r="D815" t="s">
        <v>6363</v>
      </c>
      <c r="E815" t="s">
        <v>6364</v>
      </c>
      <c r="F815" t="s">
        <v>2844</v>
      </c>
      <c r="G815" t="s">
        <v>47</v>
      </c>
      <c r="H815" t="s">
        <v>6365</v>
      </c>
      <c r="I815" t="s">
        <v>6366</v>
      </c>
      <c r="J815" t="s">
        <v>6367</v>
      </c>
      <c r="K815" t="s">
        <v>6368</v>
      </c>
      <c r="L815" s="12">
        <v>45363.382060185184</v>
      </c>
      <c r="M815" s="12">
        <v>45363.385868055557</v>
      </c>
      <c r="N815" s="12" t="s">
        <v>47</v>
      </c>
      <c r="O815" t="s">
        <v>6369</v>
      </c>
      <c r="P815" t="s">
        <v>3241</v>
      </c>
      <c r="Q815" t="s">
        <v>6370</v>
      </c>
      <c r="R815" t="s">
        <v>4433</v>
      </c>
      <c r="S815" t="s">
        <v>47</v>
      </c>
      <c r="T815" t="s">
        <v>47</v>
      </c>
      <c r="U815" t="s">
        <v>47</v>
      </c>
      <c r="V815" t="s">
        <v>4425</v>
      </c>
      <c r="W815" t="s">
        <v>47</v>
      </c>
      <c r="X815" t="s">
        <v>6233</v>
      </c>
      <c r="Y815" t="s">
        <v>47</v>
      </c>
      <c r="Z815" t="s">
        <v>47</v>
      </c>
    </row>
    <row r="816" spans="1:26">
      <c r="A816" t="s">
        <v>6371</v>
      </c>
      <c r="B816" t="s">
        <v>83</v>
      </c>
      <c r="C816">
        <v>2021</v>
      </c>
      <c r="D816" t="s">
        <v>6372</v>
      </c>
      <c r="E816" t="s">
        <v>6373</v>
      </c>
      <c r="F816" t="s">
        <v>1212</v>
      </c>
      <c r="G816" t="s">
        <v>47</v>
      </c>
      <c r="H816" t="s">
        <v>6228</v>
      </c>
      <c r="I816" t="s">
        <v>6374</v>
      </c>
      <c r="J816" t="s">
        <v>6375</v>
      </c>
      <c r="K816" t="s">
        <v>6376</v>
      </c>
      <c r="L816" s="12">
        <v>45363.382071759261</v>
      </c>
      <c r="M816" s="12">
        <v>45363.385474537034</v>
      </c>
      <c r="N816" s="12" t="s">
        <v>47</v>
      </c>
      <c r="O816" t="s">
        <v>6377</v>
      </c>
      <c r="P816" t="s">
        <v>505</v>
      </c>
      <c r="Q816" t="s">
        <v>5291</v>
      </c>
      <c r="R816" t="s">
        <v>4443</v>
      </c>
      <c r="S816" t="s">
        <v>47</v>
      </c>
      <c r="T816" t="s">
        <v>47</v>
      </c>
      <c r="U816" t="s">
        <v>47</v>
      </c>
      <c r="V816" t="s">
        <v>4425</v>
      </c>
      <c r="W816" t="s">
        <v>47</v>
      </c>
      <c r="X816" t="s">
        <v>6233</v>
      </c>
      <c r="Y816" t="s">
        <v>47</v>
      </c>
      <c r="Z816" t="s">
        <v>47</v>
      </c>
    </row>
    <row r="817" spans="1:26">
      <c r="A817" t="s">
        <v>6378</v>
      </c>
      <c r="B817" t="s">
        <v>83</v>
      </c>
      <c r="C817">
        <v>2023</v>
      </c>
      <c r="D817" t="s">
        <v>6379</v>
      </c>
      <c r="E817" t="s">
        <v>6380</v>
      </c>
      <c r="F817" t="s">
        <v>6381</v>
      </c>
      <c r="G817" t="s">
        <v>47</v>
      </c>
      <c r="H817" t="s">
        <v>6382</v>
      </c>
      <c r="I817" t="s">
        <v>6383</v>
      </c>
      <c r="J817" t="s">
        <v>6384</v>
      </c>
      <c r="K817" t="s">
        <v>6385</v>
      </c>
      <c r="L817" s="12">
        <v>45363.382071759261</v>
      </c>
      <c r="M817" s="12">
        <v>45363.385381944441</v>
      </c>
      <c r="N817" s="12" t="s">
        <v>47</v>
      </c>
      <c r="O817" t="s">
        <v>47</v>
      </c>
      <c r="P817" t="s">
        <v>47</v>
      </c>
      <c r="Q817" t="s">
        <v>47</v>
      </c>
      <c r="R817" t="s">
        <v>6386</v>
      </c>
      <c r="S817" t="s">
        <v>47</v>
      </c>
      <c r="T817" t="s">
        <v>47</v>
      </c>
      <c r="U817" t="s">
        <v>47</v>
      </c>
      <c r="V817" t="s">
        <v>4425</v>
      </c>
      <c r="W817" t="s">
        <v>47</v>
      </c>
      <c r="X817" t="s">
        <v>6233</v>
      </c>
      <c r="Y817" t="s">
        <v>47</v>
      </c>
      <c r="Z817" t="s">
        <v>47</v>
      </c>
    </row>
    <row r="818" spans="1:26">
      <c r="A818" t="s">
        <v>6387</v>
      </c>
      <c r="B818" t="s">
        <v>83</v>
      </c>
      <c r="C818">
        <v>2022</v>
      </c>
      <c r="D818" t="s">
        <v>6388</v>
      </c>
      <c r="E818" t="s">
        <v>6389</v>
      </c>
      <c r="F818" t="s">
        <v>6390</v>
      </c>
      <c r="G818" t="s">
        <v>47</v>
      </c>
      <c r="H818" t="s">
        <v>6391</v>
      </c>
      <c r="I818" t="s">
        <v>6392</v>
      </c>
      <c r="J818" t="s">
        <v>6393</v>
      </c>
      <c r="K818" t="s">
        <v>6394</v>
      </c>
      <c r="L818" s="12">
        <v>45363.382071759261</v>
      </c>
      <c r="M818" s="12">
        <v>45363.38553240741</v>
      </c>
      <c r="N818" s="12" t="s">
        <v>47</v>
      </c>
      <c r="O818" t="s">
        <v>6395</v>
      </c>
      <c r="P818" t="s">
        <v>818</v>
      </c>
      <c r="Q818" t="s">
        <v>4482</v>
      </c>
      <c r="R818" t="s">
        <v>6396</v>
      </c>
      <c r="S818" t="s">
        <v>47</v>
      </c>
      <c r="T818" t="s">
        <v>47</v>
      </c>
      <c r="U818" t="s">
        <v>47</v>
      </c>
      <c r="V818" t="s">
        <v>4425</v>
      </c>
      <c r="W818" t="s">
        <v>47</v>
      </c>
      <c r="X818" t="s">
        <v>6233</v>
      </c>
      <c r="Y818" t="s">
        <v>47</v>
      </c>
      <c r="Z818" t="s">
        <v>47</v>
      </c>
    </row>
    <row r="819" spans="1:26">
      <c r="A819" t="s">
        <v>6397</v>
      </c>
      <c r="B819" t="s">
        <v>83</v>
      </c>
      <c r="C819">
        <v>2023</v>
      </c>
      <c r="D819" t="s">
        <v>6398</v>
      </c>
      <c r="E819" t="s">
        <v>6399</v>
      </c>
      <c r="F819" t="s">
        <v>2014</v>
      </c>
      <c r="G819" t="s">
        <v>47</v>
      </c>
      <c r="H819" t="s">
        <v>6351</v>
      </c>
      <c r="I819" t="s">
        <v>6400</v>
      </c>
      <c r="J819" t="s">
        <v>6401</v>
      </c>
      <c r="K819" t="s">
        <v>6402</v>
      </c>
      <c r="L819" s="12">
        <v>45363.382071759261</v>
      </c>
      <c r="M819" s="12">
        <v>45363.385416666664</v>
      </c>
      <c r="N819" s="12" t="s">
        <v>47</v>
      </c>
      <c r="O819" t="s">
        <v>6403</v>
      </c>
      <c r="P819" t="s">
        <v>184</v>
      </c>
      <c r="Q819" t="s">
        <v>6404</v>
      </c>
      <c r="R819" t="s">
        <v>4968</v>
      </c>
      <c r="S819" t="s">
        <v>47</v>
      </c>
      <c r="T819" t="s">
        <v>47</v>
      </c>
      <c r="U819" t="s">
        <v>47</v>
      </c>
      <c r="V819" t="s">
        <v>4425</v>
      </c>
      <c r="W819" t="s">
        <v>47</v>
      </c>
      <c r="X819" t="s">
        <v>6233</v>
      </c>
      <c r="Y819" t="s">
        <v>47</v>
      </c>
      <c r="Z819" t="s">
        <v>47</v>
      </c>
    </row>
    <row r="820" spans="1:26">
      <c r="A820" t="s">
        <v>6405</v>
      </c>
      <c r="B820" t="s">
        <v>654</v>
      </c>
      <c r="C820">
        <v>2023</v>
      </c>
      <c r="D820" t="s">
        <v>6406</v>
      </c>
      <c r="E820" t="s">
        <v>6407</v>
      </c>
      <c r="F820" t="s">
        <v>47</v>
      </c>
      <c r="G820" t="s">
        <v>6408</v>
      </c>
      <c r="H820" t="s">
        <v>47</v>
      </c>
      <c r="I820" t="s">
        <v>47</v>
      </c>
      <c r="J820" t="s">
        <v>6409</v>
      </c>
      <c r="K820" t="s">
        <v>6199</v>
      </c>
      <c r="L820" s="12">
        <v>45363.382071759261</v>
      </c>
      <c r="M820" s="12">
        <v>45363.384988425925</v>
      </c>
      <c r="N820" s="12" t="s">
        <v>47</v>
      </c>
      <c r="O820" t="s">
        <v>47</v>
      </c>
      <c r="P820" t="s">
        <v>47</v>
      </c>
      <c r="Q820" t="s">
        <v>47</v>
      </c>
      <c r="R820" t="s">
        <v>47</v>
      </c>
      <c r="S820" t="s">
        <v>47</v>
      </c>
      <c r="T820" t="s">
        <v>6292</v>
      </c>
      <c r="U820" t="s">
        <v>47</v>
      </c>
      <c r="V820" t="s">
        <v>47</v>
      </c>
      <c r="W820" t="s">
        <v>47</v>
      </c>
      <c r="X820" t="s">
        <v>6410</v>
      </c>
      <c r="Y820" t="s">
        <v>47</v>
      </c>
      <c r="Z820" t="s">
        <v>47</v>
      </c>
    </row>
    <row r="821" spans="1:26">
      <c r="A821" t="s">
        <v>6411</v>
      </c>
      <c r="B821" t="s">
        <v>83</v>
      </c>
      <c r="C821">
        <v>2023</v>
      </c>
      <c r="D821" t="s">
        <v>6412</v>
      </c>
      <c r="E821" t="s">
        <v>6413</v>
      </c>
      <c r="F821" t="s">
        <v>2014</v>
      </c>
      <c r="G821" t="s">
        <v>47</v>
      </c>
      <c r="H821" t="s">
        <v>6351</v>
      </c>
      <c r="I821" t="s">
        <v>6414</v>
      </c>
      <c r="J821" t="s">
        <v>6415</v>
      </c>
      <c r="K821" t="s">
        <v>6416</v>
      </c>
      <c r="L821" s="12">
        <v>45363.382071759261</v>
      </c>
      <c r="M821" s="12">
        <v>45363.385081018518</v>
      </c>
      <c r="N821" s="12" t="s">
        <v>47</v>
      </c>
      <c r="O821" t="s">
        <v>6417</v>
      </c>
      <c r="P821" t="s">
        <v>6418</v>
      </c>
      <c r="Q821" t="s">
        <v>6404</v>
      </c>
      <c r="R821" t="s">
        <v>4968</v>
      </c>
      <c r="S821" t="s">
        <v>47</v>
      </c>
      <c r="T821" t="s">
        <v>47</v>
      </c>
      <c r="U821" t="s">
        <v>47</v>
      </c>
      <c r="V821" t="s">
        <v>4425</v>
      </c>
      <c r="W821" t="s">
        <v>47</v>
      </c>
      <c r="X821" t="s">
        <v>6233</v>
      </c>
      <c r="Y821" t="s">
        <v>47</v>
      </c>
      <c r="Z821" t="s">
        <v>47</v>
      </c>
    </row>
    <row r="822" spans="1:26">
      <c r="A822" t="s">
        <v>6419</v>
      </c>
      <c r="B822" t="s">
        <v>170</v>
      </c>
      <c r="C822">
        <v>2011</v>
      </c>
      <c r="D822" t="s">
        <v>74</v>
      </c>
      <c r="E822" t="s">
        <v>6420</v>
      </c>
      <c r="F822" t="s">
        <v>6421</v>
      </c>
      <c r="G822" t="s">
        <v>6422</v>
      </c>
      <c r="H822" t="s">
        <v>47</v>
      </c>
      <c r="I822" t="s">
        <v>47</v>
      </c>
      <c r="J822" t="s">
        <v>6423</v>
      </c>
      <c r="K822" t="s">
        <v>50</v>
      </c>
      <c r="L822" s="12">
        <v>45363.382071759261</v>
      </c>
      <c r="M822" s="12">
        <v>45363.385578703703</v>
      </c>
      <c r="N822" s="12" t="s">
        <v>47</v>
      </c>
      <c r="O822" t="s">
        <v>79</v>
      </c>
      <c r="P822" t="s">
        <v>47</v>
      </c>
      <c r="Q822" t="s">
        <v>47</v>
      </c>
      <c r="R822" t="s">
        <v>47</v>
      </c>
      <c r="S822" t="s">
        <v>47</v>
      </c>
      <c r="T822" t="s">
        <v>1165</v>
      </c>
      <c r="U822" t="s">
        <v>47</v>
      </c>
      <c r="V822" t="s">
        <v>47</v>
      </c>
      <c r="W822" t="s">
        <v>47</v>
      </c>
      <c r="X822" t="s">
        <v>6424</v>
      </c>
      <c r="Y822" t="s">
        <v>47</v>
      </c>
      <c r="Z822" t="s">
        <v>47</v>
      </c>
    </row>
    <row r="823" spans="1:26">
      <c r="A823" t="s">
        <v>6425</v>
      </c>
      <c r="B823" t="s">
        <v>654</v>
      </c>
      <c r="C823">
        <v>2021</v>
      </c>
      <c r="D823" t="s">
        <v>6426</v>
      </c>
      <c r="E823" t="s">
        <v>6427</v>
      </c>
      <c r="F823" t="s">
        <v>47</v>
      </c>
      <c r="G823" t="s">
        <v>6428</v>
      </c>
      <c r="H823" t="s">
        <v>47</v>
      </c>
      <c r="I823" t="s">
        <v>47</v>
      </c>
      <c r="J823" t="s">
        <v>6429</v>
      </c>
      <c r="K823" t="s">
        <v>61</v>
      </c>
      <c r="L823" s="12">
        <v>45363.382071759261</v>
      </c>
      <c r="M823" s="12">
        <v>45363.385428240741</v>
      </c>
      <c r="N823" s="12" t="s">
        <v>47</v>
      </c>
      <c r="O823" t="s">
        <v>47</v>
      </c>
      <c r="P823" t="s">
        <v>47</v>
      </c>
      <c r="Q823" t="s">
        <v>47</v>
      </c>
      <c r="R823" t="s">
        <v>47</v>
      </c>
      <c r="S823" t="s">
        <v>47</v>
      </c>
      <c r="T823" t="s">
        <v>1173</v>
      </c>
      <c r="U823" t="s">
        <v>47</v>
      </c>
      <c r="V823" t="s">
        <v>47</v>
      </c>
      <c r="W823" t="s">
        <v>47</v>
      </c>
      <c r="X823" t="s">
        <v>6430</v>
      </c>
      <c r="Y823" t="s">
        <v>47</v>
      </c>
      <c r="Z823" t="s">
        <v>47</v>
      </c>
    </row>
    <row r="824" spans="1:26">
      <c r="A824" t="s">
        <v>6431</v>
      </c>
      <c r="B824" t="s">
        <v>170</v>
      </c>
      <c r="C824">
        <v>2021</v>
      </c>
      <c r="D824" t="s">
        <v>6432</v>
      </c>
      <c r="E824" t="s">
        <v>6433</v>
      </c>
      <c r="F824" t="s">
        <v>6434</v>
      </c>
      <c r="G824" t="s">
        <v>6435</v>
      </c>
      <c r="H824" t="s">
        <v>47</v>
      </c>
      <c r="I824" t="s">
        <v>47</v>
      </c>
      <c r="J824" t="s">
        <v>6436</v>
      </c>
      <c r="K824" t="s">
        <v>61</v>
      </c>
      <c r="L824" s="12">
        <v>45363.382071759261</v>
      </c>
      <c r="M824" s="12">
        <v>45363.385625000003</v>
      </c>
      <c r="N824" s="12" t="s">
        <v>47</v>
      </c>
      <c r="O824" t="s">
        <v>6437</v>
      </c>
      <c r="P824" t="s">
        <v>47</v>
      </c>
      <c r="Q824" t="s">
        <v>47</v>
      </c>
      <c r="R824" t="s">
        <v>47</v>
      </c>
      <c r="S824" t="s">
        <v>47</v>
      </c>
      <c r="T824" t="s">
        <v>1173</v>
      </c>
      <c r="U824" t="s">
        <v>47</v>
      </c>
      <c r="V824" t="s">
        <v>47</v>
      </c>
      <c r="W824" t="s">
        <v>47</v>
      </c>
      <c r="X824" t="s">
        <v>6438</v>
      </c>
      <c r="Y824" t="s">
        <v>47</v>
      </c>
      <c r="Z824" t="s">
        <v>47</v>
      </c>
    </row>
    <row r="825" spans="1:26">
      <c r="A825" t="s">
        <v>6439</v>
      </c>
      <c r="B825" t="s">
        <v>83</v>
      </c>
      <c r="C825">
        <v>2023</v>
      </c>
      <c r="D825" t="s">
        <v>6440</v>
      </c>
      <c r="E825" t="s">
        <v>6441</v>
      </c>
      <c r="F825" t="s">
        <v>6442</v>
      </c>
      <c r="G825" t="s">
        <v>47</v>
      </c>
      <c r="H825" t="s">
        <v>6443</v>
      </c>
      <c r="I825" t="s">
        <v>6444</v>
      </c>
      <c r="J825" t="s">
        <v>6445</v>
      </c>
      <c r="K825" t="s">
        <v>6446</v>
      </c>
      <c r="L825" s="12">
        <v>45363.382071759261</v>
      </c>
      <c r="M825" s="12">
        <v>45363.385069444441</v>
      </c>
      <c r="N825" s="12" t="s">
        <v>47</v>
      </c>
      <c r="O825" t="s">
        <v>6447</v>
      </c>
      <c r="P825" t="s">
        <v>889</v>
      </c>
      <c r="Q825" t="s">
        <v>4637</v>
      </c>
      <c r="R825" t="s">
        <v>6448</v>
      </c>
      <c r="S825" t="s">
        <v>47</v>
      </c>
      <c r="T825" t="s">
        <v>47</v>
      </c>
      <c r="U825" t="s">
        <v>47</v>
      </c>
      <c r="V825" t="s">
        <v>4425</v>
      </c>
      <c r="W825" t="s">
        <v>47</v>
      </c>
      <c r="X825" t="s">
        <v>6233</v>
      </c>
      <c r="Y825" t="s">
        <v>47</v>
      </c>
      <c r="Z825" t="s">
        <v>47</v>
      </c>
    </row>
    <row r="826" spans="1:26">
      <c r="A826" t="s">
        <v>6449</v>
      </c>
      <c r="B826" t="s">
        <v>170</v>
      </c>
      <c r="C826">
        <v>2013</v>
      </c>
      <c r="D826" t="s">
        <v>6450</v>
      </c>
      <c r="E826" t="s">
        <v>6451</v>
      </c>
      <c r="F826" t="s">
        <v>6421</v>
      </c>
      <c r="G826" t="s">
        <v>6452</v>
      </c>
      <c r="H826" t="s">
        <v>47</v>
      </c>
      <c r="I826" t="s">
        <v>47</v>
      </c>
      <c r="J826" t="s">
        <v>6453</v>
      </c>
      <c r="K826" t="s">
        <v>87</v>
      </c>
      <c r="L826" s="12">
        <v>45363.382071759261</v>
      </c>
      <c r="M826" s="12">
        <v>45363.385416666664</v>
      </c>
      <c r="N826" s="12" t="s">
        <v>47</v>
      </c>
      <c r="O826" t="s">
        <v>6454</v>
      </c>
      <c r="P826" t="s">
        <v>47</v>
      </c>
      <c r="Q826" t="s">
        <v>47</v>
      </c>
      <c r="R826" t="s">
        <v>47</v>
      </c>
      <c r="S826" t="s">
        <v>47</v>
      </c>
      <c r="T826" t="s">
        <v>1165</v>
      </c>
      <c r="U826" t="s">
        <v>47</v>
      </c>
      <c r="V826" t="s">
        <v>47</v>
      </c>
      <c r="W826" t="s">
        <v>47</v>
      </c>
      <c r="X826" t="s">
        <v>6455</v>
      </c>
      <c r="Y826" t="s">
        <v>47</v>
      </c>
      <c r="Z826" t="s">
        <v>47</v>
      </c>
    </row>
    <row r="827" spans="1:26">
      <c r="A827" t="s">
        <v>6456</v>
      </c>
      <c r="B827" t="s">
        <v>83</v>
      </c>
      <c r="C827">
        <v>2015</v>
      </c>
      <c r="D827" t="s">
        <v>47</v>
      </c>
      <c r="E827" t="s">
        <v>6457</v>
      </c>
      <c r="F827" t="s">
        <v>6458</v>
      </c>
      <c r="G827" t="s">
        <v>47</v>
      </c>
      <c r="H827" t="s">
        <v>6459</v>
      </c>
      <c r="I827" t="s">
        <v>6460</v>
      </c>
      <c r="J827" t="s">
        <v>6461</v>
      </c>
      <c r="K827" t="s">
        <v>6462</v>
      </c>
      <c r="L827" s="12">
        <v>45363.382071759261</v>
      </c>
      <c r="M827" s="12">
        <v>45363.385092592594</v>
      </c>
      <c r="N827" s="12" t="s">
        <v>47</v>
      </c>
      <c r="O827" t="s">
        <v>6463</v>
      </c>
      <c r="P827" t="s">
        <v>6464</v>
      </c>
      <c r="Q827" t="s">
        <v>6465</v>
      </c>
      <c r="R827" t="s">
        <v>6458</v>
      </c>
      <c r="S827" t="s">
        <v>47</v>
      </c>
      <c r="T827" t="s">
        <v>47</v>
      </c>
      <c r="U827" t="s">
        <v>47</v>
      </c>
      <c r="V827" t="s">
        <v>4425</v>
      </c>
      <c r="W827" t="s">
        <v>47</v>
      </c>
      <c r="X827" t="s">
        <v>6466</v>
      </c>
      <c r="Y827" t="s">
        <v>47</v>
      </c>
      <c r="Z827" t="s">
        <v>47</v>
      </c>
    </row>
    <row r="828" spans="1:26">
      <c r="A828" t="s">
        <v>6467</v>
      </c>
      <c r="B828" t="s">
        <v>170</v>
      </c>
      <c r="C828">
        <v>2023</v>
      </c>
      <c r="D828" t="s">
        <v>6468</v>
      </c>
      <c r="E828" t="s">
        <v>6469</v>
      </c>
      <c r="F828" t="s">
        <v>6216</v>
      </c>
      <c r="G828" t="s">
        <v>6218</v>
      </c>
      <c r="H828" t="s">
        <v>47</v>
      </c>
      <c r="I828" t="s">
        <v>47</v>
      </c>
      <c r="J828" t="s">
        <v>6470</v>
      </c>
      <c r="K828" t="s">
        <v>6199</v>
      </c>
      <c r="L828" s="12">
        <v>45363.382071759261</v>
      </c>
      <c r="M828" s="12">
        <v>45363.385381944441</v>
      </c>
      <c r="N828" s="12" t="s">
        <v>47</v>
      </c>
      <c r="O828" t="s">
        <v>6471</v>
      </c>
      <c r="P828" t="s">
        <v>47</v>
      </c>
      <c r="Q828" t="s">
        <v>47</v>
      </c>
      <c r="R828" t="s">
        <v>47</v>
      </c>
      <c r="S828" t="s">
        <v>47</v>
      </c>
      <c r="T828" t="s">
        <v>1173</v>
      </c>
      <c r="U828" t="s">
        <v>47</v>
      </c>
      <c r="V828" t="s">
        <v>47</v>
      </c>
      <c r="W828" t="s">
        <v>47</v>
      </c>
      <c r="X828" t="s">
        <v>6472</v>
      </c>
      <c r="Y828" t="s">
        <v>47</v>
      </c>
      <c r="Z828" t="s">
        <v>47</v>
      </c>
    </row>
    <row r="829" spans="1:26">
      <c r="A829" t="s">
        <v>6473</v>
      </c>
      <c r="B829" t="s">
        <v>83</v>
      </c>
      <c r="C829">
        <v>2016</v>
      </c>
      <c r="D829" t="s">
        <v>6474</v>
      </c>
      <c r="E829" t="s">
        <v>6475</v>
      </c>
      <c r="F829" t="s">
        <v>2815</v>
      </c>
      <c r="G829" t="s">
        <v>47</v>
      </c>
      <c r="H829" t="s">
        <v>6476</v>
      </c>
      <c r="I829" t="s">
        <v>6477</v>
      </c>
      <c r="J829" t="s">
        <v>6478</v>
      </c>
      <c r="K829" t="s">
        <v>6479</v>
      </c>
      <c r="L829" s="12">
        <v>45363.382071759261</v>
      </c>
      <c r="M829" s="12">
        <v>45363.385057870371</v>
      </c>
      <c r="N829" s="12" t="s">
        <v>47</v>
      </c>
      <c r="O829" t="s">
        <v>3690</v>
      </c>
      <c r="P829" t="s">
        <v>130</v>
      </c>
      <c r="Q829" t="s">
        <v>184</v>
      </c>
      <c r="R829" t="s">
        <v>4467</v>
      </c>
      <c r="S829" t="s">
        <v>47</v>
      </c>
      <c r="T829" t="s">
        <v>47</v>
      </c>
      <c r="U829" t="s">
        <v>47</v>
      </c>
      <c r="V829" t="s">
        <v>4425</v>
      </c>
      <c r="W829" t="s">
        <v>47</v>
      </c>
      <c r="X829" t="s">
        <v>6233</v>
      </c>
      <c r="Y829" t="s">
        <v>47</v>
      </c>
      <c r="Z829" t="s">
        <v>47</v>
      </c>
    </row>
    <row r="830" spans="1:26">
      <c r="A830" t="s">
        <v>6480</v>
      </c>
      <c r="B830" t="s">
        <v>170</v>
      </c>
      <c r="C830">
        <v>2018</v>
      </c>
      <c r="D830" t="s">
        <v>6481</v>
      </c>
      <c r="E830" t="s">
        <v>6482</v>
      </c>
      <c r="F830" t="s">
        <v>6421</v>
      </c>
      <c r="G830" t="s">
        <v>6483</v>
      </c>
      <c r="H830" t="s">
        <v>47</v>
      </c>
      <c r="I830" t="s">
        <v>47</v>
      </c>
      <c r="J830" t="s">
        <v>6484</v>
      </c>
      <c r="K830" t="s">
        <v>332</v>
      </c>
      <c r="L830" s="12">
        <v>45363.382071759261</v>
      </c>
      <c r="M830" s="12">
        <v>45363.385150462964</v>
      </c>
      <c r="N830" s="12" t="s">
        <v>47</v>
      </c>
      <c r="O830" t="s">
        <v>6485</v>
      </c>
      <c r="P830" t="s">
        <v>47</v>
      </c>
      <c r="Q830" t="s">
        <v>47</v>
      </c>
      <c r="R830" t="s">
        <v>47</v>
      </c>
      <c r="S830" t="s">
        <v>47</v>
      </c>
      <c r="T830" t="s">
        <v>1173</v>
      </c>
      <c r="U830" t="s">
        <v>47</v>
      </c>
      <c r="V830" t="s">
        <v>47</v>
      </c>
      <c r="W830" t="s">
        <v>47</v>
      </c>
      <c r="X830" t="s">
        <v>6486</v>
      </c>
      <c r="Y830" t="s">
        <v>47</v>
      </c>
      <c r="Z830" t="s">
        <v>47</v>
      </c>
    </row>
    <row r="831" spans="1:26">
      <c r="A831" t="s">
        <v>6487</v>
      </c>
      <c r="B831" t="s">
        <v>83</v>
      </c>
      <c r="C831">
        <v>2016</v>
      </c>
      <c r="D831" t="s">
        <v>47</v>
      </c>
      <c r="E831" t="s">
        <v>6488</v>
      </c>
      <c r="F831" t="s">
        <v>6489</v>
      </c>
      <c r="G831" t="s">
        <v>47</v>
      </c>
      <c r="H831" t="s">
        <v>6490</v>
      </c>
      <c r="I831" t="s">
        <v>6491</v>
      </c>
      <c r="J831" t="s">
        <v>6492</v>
      </c>
      <c r="K831" t="s">
        <v>6493</v>
      </c>
      <c r="L831" s="12">
        <v>45363.382071759261</v>
      </c>
      <c r="M831" s="12">
        <v>45363.385092592594</v>
      </c>
      <c r="N831" s="12" t="s">
        <v>47</v>
      </c>
      <c r="O831" t="s">
        <v>6494</v>
      </c>
      <c r="P831" t="s">
        <v>6464</v>
      </c>
      <c r="Q831" t="s">
        <v>5353</v>
      </c>
      <c r="R831" t="s">
        <v>6495</v>
      </c>
      <c r="S831" t="s">
        <v>47</v>
      </c>
      <c r="T831" t="s">
        <v>47</v>
      </c>
      <c r="U831" t="s">
        <v>47</v>
      </c>
      <c r="V831" t="s">
        <v>4425</v>
      </c>
      <c r="W831" t="s">
        <v>47</v>
      </c>
      <c r="X831" t="s">
        <v>6233</v>
      </c>
      <c r="Y831" t="s">
        <v>47</v>
      </c>
      <c r="Z831" t="s">
        <v>47</v>
      </c>
    </row>
    <row r="832" spans="1:26">
      <c r="A832" t="s">
        <v>6496</v>
      </c>
      <c r="B832" t="s">
        <v>83</v>
      </c>
      <c r="C832">
        <v>2022</v>
      </c>
      <c r="D832" t="s">
        <v>6497</v>
      </c>
      <c r="E832" t="s">
        <v>6498</v>
      </c>
      <c r="F832" t="s">
        <v>2738</v>
      </c>
      <c r="G832" t="s">
        <v>47</v>
      </c>
      <c r="H832" t="s">
        <v>6499</v>
      </c>
      <c r="I832" t="s">
        <v>6500</v>
      </c>
      <c r="J832" t="s">
        <v>6501</v>
      </c>
      <c r="K832" t="s">
        <v>6502</v>
      </c>
      <c r="L832" s="12">
        <v>45363.382071759261</v>
      </c>
      <c r="M832" s="12">
        <v>45363.385416666664</v>
      </c>
      <c r="N832" s="12" t="s">
        <v>47</v>
      </c>
      <c r="O832" t="s">
        <v>47</v>
      </c>
      <c r="P832" t="s">
        <v>130</v>
      </c>
      <c r="Q832" t="s">
        <v>5680</v>
      </c>
      <c r="R832" t="s">
        <v>4480</v>
      </c>
      <c r="S832" t="s">
        <v>47</v>
      </c>
      <c r="T832" t="s">
        <v>47</v>
      </c>
      <c r="U832" t="s">
        <v>47</v>
      </c>
      <c r="V832" t="s">
        <v>4425</v>
      </c>
      <c r="W832" t="s">
        <v>47</v>
      </c>
      <c r="X832" t="s">
        <v>6233</v>
      </c>
      <c r="Y832" t="s">
        <v>47</v>
      </c>
      <c r="Z832" t="s">
        <v>47</v>
      </c>
    </row>
    <row r="833" spans="1:26">
      <c r="A833" t="s">
        <v>6503</v>
      </c>
      <c r="B833" t="s">
        <v>170</v>
      </c>
      <c r="C833">
        <v>2023</v>
      </c>
      <c r="D833" t="s">
        <v>6504</v>
      </c>
      <c r="E833" t="s">
        <v>6505</v>
      </c>
      <c r="F833" t="s">
        <v>6421</v>
      </c>
      <c r="G833" t="s">
        <v>6176</v>
      </c>
      <c r="H833" t="s">
        <v>47</v>
      </c>
      <c r="I833" t="s">
        <v>47</v>
      </c>
      <c r="J833" t="s">
        <v>6506</v>
      </c>
      <c r="K833" t="s">
        <v>6256</v>
      </c>
      <c r="L833" s="12">
        <v>45363.382071759261</v>
      </c>
      <c r="M833" s="12">
        <v>45363.385567129626</v>
      </c>
      <c r="N833" s="12" t="s">
        <v>47</v>
      </c>
      <c r="O833" t="s">
        <v>6507</v>
      </c>
      <c r="P833" t="s">
        <v>47</v>
      </c>
      <c r="Q833" t="s">
        <v>47</v>
      </c>
      <c r="R833" t="s">
        <v>47</v>
      </c>
      <c r="S833" t="s">
        <v>47</v>
      </c>
      <c r="T833" t="s">
        <v>2971</v>
      </c>
      <c r="U833" t="s">
        <v>47</v>
      </c>
      <c r="V833" t="s">
        <v>47</v>
      </c>
      <c r="W833" t="s">
        <v>47</v>
      </c>
      <c r="X833" t="s">
        <v>6508</v>
      </c>
      <c r="Y833" t="s">
        <v>47</v>
      </c>
      <c r="Z833" t="s">
        <v>47</v>
      </c>
    </row>
    <row r="834" spans="1:26">
      <c r="A834" t="s">
        <v>6509</v>
      </c>
      <c r="B834" t="s">
        <v>170</v>
      </c>
      <c r="C834">
        <v>2022</v>
      </c>
      <c r="D834" t="s">
        <v>6510</v>
      </c>
      <c r="E834" t="s">
        <v>6511</v>
      </c>
      <c r="F834" t="s">
        <v>6512</v>
      </c>
      <c r="G834" t="s">
        <v>6513</v>
      </c>
      <c r="H834" t="s">
        <v>47</v>
      </c>
      <c r="I834" t="s">
        <v>47</v>
      </c>
      <c r="J834" t="s">
        <v>6514</v>
      </c>
      <c r="K834" t="s">
        <v>71</v>
      </c>
      <c r="L834" s="12">
        <v>45363.382071759261</v>
      </c>
      <c r="M834" s="12">
        <v>45363.385682870372</v>
      </c>
      <c r="N834" s="12" t="s">
        <v>47</v>
      </c>
      <c r="O834" t="s">
        <v>6515</v>
      </c>
      <c r="P834" t="s">
        <v>47</v>
      </c>
      <c r="Q834" t="s">
        <v>47</v>
      </c>
      <c r="R834" t="s">
        <v>47</v>
      </c>
      <c r="S834" t="s">
        <v>47</v>
      </c>
      <c r="T834" t="s">
        <v>2971</v>
      </c>
      <c r="U834" t="s">
        <v>47</v>
      </c>
      <c r="V834" t="s">
        <v>47</v>
      </c>
      <c r="W834" t="s">
        <v>47</v>
      </c>
      <c r="X834" t="s">
        <v>6516</v>
      </c>
      <c r="Y834" t="s">
        <v>47</v>
      </c>
      <c r="Z834" t="s">
        <v>47</v>
      </c>
    </row>
    <row r="835" spans="1:26">
      <c r="A835" t="s">
        <v>6517</v>
      </c>
      <c r="B835" t="s">
        <v>170</v>
      </c>
      <c r="C835">
        <v>2019</v>
      </c>
      <c r="D835" t="s">
        <v>6518</v>
      </c>
      <c r="E835" t="s">
        <v>6519</v>
      </c>
      <c r="F835" t="s">
        <v>6520</v>
      </c>
      <c r="G835" t="s">
        <v>6521</v>
      </c>
      <c r="H835" t="s">
        <v>47</v>
      </c>
      <c r="I835" t="s">
        <v>47</v>
      </c>
      <c r="J835" t="s">
        <v>6522</v>
      </c>
      <c r="K835" t="s">
        <v>219</v>
      </c>
      <c r="L835" s="12">
        <v>45363.382071759261</v>
      </c>
      <c r="M835" s="12">
        <v>45363.385821759257</v>
      </c>
      <c r="N835" s="12" t="s">
        <v>47</v>
      </c>
      <c r="O835" t="s">
        <v>6523</v>
      </c>
      <c r="P835" t="s">
        <v>47</v>
      </c>
      <c r="Q835" t="s">
        <v>47</v>
      </c>
      <c r="R835" t="s">
        <v>47</v>
      </c>
      <c r="S835" t="s">
        <v>47</v>
      </c>
      <c r="T835" t="s">
        <v>6292</v>
      </c>
      <c r="U835" t="s">
        <v>47</v>
      </c>
      <c r="V835" t="s">
        <v>47</v>
      </c>
      <c r="W835" t="s">
        <v>47</v>
      </c>
      <c r="X835" t="s">
        <v>6524</v>
      </c>
      <c r="Y835" t="s">
        <v>47</v>
      </c>
      <c r="Z835" t="s">
        <v>47</v>
      </c>
    </row>
    <row r="836" spans="1:26">
      <c r="A836" t="s">
        <v>6525</v>
      </c>
      <c r="B836" t="s">
        <v>83</v>
      </c>
      <c r="C836">
        <v>2023</v>
      </c>
      <c r="D836" t="s">
        <v>6526</v>
      </c>
      <c r="E836" t="s">
        <v>6527</v>
      </c>
      <c r="F836" t="s">
        <v>6528</v>
      </c>
      <c r="G836" t="s">
        <v>47</v>
      </c>
      <c r="H836" t="s">
        <v>6529</v>
      </c>
      <c r="I836" t="s">
        <v>6530</v>
      </c>
      <c r="J836" t="s">
        <v>6531</v>
      </c>
      <c r="K836" t="s">
        <v>6532</v>
      </c>
      <c r="L836" s="12">
        <v>45363.382071759261</v>
      </c>
      <c r="M836" s="12">
        <v>45363.385127314818</v>
      </c>
      <c r="N836" s="12" t="s">
        <v>47</v>
      </c>
      <c r="O836" t="s">
        <v>6533</v>
      </c>
      <c r="P836" t="s">
        <v>448</v>
      </c>
      <c r="Q836" t="s">
        <v>5737</v>
      </c>
      <c r="R836" t="s">
        <v>6534</v>
      </c>
      <c r="S836" t="s">
        <v>47</v>
      </c>
      <c r="T836" t="s">
        <v>47</v>
      </c>
      <c r="U836" t="s">
        <v>47</v>
      </c>
      <c r="V836" t="s">
        <v>4425</v>
      </c>
      <c r="W836" t="s">
        <v>47</v>
      </c>
      <c r="X836" t="s">
        <v>6233</v>
      </c>
      <c r="Y836" t="s">
        <v>47</v>
      </c>
      <c r="Z836" t="s">
        <v>47</v>
      </c>
    </row>
    <row r="837" spans="1:26">
      <c r="A837" t="s">
        <v>6535</v>
      </c>
      <c r="B837" t="s">
        <v>170</v>
      </c>
      <c r="C837">
        <v>2022</v>
      </c>
      <c r="D837" t="s">
        <v>6536</v>
      </c>
      <c r="E837" t="s">
        <v>6537</v>
      </c>
      <c r="F837" t="s">
        <v>6421</v>
      </c>
      <c r="G837" t="s">
        <v>6538</v>
      </c>
      <c r="H837" t="s">
        <v>47</v>
      </c>
      <c r="I837" t="s">
        <v>47</v>
      </c>
      <c r="J837" t="s">
        <v>6539</v>
      </c>
      <c r="K837" t="s">
        <v>71</v>
      </c>
      <c r="L837" s="12">
        <v>45363.382071759261</v>
      </c>
      <c r="M837" s="12">
        <v>45363.385069444441</v>
      </c>
      <c r="N837" s="12" t="s">
        <v>47</v>
      </c>
      <c r="O837" t="s">
        <v>6540</v>
      </c>
      <c r="P837" t="s">
        <v>47</v>
      </c>
      <c r="Q837" t="s">
        <v>47</v>
      </c>
      <c r="R837" t="s">
        <v>47</v>
      </c>
      <c r="S837" t="s">
        <v>47</v>
      </c>
      <c r="T837" t="s">
        <v>1173</v>
      </c>
      <c r="U837" t="s">
        <v>47</v>
      </c>
      <c r="V837" t="s">
        <v>47</v>
      </c>
      <c r="W837" t="s">
        <v>47</v>
      </c>
      <c r="X837" t="s">
        <v>6541</v>
      </c>
      <c r="Y837" t="s">
        <v>47</v>
      </c>
      <c r="Z837" t="s">
        <v>47</v>
      </c>
    </row>
    <row r="838" spans="1:26">
      <c r="A838" t="s">
        <v>6542</v>
      </c>
      <c r="B838" t="s">
        <v>170</v>
      </c>
      <c r="C838">
        <v>2023</v>
      </c>
      <c r="D838" t="s">
        <v>6543</v>
      </c>
      <c r="E838" t="s">
        <v>6544</v>
      </c>
      <c r="F838" t="s">
        <v>6421</v>
      </c>
      <c r="G838" t="s">
        <v>6545</v>
      </c>
      <c r="H838" t="s">
        <v>47</v>
      </c>
      <c r="I838" t="s">
        <v>47</v>
      </c>
      <c r="J838" t="s">
        <v>6546</v>
      </c>
      <c r="K838" t="s">
        <v>6199</v>
      </c>
      <c r="L838" s="12">
        <v>45363.382071759261</v>
      </c>
      <c r="M838" s="12">
        <v>45363.384965277779</v>
      </c>
      <c r="N838" s="12" t="s">
        <v>47</v>
      </c>
      <c r="O838" t="s">
        <v>6547</v>
      </c>
      <c r="P838" t="s">
        <v>47</v>
      </c>
      <c r="Q838" t="s">
        <v>47</v>
      </c>
      <c r="R838" t="s">
        <v>47</v>
      </c>
      <c r="S838" t="s">
        <v>47</v>
      </c>
      <c r="T838" t="s">
        <v>2971</v>
      </c>
      <c r="U838" t="s">
        <v>47</v>
      </c>
      <c r="V838" t="s">
        <v>47</v>
      </c>
      <c r="W838" t="s">
        <v>47</v>
      </c>
      <c r="X838" t="s">
        <v>6548</v>
      </c>
      <c r="Y838" t="s">
        <v>47</v>
      </c>
      <c r="Z838" t="s">
        <v>47</v>
      </c>
    </row>
    <row r="839" spans="1:26">
      <c r="A839" t="s">
        <v>6549</v>
      </c>
      <c r="B839" t="s">
        <v>83</v>
      </c>
      <c r="C839">
        <v>2019</v>
      </c>
      <c r="D839" t="s">
        <v>6550</v>
      </c>
      <c r="E839" t="s">
        <v>6551</v>
      </c>
      <c r="F839" t="s">
        <v>1212</v>
      </c>
      <c r="G839" t="s">
        <v>47</v>
      </c>
      <c r="H839" t="s">
        <v>6228</v>
      </c>
      <c r="I839" t="s">
        <v>6552</v>
      </c>
      <c r="J839" t="s">
        <v>6553</v>
      </c>
      <c r="K839" t="s">
        <v>6554</v>
      </c>
      <c r="L839" s="12">
        <v>45363.382071759261</v>
      </c>
      <c r="M839" s="12">
        <v>45363.385694444441</v>
      </c>
      <c r="N839" s="12" t="s">
        <v>47</v>
      </c>
      <c r="O839" t="s">
        <v>6555</v>
      </c>
      <c r="P839" t="s">
        <v>130</v>
      </c>
      <c r="Q839" t="s">
        <v>3530</v>
      </c>
      <c r="R839" t="s">
        <v>4443</v>
      </c>
      <c r="S839" t="s">
        <v>47</v>
      </c>
      <c r="T839" t="s">
        <v>47</v>
      </c>
      <c r="U839" t="s">
        <v>47</v>
      </c>
      <c r="V839" t="s">
        <v>4425</v>
      </c>
      <c r="W839" t="s">
        <v>47</v>
      </c>
      <c r="X839" t="s">
        <v>6233</v>
      </c>
      <c r="Y839" t="s">
        <v>47</v>
      </c>
      <c r="Z839" t="s">
        <v>47</v>
      </c>
    </row>
    <row r="840" spans="1:26">
      <c r="A840" t="s">
        <v>6556</v>
      </c>
      <c r="B840" t="s">
        <v>83</v>
      </c>
      <c r="C840">
        <v>1997</v>
      </c>
      <c r="D840" t="s">
        <v>47</v>
      </c>
      <c r="E840" t="s">
        <v>6557</v>
      </c>
      <c r="F840" t="s">
        <v>6558</v>
      </c>
      <c r="G840" t="s">
        <v>47</v>
      </c>
      <c r="H840" t="s">
        <v>6559</v>
      </c>
      <c r="I840" t="s">
        <v>6560</v>
      </c>
      <c r="J840" t="s">
        <v>6561</v>
      </c>
      <c r="K840" t="s">
        <v>6562</v>
      </c>
      <c r="L840" s="12">
        <v>45363.382071759261</v>
      </c>
      <c r="M840" s="12">
        <v>45363.385729166665</v>
      </c>
      <c r="N840" s="12" t="s">
        <v>47</v>
      </c>
      <c r="O840" t="s">
        <v>6563</v>
      </c>
      <c r="P840" t="s">
        <v>350</v>
      </c>
      <c r="Q840" t="s">
        <v>4515</v>
      </c>
      <c r="R840" t="s">
        <v>6564</v>
      </c>
      <c r="S840" t="s">
        <v>47</v>
      </c>
      <c r="T840" t="s">
        <v>47</v>
      </c>
      <c r="U840" t="s">
        <v>47</v>
      </c>
      <c r="V840" t="s">
        <v>4425</v>
      </c>
      <c r="W840" t="s">
        <v>47</v>
      </c>
      <c r="X840" t="s">
        <v>6233</v>
      </c>
      <c r="Y840" t="s">
        <v>47</v>
      </c>
      <c r="Z840" t="s">
        <v>47</v>
      </c>
    </row>
    <row r="841" spans="1:26">
      <c r="A841" t="s">
        <v>6565</v>
      </c>
      <c r="B841" t="s">
        <v>83</v>
      </c>
      <c r="C841">
        <v>2021</v>
      </c>
      <c r="D841" t="s">
        <v>6566</v>
      </c>
      <c r="E841" t="s">
        <v>6567</v>
      </c>
      <c r="F841" t="s">
        <v>1283</v>
      </c>
      <c r="G841" t="s">
        <v>47</v>
      </c>
      <c r="H841" t="s">
        <v>6568</v>
      </c>
      <c r="I841" t="s">
        <v>6569</v>
      </c>
      <c r="J841" t="s">
        <v>6570</v>
      </c>
      <c r="K841" t="s">
        <v>6571</v>
      </c>
      <c r="L841" s="12">
        <v>45363.382071759261</v>
      </c>
      <c r="M841" s="12">
        <v>45363.385023148148</v>
      </c>
      <c r="N841" s="12" t="s">
        <v>47</v>
      </c>
      <c r="O841" t="s">
        <v>47</v>
      </c>
      <c r="P841" t="s">
        <v>448</v>
      </c>
      <c r="Q841" t="s">
        <v>5680</v>
      </c>
      <c r="R841" t="s">
        <v>4566</v>
      </c>
      <c r="S841" t="s">
        <v>47</v>
      </c>
      <c r="T841" t="s">
        <v>47</v>
      </c>
      <c r="U841" t="s">
        <v>47</v>
      </c>
      <c r="V841" t="s">
        <v>4425</v>
      </c>
      <c r="W841" t="s">
        <v>47</v>
      </c>
      <c r="X841" t="s">
        <v>6233</v>
      </c>
      <c r="Y841" t="s">
        <v>47</v>
      </c>
      <c r="Z841" t="s">
        <v>47</v>
      </c>
    </row>
    <row r="842" spans="1:26">
      <c r="A842" t="s">
        <v>6572</v>
      </c>
      <c r="B842" t="s">
        <v>170</v>
      </c>
      <c r="C842">
        <v>2021</v>
      </c>
      <c r="D842" t="s">
        <v>6573</v>
      </c>
      <c r="E842" t="s">
        <v>6574</v>
      </c>
      <c r="F842" t="s">
        <v>6421</v>
      </c>
      <c r="G842" t="s">
        <v>6575</v>
      </c>
      <c r="H842" t="s">
        <v>47</v>
      </c>
      <c r="I842" t="s">
        <v>47</v>
      </c>
      <c r="J842" t="s">
        <v>6576</v>
      </c>
      <c r="K842" t="s">
        <v>61</v>
      </c>
      <c r="L842" s="12">
        <v>45363.382071759261</v>
      </c>
      <c r="M842" s="12">
        <v>45363.385266203702</v>
      </c>
      <c r="N842" s="12" t="s">
        <v>47</v>
      </c>
      <c r="O842" t="s">
        <v>6577</v>
      </c>
      <c r="P842" t="s">
        <v>47</v>
      </c>
      <c r="Q842" t="s">
        <v>47</v>
      </c>
      <c r="R842" t="s">
        <v>47</v>
      </c>
      <c r="S842" t="s">
        <v>47</v>
      </c>
      <c r="T842" t="s">
        <v>1173</v>
      </c>
      <c r="U842" t="s">
        <v>47</v>
      </c>
      <c r="V842" t="s">
        <v>47</v>
      </c>
      <c r="W842" t="s">
        <v>47</v>
      </c>
      <c r="X842" t="s">
        <v>6578</v>
      </c>
      <c r="Y842" t="s">
        <v>47</v>
      </c>
      <c r="Z842" t="s">
        <v>47</v>
      </c>
    </row>
    <row r="843" spans="1:26">
      <c r="A843" t="s">
        <v>6579</v>
      </c>
      <c r="B843" t="s">
        <v>83</v>
      </c>
      <c r="C843">
        <v>2022</v>
      </c>
      <c r="D843" t="s">
        <v>6580</v>
      </c>
      <c r="E843" t="s">
        <v>6581</v>
      </c>
      <c r="F843" t="s">
        <v>1212</v>
      </c>
      <c r="G843" t="s">
        <v>47</v>
      </c>
      <c r="H843" t="s">
        <v>6228</v>
      </c>
      <c r="I843" t="s">
        <v>6582</v>
      </c>
      <c r="J843" t="s">
        <v>6583</v>
      </c>
      <c r="K843" t="s">
        <v>6584</v>
      </c>
      <c r="L843" s="12">
        <v>45363.382071759261</v>
      </c>
      <c r="M843" s="12">
        <v>45363.385648148149</v>
      </c>
      <c r="N843" s="12" t="s">
        <v>47</v>
      </c>
      <c r="O843" t="s">
        <v>6585</v>
      </c>
      <c r="P843" t="s">
        <v>130</v>
      </c>
      <c r="Q843" t="s">
        <v>4637</v>
      </c>
      <c r="R843" t="s">
        <v>4443</v>
      </c>
      <c r="S843" t="s">
        <v>47</v>
      </c>
      <c r="T843" t="s">
        <v>47</v>
      </c>
      <c r="U843" t="s">
        <v>47</v>
      </c>
      <c r="V843" t="s">
        <v>4425</v>
      </c>
      <c r="W843" t="s">
        <v>47</v>
      </c>
      <c r="X843" t="s">
        <v>6233</v>
      </c>
      <c r="Y843" t="s">
        <v>47</v>
      </c>
      <c r="Z843" t="s">
        <v>47</v>
      </c>
    </row>
    <row r="844" spans="1:26">
      <c r="A844" t="s">
        <v>6586</v>
      </c>
      <c r="B844" t="s">
        <v>83</v>
      </c>
      <c r="C844">
        <v>1999</v>
      </c>
      <c r="D844" t="s">
        <v>47</v>
      </c>
      <c r="E844" t="s">
        <v>6587</v>
      </c>
      <c r="F844" t="s">
        <v>6588</v>
      </c>
      <c r="G844" t="s">
        <v>47</v>
      </c>
      <c r="H844" t="s">
        <v>6589</v>
      </c>
      <c r="I844" t="s">
        <v>6590</v>
      </c>
      <c r="J844" t="s">
        <v>6591</v>
      </c>
      <c r="K844" t="s">
        <v>6592</v>
      </c>
      <c r="L844" s="12">
        <v>45363.382071759261</v>
      </c>
      <c r="M844" s="12">
        <v>45363.385092592594</v>
      </c>
      <c r="N844" s="12" t="s">
        <v>47</v>
      </c>
      <c r="O844" t="s">
        <v>6593</v>
      </c>
      <c r="P844" t="s">
        <v>6594</v>
      </c>
      <c r="Q844" t="s">
        <v>505</v>
      </c>
      <c r="R844" t="s">
        <v>6588</v>
      </c>
      <c r="S844" t="s">
        <v>47</v>
      </c>
      <c r="T844" t="s">
        <v>47</v>
      </c>
      <c r="U844" t="s">
        <v>47</v>
      </c>
      <c r="V844" t="s">
        <v>4425</v>
      </c>
      <c r="W844" t="s">
        <v>47</v>
      </c>
      <c r="X844" t="s">
        <v>6233</v>
      </c>
      <c r="Y844" t="s">
        <v>47</v>
      </c>
      <c r="Z844" t="s">
        <v>47</v>
      </c>
    </row>
    <row r="845" spans="1:26">
      <c r="A845" t="s">
        <v>6595</v>
      </c>
      <c r="B845" t="s">
        <v>170</v>
      </c>
      <c r="C845">
        <v>2022</v>
      </c>
      <c r="D845" t="s">
        <v>6596</v>
      </c>
      <c r="E845" t="s">
        <v>6597</v>
      </c>
      <c r="F845" t="s">
        <v>6598</v>
      </c>
      <c r="G845" t="s">
        <v>6599</v>
      </c>
      <c r="H845" t="s">
        <v>47</v>
      </c>
      <c r="I845" t="s">
        <v>47</v>
      </c>
      <c r="J845" t="s">
        <v>6600</v>
      </c>
      <c r="K845" t="s">
        <v>2499</v>
      </c>
      <c r="L845" s="12">
        <v>45363.382071759261</v>
      </c>
      <c r="M845" s="12">
        <v>45363.385659722226</v>
      </c>
      <c r="N845" s="12" t="s">
        <v>47</v>
      </c>
      <c r="O845" t="s">
        <v>6601</v>
      </c>
      <c r="P845" t="s">
        <v>47</v>
      </c>
      <c r="Q845" t="s">
        <v>47</v>
      </c>
      <c r="R845" t="s">
        <v>47</v>
      </c>
      <c r="S845" t="s">
        <v>47</v>
      </c>
      <c r="T845" t="s">
        <v>1173</v>
      </c>
      <c r="U845" t="s">
        <v>47</v>
      </c>
      <c r="V845" t="s">
        <v>47</v>
      </c>
      <c r="W845" t="s">
        <v>47</v>
      </c>
      <c r="X845" t="s">
        <v>6602</v>
      </c>
      <c r="Y845" t="s">
        <v>47</v>
      </c>
      <c r="Z845" t="s">
        <v>47</v>
      </c>
    </row>
    <row r="846" spans="1:26">
      <c r="A846" t="s">
        <v>6603</v>
      </c>
      <c r="B846" t="s">
        <v>83</v>
      </c>
      <c r="C846">
        <v>2022</v>
      </c>
      <c r="D846" t="s">
        <v>454</v>
      </c>
      <c r="E846" t="s">
        <v>6604</v>
      </c>
      <c r="F846" t="s">
        <v>1212</v>
      </c>
      <c r="G846" t="s">
        <v>47</v>
      </c>
      <c r="H846" t="s">
        <v>6228</v>
      </c>
      <c r="I846" t="s">
        <v>6605</v>
      </c>
      <c r="J846" t="s">
        <v>6606</v>
      </c>
      <c r="K846" t="s">
        <v>6607</v>
      </c>
      <c r="L846" s="12">
        <v>45363.382071759261</v>
      </c>
      <c r="M846" s="12">
        <v>45363.385231481479</v>
      </c>
      <c r="N846" s="12" t="s">
        <v>47</v>
      </c>
      <c r="O846" t="s">
        <v>6608</v>
      </c>
      <c r="P846" t="s">
        <v>236</v>
      </c>
      <c r="Q846" t="s">
        <v>4442</v>
      </c>
      <c r="R846" t="s">
        <v>4443</v>
      </c>
      <c r="S846" t="s">
        <v>47</v>
      </c>
      <c r="T846" t="s">
        <v>47</v>
      </c>
      <c r="U846" t="s">
        <v>47</v>
      </c>
      <c r="V846" t="s">
        <v>4425</v>
      </c>
      <c r="W846" t="s">
        <v>47</v>
      </c>
      <c r="X846" t="s">
        <v>6233</v>
      </c>
      <c r="Y846" t="s">
        <v>47</v>
      </c>
      <c r="Z846" t="s">
        <v>47</v>
      </c>
    </row>
    <row r="847" spans="1:26">
      <c r="A847" t="s">
        <v>6609</v>
      </c>
      <c r="B847" t="s">
        <v>170</v>
      </c>
      <c r="C847">
        <v>2023</v>
      </c>
      <c r="D847" t="s">
        <v>6610</v>
      </c>
      <c r="E847" t="s">
        <v>6611</v>
      </c>
      <c r="F847" t="s">
        <v>6612</v>
      </c>
      <c r="G847" t="s">
        <v>6613</v>
      </c>
      <c r="H847" t="s">
        <v>47</v>
      </c>
      <c r="I847" t="s">
        <v>47</v>
      </c>
      <c r="J847" t="s">
        <v>6614</v>
      </c>
      <c r="K847" t="s">
        <v>6199</v>
      </c>
      <c r="L847" s="12">
        <v>45363.382071759261</v>
      </c>
      <c r="M847" s="12">
        <v>45363.385821759257</v>
      </c>
      <c r="N847" s="12" t="s">
        <v>47</v>
      </c>
      <c r="O847" t="s">
        <v>6615</v>
      </c>
      <c r="P847" t="s">
        <v>47</v>
      </c>
      <c r="Q847" t="s">
        <v>47</v>
      </c>
      <c r="R847" t="s">
        <v>47</v>
      </c>
      <c r="S847" t="s">
        <v>47</v>
      </c>
      <c r="T847" t="s">
        <v>1173</v>
      </c>
      <c r="U847" t="s">
        <v>47</v>
      </c>
      <c r="V847" t="s">
        <v>47</v>
      </c>
      <c r="W847" t="s">
        <v>47</v>
      </c>
      <c r="X847" t="s">
        <v>6616</v>
      </c>
      <c r="Y847" t="s">
        <v>47</v>
      </c>
      <c r="Z847" t="s">
        <v>47</v>
      </c>
    </row>
    <row r="848" spans="1:26">
      <c r="A848" t="s">
        <v>6617</v>
      </c>
      <c r="B848" t="s">
        <v>83</v>
      </c>
      <c r="C848">
        <v>2006</v>
      </c>
      <c r="D848" t="s">
        <v>47</v>
      </c>
      <c r="E848" t="s">
        <v>6618</v>
      </c>
      <c r="F848" t="s">
        <v>6619</v>
      </c>
      <c r="G848" t="s">
        <v>47</v>
      </c>
      <c r="H848" t="s">
        <v>6620</v>
      </c>
      <c r="I848" t="s">
        <v>6621</v>
      </c>
      <c r="J848" t="s">
        <v>6622</v>
      </c>
      <c r="K848" t="s">
        <v>6623</v>
      </c>
      <c r="L848" s="12">
        <v>45363.382071759261</v>
      </c>
      <c r="M848" s="12">
        <v>45363.385092592594</v>
      </c>
      <c r="N848" s="12" t="s">
        <v>47</v>
      </c>
      <c r="O848" t="s">
        <v>6624</v>
      </c>
      <c r="P848" t="s">
        <v>6464</v>
      </c>
      <c r="Q848" t="s">
        <v>5127</v>
      </c>
      <c r="R848" t="s">
        <v>6625</v>
      </c>
      <c r="S848" t="s">
        <v>47</v>
      </c>
      <c r="T848" t="s">
        <v>47</v>
      </c>
      <c r="U848" t="s">
        <v>47</v>
      </c>
      <c r="V848" t="s">
        <v>4425</v>
      </c>
      <c r="W848" t="s">
        <v>47</v>
      </c>
      <c r="X848" t="s">
        <v>6233</v>
      </c>
      <c r="Y848" t="s">
        <v>47</v>
      </c>
      <c r="Z848" t="s">
        <v>47</v>
      </c>
    </row>
    <row r="849" spans="1:26">
      <c r="A849" t="s">
        <v>6626</v>
      </c>
      <c r="B849" t="s">
        <v>170</v>
      </c>
      <c r="C849">
        <v>2023</v>
      </c>
      <c r="D849" t="s">
        <v>6627</v>
      </c>
      <c r="E849" t="s">
        <v>6628</v>
      </c>
      <c r="F849" t="s">
        <v>6629</v>
      </c>
      <c r="G849" t="s">
        <v>6630</v>
      </c>
      <c r="H849" t="s">
        <v>47</v>
      </c>
      <c r="I849" t="s">
        <v>47</v>
      </c>
      <c r="J849" t="s">
        <v>6631</v>
      </c>
      <c r="K849" t="s">
        <v>6199</v>
      </c>
      <c r="L849" s="12">
        <v>45363.382071759261</v>
      </c>
      <c r="M849" s="12">
        <v>45363.385613425926</v>
      </c>
      <c r="N849" s="12" t="s">
        <v>47</v>
      </c>
      <c r="O849" t="s">
        <v>6632</v>
      </c>
      <c r="P849" t="s">
        <v>47</v>
      </c>
      <c r="Q849" t="s">
        <v>47</v>
      </c>
      <c r="R849" t="s">
        <v>47</v>
      </c>
      <c r="S849" t="s">
        <v>47</v>
      </c>
      <c r="T849" t="s">
        <v>1981</v>
      </c>
      <c r="U849" t="s">
        <v>47</v>
      </c>
      <c r="V849" t="s">
        <v>47</v>
      </c>
      <c r="W849" t="s">
        <v>47</v>
      </c>
      <c r="X849" t="s">
        <v>6633</v>
      </c>
      <c r="Y849" t="s">
        <v>47</v>
      </c>
      <c r="Z849" t="s">
        <v>47</v>
      </c>
    </row>
    <row r="850" spans="1:26">
      <c r="A850" t="s">
        <v>6634</v>
      </c>
      <c r="B850" t="s">
        <v>83</v>
      </c>
      <c r="C850">
        <v>2023</v>
      </c>
      <c r="D850" t="s">
        <v>6635</v>
      </c>
      <c r="E850" t="s">
        <v>6636</v>
      </c>
      <c r="F850" t="s">
        <v>1212</v>
      </c>
      <c r="G850" t="s">
        <v>47</v>
      </c>
      <c r="H850" t="s">
        <v>6228</v>
      </c>
      <c r="I850" t="s">
        <v>6637</v>
      </c>
      <c r="J850" t="s">
        <v>6638</v>
      </c>
      <c r="K850" t="s">
        <v>6639</v>
      </c>
      <c r="L850" s="12">
        <v>45363.382071759261</v>
      </c>
      <c r="M850" s="12">
        <v>45363.385775462964</v>
      </c>
      <c r="N850" s="12" t="s">
        <v>47</v>
      </c>
      <c r="O850" t="s">
        <v>6640</v>
      </c>
      <c r="P850" t="s">
        <v>130</v>
      </c>
      <c r="Q850" t="s">
        <v>5353</v>
      </c>
      <c r="R850" t="s">
        <v>4443</v>
      </c>
      <c r="S850" t="s">
        <v>47</v>
      </c>
      <c r="T850" t="s">
        <v>47</v>
      </c>
      <c r="U850" t="s">
        <v>47</v>
      </c>
      <c r="V850" t="s">
        <v>4425</v>
      </c>
      <c r="W850" t="s">
        <v>47</v>
      </c>
      <c r="X850" t="s">
        <v>6233</v>
      </c>
      <c r="Y850" t="s">
        <v>47</v>
      </c>
      <c r="Z850" t="s">
        <v>47</v>
      </c>
    </row>
    <row r="851" spans="1:26">
      <c r="A851" t="s">
        <v>6641</v>
      </c>
      <c r="B851" t="s">
        <v>83</v>
      </c>
      <c r="C851">
        <v>2023</v>
      </c>
      <c r="D851" t="s">
        <v>6642</v>
      </c>
      <c r="E851" t="s">
        <v>6643</v>
      </c>
      <c r="F851" t="s">
        <v>2135</v>
      </c>
      <c r="G851" t="s">
        <v>47</v>
      </c>
      <c r="H851" t="s">
        <v>6644</v>
      </c>
      <c r="I851" t="s">
        <v>6645</v>
      </c>
      <c r="J851" t="s">
        <v>6646</v>
      </c>
      <c r="K851" t="s">
        <v>6647</v>
      </c>
      <c r="L851" s="12">
        <v>45363.382071759261</v>
      </c>
      <c r="M851" s="12">
        <v>45363.385081018518</v>
      </c>
      <c r="N851" s="12" t="s">
        <v>47</v>
      </c>
      <c r="O851" t="s">
        <v>6648</v>
      </c>
      <c r="P851" t="s">
        <v>130</v>
      </c>
      <c r="Q851" t="s">
        <v>4479</v>
      </c>
      <c r="R851" t="s">
        <v>4926</v>
      </c>
      <c r="S851" t="s">
        <v>47</v>
      </c>
      <c r="T851" t="s">
        <v>47</v>
      </c>
      <c r="U851" t="s">
        <v>47</v>
      </c>
      <c r="V851" t="s">
        <v>4425</v>
      </c>
      <c r="W851" t="s">
        <v>47</v>
      </c>
      <c r="X851" t="s">
        <v>6233</v>
      </c>
      <c r="Y851" t="s">
        <v>47</v>
      </c>
      <c r="Z851" t="s">
        <v>47</v>
      </c>
    </row>
    <row r="852" spans="1:26">
      <c r="A852" t="s">
        <v>6649</v>
      </c>
      <c r="B852" t="s">
        <v>170</v>
      </c>
      <c r="C852">
        <v>2019</v>
      </c>
      <c r="D852" t="s">
        <v>6650</v>
      </c>
      <c r="E852" t="s">
        <v>6651</v>
      </c>
      <c r="F852" t="s">
        <v>6652</v>
      </c>
      <c r="G852" t="s">
        <v>6653</v>
      </c>
      <c r="H852" t="s">
        <v>47</v>
      </c>
      <c r="I852" t="s">
        <v>47</v>
      </c>
      <c r="J852" t="s">
        <v>6654</v>
      </c>
      <c r="K852" t="s">
        <v>219</v>
      </c>
      <c r="L852" s="12">
        <v>45363.382071759261</v>
      </c>
      <c r="M852" s="12">
        <v>45363.385925925926</v>
      </c>
      <c r="N852" s="12" t="s">
        <v>47</v>
      </c>
      <c r="O852" t="s">
        <v>6655</v>
      </c>
      <c r="P852" t="s">
        <v>47</v>
      </c>
      <c r="Q852" t="s">
        <v>47</v>
      </c>
      <c r="R852" t="s">
        <v>47</v>
      </c>
      <c r="S852" t="s">
        <v>47</v>
      </c>
      <c r="T852" t="s">
        <v>1173</v>
      </c>
      <c r="U852" t="s">
        <v>47</v>
      </c>
      <c r="V852" t="s">
        <v>47</v>
      </c>
      <c r="W852" t="s">
        <v>47</v>
      </c>
      <c r="X852" t="s">
        <v>6656</v>
      </c>
      <c r="Y852" t="s">
        <v>47</v>
      </c>
      <c r="Z852" t="s">
        <v>47</v>
      </c>
    </row>
    <row r="853" spans="1:26">
      <c r="A853" t="s">
        <v>6657</v>
      </c>
      <c r="B853" t="s">
        <v>83</v>
      </c>
      <c r="C853">
        <v>2021</v>
      </c>
      <c r="D853" t="s">
        <v>6658</v>
      </c>
      <c r="E853" t="s">
        <v>6659</v>
      </c>
      <c r="F853" t="s">
        <v>1212</v>
      </c>
      <c r="G853" t="s">
        <v>47</v>
      </c>
      <c r="H853" t="s">
        <v>6228</v>
      </c>
      <c r="I853" t="s">
        <v>6660</v>
      </c>
      <c r="J853" t="s">
        <v>6661</v>
      </c>
      <c r="K853" t="s">
        <v>6662</v>
      </c>
      <c r="L853" s="12">
        <v>45363.382071759261</v>
      </c>
      <c r="M853" s="12">
        <v>45363.385659722226</v>
      </c>
      <c r="N853" s="12" t="s">
        <v>47</v>
      </c>
      <c r="O853" t="s">
        <v>6663</v>
      </c>
      <c r="P853" t="s">
        <v>130</v>
      </c>
      <c r="Q853" t="s">
        <v>4442</v>
      </c>
      <c r="R853" t="s">
        <v>4443</v>
      </c>
      <c r="S853" t="s">
        <v>47</v>
      </c>
      <c r="T853" t="s">
        <v>47</v>
      </c>
      <c r="U853" t="s">
        <v>47</v>
      </c>
      <c r="V853" t="s">
        <v>4425</v>
      </c>
      <c r="W853" t="s">
        <v>47</v>
      </c>
      <c r="X853" t="s">
        <v>6233</v>
      </c>
      <c r="Y853" t="s">
        <v>47</v>
      </c>
      <c r="Z853" t="s">
        <v>47</v>
      </c>
    </row>
    <row r="854" spans="1:26">
      <c r="A854" t="s">
        <v>6664</v>
      </c>
      <c r="B854" t="s">
        <v>83</v>
      </c>
      <c r="C854">
        <v>2018</v>
      </c>
      <c r="D854" t="s">
        <v>6665</v>
      </c>
      <c r="E854" t="s">
        <v>6666</v>
      </c>
      <c r="F854" t="s">
        <v>6667</v>
      </c>
      <c r="G854" t="s">
        <v>47</v>
      </c>
      <c r="H854" t="s">
        <v>6668</v>
      </c>
      <c r="I854" t="s">
        <v>6669</v>
      </c>
      <c r="J854" t="s">
        <v>6670</v>
      </c>
      <c r="K854" t="s">
        <v>6671</v>
      </c>
      <c r="L854" s="12">
        <v>45363.382071759261</v>
      </c>
      <c r="M854" s="12">
        <v>45363.385775462964</v>
      </c>
      <c r="N854" s="12" t="s">
        <v>47</v>
      </c>
      <c r="O854" t="s">
        <v>6672</v>
      </c>
      <c r="P854" t="s">
        <v>2162</v>
      </c>
      <c r="Q854" t="s">
        <v>2614</v>
      </c>
      <c r="R854" t="s">
        <v>6673</v>
      </c>
      <c r="S854" t="s">
        <v>47</v>
      </c>
      <c r="T854" t="s">
        <v>47</v>
      </c>
      <c r="U854" t="s">
        <v>47</v>
      </c>
      <c r="V854" t="s">
        <v>4425</v>
      </c>
      <c r="W854" t="s">
        <v>47</v>
      </c>
      <c r="X854" t="s">
        <v>6233</v>
      </c>
      <c r="Y854" t="s">
        <v>47</v>
      </c>
      <c r="Z854" t="s">
        <v>47</v>
      </c>
    </row>
    <row r="855" spans="1:26">
      <c r="A855" t="s">
        <v>6674</v>
      </c>
      <c r="B855" t="s">
        <v>83</v>
      </c>
      <c r="C855">
        <v>2022</v>
      </c>
      <c r="D855" t="s">
        <v>6675</v>
      </c>
      <c r="E855" t="s">
        <v>6676</v>
      </c>
      <c r="F855" t="s">
        <v>1212</v>
      </c>
      <c r="G855" t="s">
        <v>47</v>
      </c>
      <c r="H855" t="s">
        <v>6228</v>
      </c>
      <c r="I855" t="s">
        <v>6677</v>
      </c>
      <c r="J855" t="s">
        <v>6678</v>
      </c>
      <c r="K855" t="s">
        <v>6679</v>
      </c>
      <c r="L855" s="12">
        <v>45363.382071759261</v>
      </c>
      <c r="M855" s="12">
        <v>45363.385682870372</v>
      </c>
      <c r="N855" s="12" t="s">
        <v>47</v>
      </c>
      <c r="O855" t="s">
        <v>6680</v>
      </c>
      <c r="P855" t="s">
        <v>889</v>
      </c>
      <c r="Q855" t="s">
        <v>4637</v>
      </c>
      <c r="R855" t="s">
        <v>4443</v>
      </c>
      <c r="S855" t="s">
        <v>47</v>
      </c>
      <c r="T855" t="s">
        <v>47</v>
      </c>
      <c r="U855" t="s">
        <v>47</v>
      </c>
      <c r="V855" t="s">
        <v>4425</v>
      </c>
      <c r="W855" t="s">
        <v>47</v>
      </c>
      <c r="X855" t="s">
        <v>6233</v>
      </c>
      <c r="Y855" t="s">
        <v>47</v>
      </c>
      <c r="Z855" t="s">
        <v>47</v>
      </c>
    </row>
    <row r="856" spans="1:26">
      <c r="A856" t="s">
        <v>6681</v>
      </c>
      <c r="B856" t="s">
        <v>83</v>
      </c>
      <c r="C856">
        <v>2021</v>
      </c>
      <c r="D856" t="s">
        <v>6682</v>
      </c>
      <c r="E856" t="s">
        <v>6683</v>
      </c>
      <c r="F856" t="s">
        <v>6684</v>
      </c>
      <c r="G856" t="s">
        <v>47</v>
      </c>
      <c r="H856" t="s">
        <v>6685</v>
      </c>
      <c r="I856" t="s">
        <v>6686</v>
      </c>
      <c r="J856" t="s">
        <v>6687</v>
      </c>
      <c r="K856" t="s">
        <v>6688</v>
      </c>
      <c r="L856" s="12">
        <v>45363.382071759261</v>
      </c>
      <c r="M856" s="12">
        <v>45363.385671296295</v>
      </c>
      <c r="N856" s="12" t="s">
        <v>47</v>
      </c>
      <c r="O856" t="s">
        <v>47</v>
      </c>
      <c r="P856" t="s">
        <v>889</v>
      </c>
      <c r="Q856" t="s">
        <v>4503</v>
      </c>
      <c r="R856" t="s">
        <v>6689</v>
      </c>
      <c r="S856" t="s">
        <v>47</v>
      </c>
      <c r="T856" t="s">
        <v>47</v>
      </c>
      <c r="U856" t="s">
        <v>47</v>
      </c>
      <c r="V856" t="s">
        <v>4425</v>
      </c>
      <c r="W856" t="s">
        <v>47</v>
      </c>
      <c r="X856" t="s">
        <v>6233</v>
      </c>
      <c r="Y856" t="s">
        <v>47</v>
      </c>
      <c r="Z856" t="s">
        <v>47</v>
      </c>
    </row>
    <row r="857" spans="1:26">
      <c r="A857" t="s">
        <v>6690</v>
      </c>
      <c r="B857" t="s">
        <v>170</v>
      </c>
      <c r="C857">
        <v>2020</v>
      </c>
      <c r="D857" t="s">
        <v>6691</v>
      </c>
      <c r="E857" t="s">
        <v>6692</v>
      </c>
      <c r="F857" t="s">
        <v>6693</v>
      </c>
      <c r="G857" t="s">
        <v>6694</v>
      </c>
      <c r="H857" t="s">
        <v>47</v>
      </c>
      <c r="I857" t="s">
        <v>47</v>
      </c>
      <c r="J857" t="s">
        <v>6695</v>
      </c>
      <c r="K857" t="s">
        <v>2180</v>
      </c>
      <c r="L857" s="12">
        <v>45363.382071759261</v>
      </c>
      <c r="M857" s="12">
        <v>45363.385601851849</v>
      </c>
      <c r="N857" s="12" t="s">
        <v>47</v>
      </c>
      <c r="O857" t="s">
        <v>6696</v>
      </c>
      <c r="P857" t="s">
        <v>47</v>
      </c>
      <c r="Q857" t="s">
        <v>47</v>
      </c>
      <c r="R857" t="s">
        <v>47</v>
      </c>
      <c r="S857" t="s">
        <v>47</v>
      </c>
      <c r="T857" t="s">
        <v>1173</v>
      </c>
      <c r="U857" t="s">
        <v>47</v>
      </c>
      <c r="V857" t="s">
        <v>47</v>
      </c>
      <c r="W857" t="s">
        <v>47</v>
      </c>
      <c r="X857" t="s">
        <v>6697</v>
      </c>
      <c r="Y857" t="s">
        <v>47</v>
      </c>
      <c r="Z857" t="s">
        <v>47</v>
      </c>
    </row>
    <row r="858" spans="1:26">
      <c r="A858" t="s">
        <v>6698</v>
      </c>
      <c r="B858" t="s">
        <v>83</v>
      </c>
      <c r="C858">
        <v>2021</v>
      </c>
      <c r="D858" t="s">
        <v>6699</v>
      </c>
      <c r="E858" t="s">
        <v>6700</v>
      </c>
      <c r="F858" t="s">
        <v>1212</v>
      </c>
      <c r="G858" t="s">
        <v>47</v>
      </c>
      <c r="H858" t="s">
        <v>6228</v>
      </c>
      <c r="I858" t="s">
        <v>6701</v>
      </c>
      <c r="J858" t="s">
        <v>6702</v>
      </c>
      <c r="K858" t="s">
        <v>1928</v>
      </c>
      <c r="L858" s="12">
        <v>45363.382071759261</v>
      </c>
      <c r="M858" s="12">
        <v>45363.385868055557</v>
      </c>
      <c r="N858" s="12" t="s">
        <v>47</v>
      </c>
      <c r="O858" t="s">
        <v>6703</v>
      </c>
      <c r="P858" t="s">
        <v>311</v>
      </c>
      <c r="Q858" t="s">
        <v>5291</v>
      </c>
      <c r="R858" t="s">
        <v>4443</v>
      </c>
      <c r="S858" t="s">
        <v>47</v>
      </c>
      <c r="T858" t="s">
        <v>47</v>
      </c>
      <c r="U858" t="s">
        <v>47</v>
      </c>
      <c r="V858" t="s">
        <v>4425</v>
      </c>
      <c r="W858" t="s">
        <v>47</v>
      </c>
      <c r="X858" t="s">
        <v>6233</v>
      </c>
      <c r="Y858" t="s">
        <v>47</v>
      </c>
      <c r="Z858" t="s">
        <v>47</v>
      </c>
    </row>
    <row r="859" spans="1:26">
      <c r="A859" t="s">
        <v>6704</v>
      </c>
      <c r="B859" t="s">
        <v>83</v>
      </c>
      <c r="C859">
        <v>2017</v>
      </c>
      <c r="D859" t="s">
        <v>6705</v>
      </c>
      <c r="E859" t="s">
        <v>6706</v>
      </c>
      <c r="F859" t="s">
        <v>6667</v>
      </c>
      <c r="G859" t="s">
        <v>47</v>
      </c>
      <c r="H859" t="s">
        <v>6668</v>
      </c>
      <c r="I859" t="s">
        <v>6707</v>
      </c>
      <c r="J859" t="s">
        <v>6708</v>
      </c>
      <c r="K859" t="s">
        <v>6709</v>
      </c>
      <c r="L859" s="12">
        <v>45363.382071759261</v>
      </c>
      <c r="M859" s="12">
        <v>45363.385648148149</v>
      </c>
      <c r="N859" s="12" t="s">
        <v>47</v>
      </c>
      <c r="O859" t="s">
        <v>6710</v>
      </c>
      <c r="P859" t="s">
        <v>236</v>
      </c>
      <c r="Q859" t="s">
        <v>818</v>
      </c>
      <c r="R859" t="s">
        <v>6673</v>
      </c>
      <c r="S859" t="s">
        <v>47</v>
      </c>
      <c r="T859" t="s">
        <v>47</v>
      </c>
      <c r="U859" t="s">
        <v>47</v>
      </c>
      <c r="V859" t="s">
        <v>4425</v>
      </c>
      <c r="W859" t="s">
        <v>47</v>
      </c>
      <c r="X859" t="s">
        <v>6233</v>
      </c>
      <c r="Y859" t="s">
        <v>47</v>
      </c>
      <c r="Z859" t="s">
        <v>47</v>
      </c>
    </row>
    <row r="860" spans="1:26">
      <c r="A860" t="s">
        <v>6711</v>
      </c>
      <c r="B860" t="s">
        <v>83</v>
      </c>
      <c r="C860">
        <v>2020</v>
      </c>
      <c r="D860" t="s">
        <v>6712</v>
      </c>
      <c r="E860" t="s">
        <v>6713</v>
      </c>
      <c r="F860" t="s">
        <v>1212</v>
      </c>
      <c r="G860" t="s">
        <v>47</v>
      </c>
      <c r="H860" t="s">
        <v>6228</v>
      </c>
      <c r="I860" t="s">
        <v>6714</v>
      </c>
      <c r="J860" t="s">
        <v>6715</v>
      </c>
      <c r="K860" t="s">
        <v>6716</v>
      </c>
      <c r="L860" s="12">
        <v>45363.382071759261</v>
      </c>
      <c r="M860" s="12">
        <v>45363.385787037034</v>
      </c>
      <c r="N860" s="12" t="s">
        <v>47</v>
      </c>
      <c r="O860" t="s">
        <v>6717</v>
      </c>
      <c r="P860" t="s">
        <v>889</v>
      </c>
      <c r="Q860" t="s">
        <v>3530</v>
      </c>
      <c r="R860" t="s">
        <v>4443</v>
      </c>
      <c r="S860" t="s">
        <v>47</v>
      </c>
      <c r="T860" t="s">
        <v>47</v>
      </c>
      <c r="U860" t="s">
        <v>47</v>
      </c>
      <c r="V860" t="s">
        <v>4425</v>
      </c>
      <c r="W860" t="s">
        <v>47</v>
      </c>
      <c r="X860" t="s">
        <v>6233</v>
      </c>
      <c r="Y860" t="s">
        <v>47</v>
      </c>
      <c r="Z860" t="s">
        <v>47</v>
      </c>
    </row>
    <row r="861" spans="1:26">
      <c r="A861" t="s">
        <v>6718</v>
      </c>
      <c r="B861" t="s">
        <v>170</v>
      </c>
      <c r="C861">
        <v>2023</v>
      </c>
      <c r="D861" t="s">
        <v>6719</v>
      </c>
      <c r="E861" t="s">
        <v>6720</v>
      </c>
      <c r="F861" t="s">
        <v>6612</v>
      </c>
      <c r="G861" t="s">
        <v>6613</v>
      </c>
      <c r="H861" t="s">
        <v>47</v>
      </c>
      <c r="I861" t="s">
        <v>47</v>
      </c>
      <c r="J861" t="s">
        <v>6721</v>
      </c>
      <c r="K861" t="s">
        <v>6199</v>
      </c>
      <c r="L861" s="12">
        <v>45363.382071759261</v>
      </c>
      <c r="M861" s="12">
        <v>45363.385625000003</v>
      </c>
      <c r="N861" s="12" t="s">
        <v>47</v>
      </c>
      <c r="O861" t="s">
        <v>6722</v>
      </c>
      <c r="P861" t="s">
        <v>47</v>
      </c>
      <c r="Q861" t="s">
        <v>47</v>
      </c>
      <c r="R861" t="s">
        <v>47</v>
      </c>
      <c r="S861" t="s">
        <v>47</v>
      </c>
      <c r="T861" t="s">
        <v>1173</v>
      </c>
      <c r="U861" t="s">
        <v>47</v>
      </c>
      <c r="V861" t="s">
        <v>47</v>
      </c>
      <c r="W861" t="s">
        <v>47</v>
      </c>
      <c r="X861" t="s">
        <v>6723</v>
      </c>
      <c r="Y861" t="s">
        <v>47</v>
      </c>
      <c r="Z861" t="s">
        <v>47</v>
      </c>
    </row>
    <row r="862" spans="1:26">
      <c r="A862" t="s">
        <v>6724</v>
      </c>
      <c r="B862" t="s">
        <v>170</v>
      </c>
      <c r="C862">
        <v>2022</v>
      </c>
      <c r="D862" t="s">
        <v>6725</v>
      </c>
      <c r="E862" t="s">
        <v>6726</v>
      </c>
      <c r="F862" t="s">
        <v>6727</v>
      </c>
      <c r="G862" t="s">
        <v>6728</v>
      </c>
      <c r="H862" t="s">
        <v>47</v>
      </c>
      <c r="I862" t="s">
        <v>47</v>
      </c>
      <c r="J862" t="s">
        <v>6729</v>
      </c>
      <c r="K862" t="s">
        <v>71</v>
      </c>
      <c r="L862" s="12">
        <v>45363.382071759261</v>
      </c>
      <c r="M862" s="12">
        <v>45363.385625000003</v>
      </c>
      <c r="N862" s="12" t="s">
        <v>47</v>
      </c>
      <c r="O862" t="s">
        <v>6730</v>
      </c>
      <c r="P862" t="s">
        <v>47</v>
      </c>
      <c r="Q862" t="s">
        <v>47</v>
      </c>
      <c r="R862" t="s">
        <v>47</v>
      </c>
      <c r="S862" t="s">
        <v>47</v>
      </c>
      <c r="T862" t="s">
        <v>1173</v>
      </c>
      <c r="U862" t="s">
        <v>47</v>
      </c>
      <c r="V862" t="s">
        <v>47</v>
      </c>
      <c r="W862" t="s">
        <v>47</v>
      </c>
      <c r="X862" t="s">
        <v>6731</v>
      </c>
      <c r="Y862" t="s">
        <v>47</v>
      </c>
      <c r="Z862" t="s">
        <v>47</v>
      </c>
    </row>
    <row r="863" spans="1:26">
      <c r="A863" t="s">
        <v>6732</v>
      </c>
      <c r="B863" t="s">
        <v>170</v>
      </c>
      <c r="C863">
        <v>2019</v>
      </c>
      <c r="D863" t="s">
        <v>6733</v>
      </c>
      <c r="E863" t="s">
        <v>6734</v>
      </c>
      <c r="F863" t="s">
        <v>6735</v>
      </c>
      <c r="G863" t="s">
        <v>6736</v>
      </c>
      <c r="H863" t="s">
        <v>47</v>
      </c>
      <c r="I863" t="s">
        <v>47</v>
      </c>
      <c r="J863" t="s">
        <v>6737</v>
      </c>
      <c r="K863" t="s">
        <v>219</v>
      </c>
      <c r="L863" s="12">
        <v>45363.38208333333</v>
      </c>
      <c r="M863" s="12">
        <v>45363.385787037034</v>
      </c>
      <c r="N863" s="12" t="s">
        <v>47</v>
      </c>
      <c r="O863" t="s">
        <v>6738</v>
      </c>
      <c r="P863" t="s">
        <v>47</v>
      </c>
      <c r="Q863" t="s">
        <v>47</v>
      </c>
      <c r="R863" t="s">
        <v>47</v>
      </c>
      <c r="S863" t="s">
        <v>47</v>
      </c>
      <c r="T863" t="s">
        <v>1173</v>
      </c>
      <c r="U863" t="s">
        <v>47</v>
      </c>
      <c r="V863" t="s">
        <v>47</v>
      </c>
      <c r="W863" t="s">
        <v>47</v>
      </c>
      <c r="X863" t="s">
        <v>6739</v>
      </c>
      <c r="Y863" t="s">
        <v>47</v>
      </c>
      <c r="Z863" t="s">
        <v>47</v>
      </c>
    </row>
    <row r="864" spans="1:26">
      <c r="A864" t="s">
        <v>6740</v>
      </c>
      <c r="B864" t="s">
        <v>83</v>
      </c>
      <c r="C864">
        <v>2019</v>
      </c>
      <c r="D864" t="s">
        <v>6741</v>
      </c>
      <c r="E864" t="s">
        <v>6742</v>
      </c>
      <c r="F864" t="s">
        <v>1671</v>
      </c>
      <c r="G864" t="s">
        <v>47</v>
      </c>
      <c r="H864" t="s">
        <v>6743</v>
      </c>
      <c r="I864" t="s">
        <v>6744</v>
      </c>
      <c r="J864" t="s">
        <v>6745</v>
      </c>
      <c r="K864" t="s">
        <v>6746</v>
      </c>
      <c r="L864" s="12">
        <v>45363.38208333333</v>
      </c>
      <c r="M864" s="12">
        <v>45363.385196759256</v>
      </c>
      <c r="N864" s="12" t="s">
        <v>47</v>
      </c>
      <c r="O864" t="s">
        <v>6747</v>
      </c>
      <c r="P864" t="s">
        <v>448</v>
      </c>
      <c r="Q864" t="s">
        <v>5353</v>
      </c>
      <c r="R864" t="s">
        <v>5354</v>
      </c>
      <c r="S864" t="s">
        <v>47</v>
      </c>
      <c r="T864" t="s">
        <v>47</v>
      </c>
      <c r="U864" t="s">
        <v>47</v>
      </c>
      <c r="V864" t="s">
        <v>4425</v>
      </c>
      <c r="W864" t="s">
        <v>47</v>
      </c>
      <c r="X864" t="s">
        <v>6233</v>
      </c>
      <c r="Y864" t="s">
        <v>47</v>
      </c>
      <c r="Z864" t="s">
        <v>47</v>
      </c>
    </row>
    <row r="865" spans="1:26">
      <c r="A865" t="s">
        <v>6748</v>
      </c>
      <c r="B865" t="s">
        <v>83</v>
      </c>
      <c r="C865">
        <v>2015</v>
      </c>
      <c r="D865" t="s">
        <v>6749</v>
      </c>
      <c r="E865" t="s">
        <v>6750</v>
      </c>
      <c r="F865" t="s">
        <v>6751</v>
      </c>
      <c r="G865" t="s">
        <v>47</v>
      </c>
      <c r="H865" t="s">
        <v>6752</v>
      </c>
      <c r="I865" t="s">
        <v>6753</v>
      </c>
      <c r="J865" t="s">
        <v>6754</v>
      </c>
      <c r="K865" t="s">
        <v>1733</v>
      </c>
      <c r="L865" s="12">
        <v>45363.38208333333</v>
      </c>
      <c r="M865" s="12">
        <v>45363.38554398148</v>
      </c>
      <c r="N865" s="12" t="s">
        <v>47</v>
      </c>
      <c r="O865" t="s">
        <v>6755</v>
      </c>
      <c r="P865" t="s">
        <v>350</v>
      </c>
      <c r="Q865" t="s">
        <v>4559</v>
      </c>
      <c r="R865" t="s">
        <v>6756</v>
      </c>
      <c r="S865" t="s">
        <v>47</v>
      </c>
      <c r="T865" t="s">
        <v>47</v>
      </c>
      <c r="U865" t="s">
        <v>47</v>
      </c>
      <c r="V865" t="s">
        <v>4425</v>
      </c>
      <c r="W865" t="s">
        <v>47</v>
      </c>
      <c r="X865" t="s">
        <v>6233</v>
      </c>
      <c r="Y865" t="s">
        <v>47</v>
      </c>
      <c r="Z865" t="s">
        <v>47</v>
      </c>
    </row>
    <row r="866" spans="1:26">
      <c r="A866" t="s">
        <v>6757</v>
      </c>
      <c r="B866" t="s">
        <v>83</v>
      </c>
      <c r="C866">
        <v>2018</v>
      </c>
      <c r="D866" t="s">
        <v>6758</v>
      </c>
      <c r="E866" t="s">
        <v>6759</v>
      </c>
      <c r="F866" t="s">
        <v>6528</v>
      </c>
      <c r="G866" t="s">
        <v>47</v>
      </c>
      <c r="H866" t="s">
        <v>6529</v>
      </c>
      <c r="I866" t="s">
        <v>6760</v>
      </c>
      <c r="J866" t="s">
        <v>6761</v>
      </c>
      <c r="K866" t="s">
        <v>6762</v>
      </c>
      <c r="L866" s="12">
        <v>45363.38208333333</v>
      </c>
      <c r="M866" s="12">
        <v>45363.385925925926</v>
      </c>
      <c r="N866" s="12" t="s">
        <v>47</v>
      </c>
      <c r="O866" t="s">
        <v>6763</v>
      </c>
      <c r="P866" t="s">
        <v>505</v>
      </c>
      <c r="Q866" t="s">
        <v>6764</v>
      </c>
      <c r="R866" t="s">
        <v>6534</v>
      </c>
      <c r="S866" t="s">
        <v>47</v>
      </c>
      <c r="T866" t="s">
        <v>47</v>
      </c>
      <c r="U866" t="s">
        <v>47</v>
      </c>
      <c r="V866" t="s">
        <v>4425</v>
      </c>
      <c r="W866" t="s">
        <v>47</v>
      </c>
      <c r="X866" t="s">
        <v>6233</v>
      </c>
      <c r="Y866" t="s">
        <v>47</v>
      </c>
      <c r="Z866" t="s">
        <v>47</v>
      </c>
    </row>
    <row r="867" spans="1:26">
      <c r="A867" t="s">
        <v>6765</v>
      </c>
      <c r="B867" t="s">
        <v>170</v>
      </c>
      <c r="C867">
        <v>2021</v>
      </c>
      <c r="D867" t="s">
        <v>6766</v>
      </c>
      <c r="E867" t="s">
        <v>6767</v>
      </c>
      <c r="F867" t="s">
        <v>6768</v>
      </c>
      <c r="G867" t="s">
        <v>6769</v>
      </c>
      <c r="H867" t="s">
        <v>47</v>
      </c>
      <c r="I867" t="s">
        <v>47</v>
      </c>
      <c r="J867" t="s">
        <v>6770</v>
      </c>
      <c r="K867" t="s">
        <v>61</v>
      </c>
      <c r="L867" s="12">
        <v>45363.38208333333</v>
      </c>
      <c r="M867" s="12">
        <v>45363.385266203702</v>
      </c>
      <c r="N867" s="12" t="s">
        <v>47</v>
      </c>
      <c r="O867" t="s">
        <v>6771</v>
      </c>
      <c r="P867" t="s">
        <v>47</v>
      </c>
      <c r="Q867" t="s">
        <v>47</v>
      </c>
      <c r="R867" t="s">
        <v>47</v>
      </c>
      <c r="S867" t="s">
        <v>47</v>
      </c>
      <c r="T867" t="s">
        <v>1173</v>
      </c>
      <c r="U867" t="s">
        <v>47</v>
      </c>
      <c r="V867" t="s">
        <v>47</v>
      </c>
      <c r="W867" t="s">
        <v>47</v>
      </c>
      <c r="X867" t="s">
        <v>6772</v>
      </c>
      <c r="Y867" t="s">
        <v>47</v>
      </c>
      <c r="Z867" t="s">
        <v>47</v>
      </c>
    </row>
    <row r="868" spans="1:26">
      <c r="A868" t="s">
        <v>6773</v>
      </c>
      <c r="B868" t="s">
        <v>170</v>
      </c>
      <c r="C868">
        <v>2014</v>
      </c>
      <c r="D868" t="s">
        <v>6774</v>
      </c>
      <c r="E868" t="s">
        <v>6775</v>
      </c>
      <c r="F868" t="s">
        <v>6421</v>
      </c>
      <c r="G868" t="s">
        <v>6776</v>
      </c>
      <c r="H868" t="s">
        <v>47</v>
      </c>
      <c r="I868" t="s">
        <v>47</v>
      </c>
      <c r="J868" t="s">
        <v>6777</v>
      </c>
      <c r="K868" t="s">
        <v>348</v>
      </c>
      <c r="L868" s="12">
        <v>45363.38208333333</v>
      </c>
      <c r="M868" s="12">
        <v>45363.385821759257</v>
      </c>
      <c r="N868" s="12" t="s">
        <v>47</v>
      </c>
      <c r="O868" t="s">
        <v>6778</v>
      </c>
      <c r="P868" t="s">
        <v>47</v>
      </c>
      <c r="Q868" t="s">
        <v>47</v>
      </c>
      <c r="R868" t="s">
        <v>47</v>
      </c>
      <c r="S868" t="s">
        <v>47</v>
      </c>
      <c r="T868" t="s">
        <v>1173</v>
      </c>
      <c r="U868" t="s">
        <v>47</v>
      </c>
      <c r="V868" t="s">
        <v>47</v>
      </c>
      <c r="W868" t="s">
        <v>47</v>
      </c>
      <c r="X868" t="s">
        <v>6779</v>
      </c>
      <c r="Y868" t="s">
        <v>47</v>
      </c>
      <c r="Z868" t="s">
        <v>47</v>
      </c>
    </row>
    <row r="869" spans="1:26">
      <c r="A869" t="s">
        <v>6780</v>
      </c>
      <c r="B869" t="s">
        <v>170</v>
      </c>
      <c r="C869">
        <v>2019</v>
      </c>
      <c r="D869" t="s">
        <v>6781</v>
      </c>
      <c r="E869" t="s">
        <v>6782</v>
      </c>
      <c r="F869" t="s">
        <v>6421</v>
      </c>
      <c r="G869" t="s">
        <v>6188</v>
      </c>
      <c r="H869" t="s">
        <v>47</v>
      </c>
      <c r="I869" t="s">
        <v>47</v>
      </c>
      <c r="J869" t="s">
        <v>6783</v>
      </c>
      <c r="K869" t="s">
        <v>219</v>
      </c>
      <c r="L869" s="12">
        <v>45363.38208333333</v>
      </c>
      <c r="M869" s="12">
        <v>45363.385717592595</v>
      </c>
      <c r="N869" s="12" t="s">
        <v>47</v>
      </c>
      <c r="O869" t="s">
        <v>6784</v>
      </c>
      <c r="P869" t="s">
        <v>47</v>
      </c>
      <c r="Q869" t="s">
        <v>47</v>
      </c>
      <c r="R869" t="s">
        <v>47</v>
      </c>
      <c r="S869" t="s">
        <v>47</v>
      </c>
      <c r="T869" t="s">
        <v>1173</v>
      </c>
      <c r="U869" t="s">
        <v>47</v>
      </c>
      <c r="V869" t="s">
        <v>47</v>
      </c>
      <c r="W869" t="s">
        <v>47</v>
      </c>
      <c r="X869" t="s">
        <v>6785</v>
      </c>
      <c r="Y869" t="s">
        <v>47</v>
      </c>
      <c r="Z869" t="s">
        <v>47</v>
      </c>
    </row>
    <row r="870" spans="1:26">
      <c r="A870" t="s">
        <v>6786</v>
      </c>
      <c r="B870" t="s">
        <v>170</v>
      </c>
      <c r="C870">
        <v>2021</v>
      </c>
      <c r="D870" t="s">
        <v>6787</v>
      </c>
      <c r="E870" t="s">
        <v>6788</v>
      </c>
      <c r="F870" t="s">
        <v>6727</v>
      </c>
      <c r="G870" t="s">
        <v>6789</v>
      </c>
      <c r="H870" t="s">
        <v>47</v>
      </c>
      <c r="I870" t="s">
        <v>47</v>
      </c>
      <c r="J870" t="s">
        <v>6790</v>
      </c>
      <c r="K870" t="s">
        <v>61</v>
      </c>
      <c r="L870" s="12">
        <v>45363.38208333333</v>
      </c>
      <c r="M870" s="12">
        <v>45363.385509259257</v>
      </c>
      <c r="N870" s="12" t="s">
        <v>47</v>
      </c>
      <c r="O870" t="s">
        <v>6791</v>
      </c>
      <c r="P870" t="s">
        <v>47</v>
      </c>
      <c r="Q870" t="s">
        <v>47</v>
      </c>
      <c r="R870" t="s">
        <v>47</v>
      </c>
      <c r="S870" t="s">
        <v>47</v>
      </c>
      <c r="T870" t="s">
        <v>1173</v>
      </c>
      <c r="U870" t="s">
        <v>47</v>
      </c>
      <c r="V870" t="s">
        <v>47</v>
      </c>
      <c r="W870" t="s">
        <v>47</v>
      </c>
      <c r="X870" t="s">
        <v>6792</v>
      </c>
      <c r="Y870" t="s">
        <v>47</v>
      </c>
      <c r="Z870" t="s">
        <v>47</v>
      </c>
    </row>
    <row r="871" spans="1:26">
      <c r="A871" t="s">
        <v>6793</v>
      </c>
      <c r="B871" t="s">
        <v>83</v>
      </c>
      <c r="C871">
        <v>2023</v>
      </c>
      <c r="D871" t="s">
        <v>6794</v>
      </c>
      <c r="E871" t="s">
        <v>6795</v>
      </c>
      <c r="F871" t="s">
        <v>6796</v>
      </c>
      <c r="G871" t="s">
        <v>47</v>
      </c>
      <c r="H871" t="s">
        <v>6797</v>
      </c>
      <c r="I871" t="s">
        <v>6798</v>
      </c>
      <c r="J871" t="s">
        <v>6799</v>
      </c>
      <c r="K871" t="s">
        <v>6800</v>
      </c>
      <c r="L871" s="12">
        <v>45363.38208333333</v>
      </c>
      <c r="M871" s="12">
        <v>45363.385706018518</v>
      </c>
      <c r="N871" s="12" t="s">
        <v>47</v>
      </c>
      <c r="O871" t="s">
        <v>47</v>
      </c>
      <c r="P871" t="s">
        <v>130</v>
      </c>
      <c r="Q871" t="s">
        <v>549</v>
      </c>
      <c r="R871" t="s">
        <v>6801</v>
      </c>
      <c r="S871" t="s">
        <v>47</v>
      </c>
      <c r="T871" t="s">
        <v>47</v>
      </c>
      <c r="U871" t="s">
        <v>47</v>
      </c>
      <c r="V871" t="s">
        <v>4425</v>
      </c>
      <c r="W871" t="s">
        <v>47</v>
      </c>
      <c r="X871" t="s">
        <v>6233</v>
      </c>
      <c r="Y871" t="s">
        <v>47</v>
      </c>
      <c r="Z871" t="s">
        <v>47</v>
      </c>
    </row>
    <row r="872" spans="1:26">
      <c r="A872" t="s">
        <v>6802</v>
      </c>
      <c r="B872" t="s">
        <v>170</v>
      </c>
      <c r="C872">
        <v>1995</v>
      </c>
      <c r="D872" t="s">
        <v>6803</v>
      </c>
      <c r="E872" t="s">
        <v>6804</v>
      </c>
      <c r="F872" t="s">
        <v>6805</v>
      </c>
      <c r="G872" t="s">
        <v>6806</v>
      </c>
      <c r="H872" t="s">
        <v>47</v>
      </c>
      <c r="I872" t="s">
        <v>47</v>
      </c>
      <c r="J872" t="s">
        <v>6807</v>
      </c>
      <c r="K872" t="s">
        <v>113</v>
      </c>
      <c r="L872" s="12">
        <v>45363.38208333333</v>
      </c>
      <c r="M872" s="12">
        <v>45363.385787037034</v>
      </c>
      <c r="N872" s="12" t="s">
        <v>47</v>
      </c>
      <c r="O872" t="s">
        <v>6808</v>
      </c>
      <c r="P872" t="s">
        <v>47</v>
      </c>
      <c r="Q872" t="s">
        <v>47</v>
      </c>
      <c r="R872" t="s">
        <v>47</v>
      </c>
      <c r="S872" t="s">
        <v>47</v>
      </c>
      <c r="T872" t="s">
        <v>1278</v>
      </c>
      <c r="U872" t="s">
        <v>47</v>
      </c>
      <c r="V872" t="s">
        <v>47</v>
      </c>
      <c r="W872" t="s">
        <v>47</v>
      </c>
      <c r="X872" t="s">
        <v>6809</v>
      </c>
      <c r="Y872" t="s">
        <v>47</v>
      </c>
      <c r="Z872" t="s">
        <v>47</v>
      </c>
    </row>
    <row r="873" spans="1:26">
      <c r="A873" t="s">
        <v>6810</v>
      </c>
      <c r="B873" t="s">
        <v>170</v>
      </c>
      <c r="C873">
        <v>2018</v>
      </c>
      <c r="D873" t="s">
        <v>6811</v>
      </c>
      <c r="E873" t="s">
        <v>6812</v>
      </c>
      <c r="F873" t="s">
        <v>6421</v>
      </c>
      <c r="G873" t="s">
        <v>6813</v>
      </c>
      <c r="H873" t="s">
        <v>47</v>
      </c>
      <c r="I873" t="s">
        <v>47</v>
      </c>
      <c r="J873" t="s">
        <v>6814</v>
      </c>
      <c r="K873" t="s">
        <v>332</v>
      </c>
      <c r="L873" s="12">
        <v>45363.38208333333</v>
      </c>
      <c r="M873" s="12">
        <v>45363.385312500002</v>
      </c>
      <c r="N873" s="12" t="s">
        <v>47</v>
      </c>
      <c r="O873" t="s">
        <v>6815</v>
      </c>
      <c r="P873" t="s">
        <v>47</v>
      </c>
      <c r="Q873" t="s">
        <v>47</v>
      </c>
      <c r="R873" t="s">
        <v>47</v>
      </c>
      <c r="S873" t="s">
        <v>47</v>
      </c>
      <c r="T873" t="s">
        <v>1173</v>
      </c>
      <c r="U873" t="s">
        <v>47</v>
      </c>
      <c r="V873" t="s">
        <v>47</v>
      </c>
      <c r="W873" t="s">
        <v>47</v>
      </c>
      <c r="X873" t="s">
        <v>6816</v>
      </c>
      <c r="Y873" t="s">
        <v>47</v>
      </c>
      <c r="Z873" t="s">
        <v>47</v>
      </c>
    </row>
    <row r="874" spans="1:26">
      <c r="A874" t="s">
        <v>6817</v>
      </c>
      <c r="B874" t="s">
        <v>170</v>
      </c>
      <c r="C874">
        <v>2015</v>
      </c>
      <c r="D874" t="s">
        <v>6818</v>
      </c>
      <c r="E874" t="s">
        <v>6819</v>
      </c>
      <c r="F874" t="s">
        <v>6421</v>
      </c>
      <c r="G874" t="s">
        <v>6820</v>
      </c>
      <c r="H874" t="s">
        <v>47</v>
      </c>
      <c r="I874" t="s">
        <v>47</v>
      </c>
      <c r="J874" t="s">
        <v>6821</v>
      </c>
      <c r="K874" t="s">
        <v>512</v>
      </c>
      <c r="L874" s="12">
        <v>45363.38208333333</v>
      </c>
      <c r="M874" s="12">
        <v>45363.385474537034</v>
      </c>
      <c r="N874" s="12" t="s">
        <v>47</v>
      </c>
      <c r="O874" t="s">
        <v>6822</v>
      </c>
      <c r="P874" t="s">
        <v>47</v>
      </c>
      <c r="Q874" t="s">
        <v>47</v>
      </c>
      <c r="R874" t="s">
        <v>47</v>
      </c>
      <c r="S874" t="s">
        <v>47</v>
      </c>
      <c r="T874" t="s">
        <v>1173</v>
      </c>
      <c r="U874" t="s">
        <v>47</v>
      </c>
      <c r="V874" t="s">
        <v>47</v>
      </c>
      <c r="W874" t="s">
        <v>47</v>
      </c>
      <c r="X874" t="s">
        <v>6823</v>
      </c>
      <c r="Y874" t="s">
        <v>47</v>
      </c>
      <c r="Z874" t="s">
        <v>47</v>
      </c>
    </row>
    <row r="875" spans="1:26">
      <c r="A875" t="s">
        <v>6824</v>
      </c>
      <c r="B875" t="s">
        <v>83</v>
      </c>
      <c r="C875">
        <v>2022</v>
      </c>
      <c r="D875" t="s">
        <v>6825</v>
      </c>
      <c r="E875" t="s">
        <v>6826</v>
      </c>
      <c r="F875" t="s">
        <v>1212</v>
      </c>
      <c r="G875" t="s">
        <v>47</v>
      </c>
      <c r="H875" t="s">
        <v>6228</v>
      </c>
      <c r="I875" t="s">
        <v>6827</v>
      </c>
      <c r="J875" t="s">
        <v>6828</v>
      </c>
      <c r="K875" t="s">
        <v>6829</v>
      </c>
      <c r="L875" s="12">
        <v>45363.38208333333</v>
      </c>
      <c r="M875" s="12">
        <v>45363.385914351849</v>
      </c>
      <c r="N875" s="12" t="s">
        <v>47</v>
      </c>
      <c r="O875" t="s">
        <v>6830</v>
      </c>
      <c r="P875" t="s">
        <v>448</v>
      </c>
      <c r="Q875" t="s">
        <v>4637</v>
      </c>
      <c r="R875" t="s">
        <v>4443</v>
      </c>
      <c r="S875" t="s">
        <v>47</v>
      </c>
      <c r="T875" t="s">
        <v>47</v>
      </c>
      <c r="U875" t="s">
        <v>47</v>
      </c>
      <c r="V875" t="s">
        <v>4425</v>
      </c>
      <c r="W875" t="s">
        <v>47</v>
      </c>
      <c r="X875" t="s">
        <v>6233</v>
      </c>
      <c r="Y875" t="s">
        <v>47</v>
      </c>
      <c r="Z875" t="s">
        <v>47</v>
      </c>
    </row>
    <row r="876" spans="1:26">
      <c r="A876" t="s">
        <v>6831</v>
      </c>
      <c r="B876" t="s">
        <v>83</v>
      </c>
      <c r="C876">
        <v>2021</v>
      </c>
      <c r="D876" t="s">
        <v>6832</v>
      </c>
      <c r="E876" t="s">
        <v>6833</v>
      </c>
      <c r="F876" t="s">
        <v>2738</v>
      </c>
      <c r="G876" t="s">
        <v>47</v>
      </c>
      <c r="H876" t="s">
        <v>6499</v>
      </c>
      <c r="I876" t="s">
        <v>6834</v>
      </c>
      <c r="J876" t="s">
        <v>6835</v>
      </c>
      <c r="K876" t="s">
        <v>6836</v>
      </c>
      <c r="L876" s="12">
        <v>45363.38208333333</v>
      </c>
      <c r="M876" s="12">
        <v>45363.385810185187</v>
      </c>
      <c r="N876" s="12" t="s">
        <v>47</v>
      </c>
      <c r="O876" t="s">
        <v>47</v>
      </c>
      <c r="P876" t="s">
        <v>505</v>
      </c>
      <c r="Q876" t="s">
        <v>5327</v>
      </c>
      <c r="R876" t="s">
        <v>4480</v>
      </c>
      <c r="S876" t="s">
        <v>47</v>
      </c>
      <c r="T876" t="s">
        <v>47</v>
      </c>
      <c r="U876" t="s">
        <v>47</v>
      </c>
      <c r="V876" t="s">
        <v>4425</v>
      </c>
      <c r="W876" t="s">
        <v>47</v>
      </c>
      <c r="X876" t="s">
        <v>6233</v>
      </c>
      <c r="Y876" t="s">
        <v>47</v>
      </c>
      <c r="Z876" t="s">
        <v>47</v>
      </c>
    </row>
    <row r="877" spans="1:26">
      <c r="A877" t="s">
        <v>6837</v>
      </c>
      <c r="B877" t="s">
        <v>170</v>
      </c>
      <c r="C877">
        <v>2020</v>
      </c>
      <c r="D877" t="s">
        <v>6838</v>
      </c>
      <c r="E877" t="s">
        <v>6839</v>
      </c>
      <c r="F877" t="s">
        <v>6840</v>
      </c>
      <c r="G877" t="s">
        <v>6841</v>
      </c>
      <c r="H877" t="s">
        <v>47</v>
      </c>
      <c r="I877" t="s">
        <v>47</v>
      </c>
      <c r="J877" t="s">
        <v>6842</v>
      </c>
      <c r="K877" t="s">
        <v>124</v>
      </c>
      <c r="L877" s="12">
        <v>45363.38208333333</v>
      </c>
      <c r="M877" s="12">
        <v>45363.385891203703</v>
      </c>
      <c r="N877" s="12" t="s">
        <v>47</v>
      </c>
      <c r="O877" t="s">
        <v>6843</v>
      </c>
      <c r="P877" t="s">
        <v>47</v>
      </c>
      <c r="Q877" t="s">
        <v>47</v>
      </c>
      <c r="R877" t="s">
        <v>47</v>
      </c>
      <c r="S877" t="s">
        <v>47</v>
      </c>
      <c r="T877" t="s">
        <v>1173</v>
      </c>
      <c r="U877" t="s">
        <v>47</v>
      </c>
      <c r="V877" t="s">
        <v>47</v>
      </c>
      <c r="W877" t="s">
        <v>47</v>
      </c>
      <c r="X877" t="s">
        <v>6844</v>
      </c>
      <c r="Y877" t="s">
        <v>47</v>
      </c>
      <c r="Z877" t="s">
        <v>47</v>
      </c>
    </row>
    <row r="878" spans="1:26">
      <c r="A878" t="s">
        <v>6845</v>
      </c>
      <c r="B878" t="s">
        <v>170</v>
      </c>
      <c r="C878">
        <v>2019</v>
      </c>
      <c r="D878" t="s">
        <v>6846</v>
      </c>
      <c r="E878" t="s">
        <v>6847</v>
      </c>
      <c r="F878" t="s">
        <v>6848</v>
      </c>
      <c r="G878" t="s">
        <v>6849</v>
      </c>
      <c r="H878" t="s">
        <v>47</v>
      </c>
      <c r="I878" t="s">
        <v>47</v>
      </c>
      <c r="J878" t="s">
        <v>6850</v>
      </c>
      <c r="K878" t="s">
        <v>219</v>
      </c>
      <c r="L878" s="12">
        <v>45363.38208333333</v>
      </c>
      <c r="M878" s="12">
        <v>45363.385601851849</v>
      </c>
      <c r="N878" s="12" t="s">
        <v>47</v>
      </c>
      <c r="O878" t="s">
        <v>6851</v>
      </c>
      <c r="P878" t="s">
        <v>47</v>
      </c>
      <c r="Q878" t="s">
        <v>47</v>
      </c>
      <c r="R878" t="s">
        <v>47</v>
      </c>
      <c r="S878" t="s">
        <v>47</v>
      </c>
      <c r="T878" t="s">
        <v>1173</v>
      </c>
      <c r="U878" t="s">
        <v>47</v>
      </c>
      <c r="V878" t="s">
        <v>47</v>
      </c>
      <c r="W878" t="s">
        <v>47</v>
      </c>
      <c r="X878" t="s">
        <v>6852</v>
      </c>
      <c r="Y878" t="s">
        <v>47</v>
      </c>
      <c r="Z878" t="s">
        <v>47</v>
      </c>
    </row>
    <row r="879" spans="1:26">
      <c r="A879" t="s">
        <v>6853</v>
      </c>
      <c r="B879" t="s">
        <v>170</v>
      </c>
      <c r="C879">
        <v>2023</v>
      </c>
      <c r="D879" t="s">
        <v>6854</v>
      </c>
      <c r="E879" t="s">
        <v>6855</v>
      </c>
      <c r="F879" t="s">
        <v>6612</v>
      </c>
      <c r="G879" t="s">
        <v>6613</v>
      </c>
      <c r="H879" t="s">
        <v>47</v>
      </c>
      <c r="I879" t="s">
        <v>47</v>
      </c>
      <c r="J879" t="s">
        <v>6856</v>
      </c>
      <c r="K879" t="s">
        <v>6199</v>
      </c>
      <c r="L879" s="12">
        <v>45363.38208333333</v>
      </c>
      <c r="M879" s="12">
        <v>45363.385821759257</v>
      </c>
      <c r="N879" s="12" t="s">
        <v>47</v>
      </c>
      <c r="O879" t="s">
        <v>6857</v>
      </c>
      <c r="P879" t="s">
        <v>47</v>
      </c>
      <c r="Q879" t="s">
        <v>47</v>
      </c>
      <c r="R879" t="s">
        <v>47</v>
      </c>
      <c r="S879" t="s">
        <v>47</v>
      </c>
      <c r="T879" t="s">
        <v>1173</v>
      </c>
      <c r="U879" t="s">
        <v>47</v>
      </c>
      <c r="V879" t="s">
        <v>47</v>
      </c>
      <c r="W879" t="s">
        <v>47</v>
      </c>
      <c r="X879" t="s">
        <v>6858</v>
      </c>
      <c r="Y879" t="s">
        <v>47</v>
      </c>
      <c r="Z879" t="s">
        <v>47</v>
      </c>
    </row>
    <row r="880" spans="1:26">
      <c r="A880" t="s">
        <v>6859</v>
      </c>
      <c r="B880" t="s">
        <v>170</v>
      </c>
      <c r="C880">
        <v>2023</v>
      </c>
      <c r="D880" t="s">
        <v>6860</v>
      </c>
      <c r="E880" t="s">
        <v>6861</v>
      </c>
      <c r="F880" t="s">
        <v>6862</v>
      </c>
      <c r="G880" t="s">
        <v>6863</v>
      </c>
      <c r="H880" t="s">
        <v>47</v>
      </c>
      <c r="I880" t="s">
        <v>47</v>
      </c>
      <c r="J880" t="s">
        <v>6864</v>
      </c>
      <c r="K880" t="s">
        <v>6865</v>
      </c>
      <c r="L880" s="12">
        <v>45363.38208333333</v>
      </c>
      <c r="M880" s="12">
        <v>45363.385185185187</v>
      </c>
      <c r="N880" s="12" t="s">
        <v>47</v>
      </c>
      <c r="O880" t="s">
        <v>6866</v>
      </c>
      <c r="P880" t="s">
        <v>47</v>
      </c>
      <c r="Q880" t="s">
        <v>5263</v>
      </c>
      <c r="R880" t="s">
        <v>47</v>
      </c>
      <c r="S880" t="s">
        <v>47</v>
      </c>
      <c r="T880" t="s">
        <v>2971</v>
      </c>
      <c r="U880" t="s">
        <v>47</v>
      </c>
      <c r="V880" t="s">
        <v>47</v>
      </c>
      <c r="W880" t="s">
        <v>47</v>
      </c>
      <c r="X880" t="s">
        <v>6867</v>
      </c>
      <c r="Y880" t="s">
        <v>47</v>
      </c>
      <c r="Z880" t="s">
        <v>47</v>
      </c>
    </row>
    <row r="881" spans="1:26">
      <c r="A881" t="s">
        <v>6868</v>
      </c>
      <c r="B881" t="s">
        <v>83</v>
      </c>
      <c r="C881">
        <v>2018</v>
      </c>
      <c r="D881" t="s">
        <v>6869</v>
      </c>
      <c r="E881" t="s">
        <v>6870</v>
      </c>
      <c r="F881" t="s">
        <v>6245</v>
      </c>
      <c r="G881" t="s">
        <v>47</v>
      </c>
      <c r="H881" t="s">
        <v>6228</v>
      </c>
      <c r="I881" t="s">
        <v>6871</v>
      </c>
      <c r="J881" t="s">
        <v>6872</v>
      </c>
      <c r="K881" t="s">
        <v>6873</v>
      </c>
      <c r="L881" s="12">
        <v>45363.38208333333</v>
      </c>
      <c r="M881" s="12">
        <v>45363.385821759257</v>
      </c>
      <c r="N881" s="12" t="s">
        <v>47</v>
      </c>
      <c r="O881" t="s">
        <v>6874</v>
      </c>
      <c r="P881" t="s">
        <v>311</v>
      </c>
      <c r="Q881" t="s">
        <v>4692</v>
      </c>
      <c r="R881" t="s">
        <v>4443</v>
      </c>
      <c r="S881" t="s">
        <v>47</v>
      </c>
      <c r="T881" t="s">
        <v>47</v>
      </c>
      <c r="U881" t="s">
        <v>47</v>
      </c>
      <c r="V881" t="s">
        <v>4425</v>
      </c>
      <c r="W881" t="s">
        <v>47</v>
      </c>
      <c r="X881" t="s">
        <v>6233</v>
      </c>
      <c r="Y881" t="s">
        <v>47</v>
      </c>
      <c r="Z881" t="s">
        <v>47</v>
      </c>
    </row>
    <row r="882" spans="1:26">
      <c r="A882" t="s">
        <v>6875</v>
      </c>
      <c r="B882" t="s">
        <v>170</v>
      </c>
      <c r="C882">
        <v>2020</v>
      </c>
      <c r="D882" t="s">
        <v>6876</v>
      </c>
      <c r="E882" t="s">
        <v>6877</v>
      </c>
      <c r="F882" t="s">
        <v>6421</v>
      </c>
      <c r="G882" t="s">
        <v>6878</v>
      </c>
      <c r="H882" t="s">
        <v>47</v>
      </c>
      <c r="I882" t="s">
        <v>47</v>
      </c>
      <c r="J882" t="s">
        <v>6879</v>
      </c>
      <c r="K882" t="s">
        <v>124</v>
      </c>
      <c r="L882" s="12">
        <v>45363.38208333333</v>
      </c>
      <c r="M882" s="12">
        <v>45363.385682870372</v>
      </c>
      <c r="N882" s="12" t="s">
        <v>47</v>
      </c>
      <c r="O882" t="s">
        <v>6880</v>
      </c>
      <c r="P882" t="s">
        <v>47</v>
      </c>
      <c r="Q882" t="s">
        <v>47</v>
      </c>
      <c r="R882" t="s">
        <v>47</v>
      </c>
      <c r="S882" t="s">
        <v>47</v>
      </c>
      <c r="T882" t="s">
        <v>1173</v>
      </c>
      <c r="U882" t="s">
        <v>47</v>
      </c>
      <c r="V882" t="s">
        <v>47</v>
      </c>
      <c r="W882" t="s">
        <v>47</v>
      </c>
      <c r="X882" t="s">
        <v>6881</v>
      </c>
      <c r="Y882" t="s">
        <v>47</v>
      </c>
      <c r="Z882" t="s">
        <v>47</v>
      </c>
    </row>
    <row r="883" spans="1:26">
      <c r="A883" t="s">
        <v>6882</v>
      </c>
      <c r="B883" t="s">
        <v>83</v>
      </c>
      <c r="C883">
        <v>2020</v>
      </c>
      <c r="D883" t="s">
        <v>6883</v>
      </c>
      <c r="E883" t="s">
        <v>6884</v>
      </c>
      <c r="F883" t="s">
        <v>6268</v>
      </c>
      <c r="G883" t="s">
        <v>47</v>
      </c>
      <c r="H883" t="s">
        <v>6269</v>
      </c>
      <c r="I883" t="s">
        <v>6885</v>
      </c>
      <c r="J883" t="s">
        <v>6886</v>
      </c>
      <c r="K883" t="s">
        <v>6887</v>
      </c>
      <c r="L883" s="12">
        <v>45363.38208333333</v>
      </c>
      <c r="M883" s="12">
        <v>45363.385740740741</v>
      </c>
      <c r="N883" s="12" t="s">
        <v>47</v>
      </c>
      <c r="O883" t="s">
        <v>6888</v>
      </c>
      <c r="P883" t="s">
        <v>1735</v>
      </c>
      <c r="Q883" t="s">
        <v>6889</v>
      </c>
      <c r="R883" t="s">
        <v>5073</v>
      </c>
      <c r="S883" t="s">
        <v>47</v>
      </c>
      <c r="T883" t="s">
        <v>47</v>
      </c>
      <c r="U883" t="s">
        <v>47</v>
      </c>
      <c r="V883" t="s">
        <v>4425</v>
      </c>
      <c r="W883" t="s">
        <v>47</v>
      </c>
      <c r="X883" t="s">
        <v>6233</v>
      </c>
      <c r="Y883" t="s">
        <v>47</v>
      </c>
      <c r="Z883" t="s">
        <v>47</v>
      </c>
    </row>
    <row r="884" spans="1:26">
      <c r="A884" t="s">
        <v>6890</v>
      </c>
      <c r="B884" t="s">
        <v>170</v>
      </c>
      <c r="C884">
        <v>2013</v>
      </c>
      <c r="D884" t="s">
        <v>6891</v>
      </c>
      <c r="E884" t="s">
        <v>6892</v>
      </c>
      <c r="F884" t="s">
        <v>6421</v>
      </c>
      <c r="G884" t="s">
        <v>6893</v>
      </c>
      <c r="H884" t="s">
        <v>47</v>
      </c>
      <c r="I884" t="s">
        <v>47</v>
      </c>
      <c r="J884" t="s">
        <v>6894</v>
      </c>
      <c r="K884" t="s">
        <v>87</v>
      </c>
      <c r="L884" s="12">
        <v>45363.38208333333</v>
      </c>
      <c r="M884" s="12">
        <v>45363.385925925926</v>
      </c>
      <c r="N884" s="12" t="s">
        <v>47</v>
      </c>
      <c r="O884" t="s">
        <v>6895</v>
      </c>
      <c r="P884" t="s">
        <v>47</v>
      </c>
      <c r="Q884" t="s">
        <v>47</v>
      </c>
      <c r="R884" t="s">
        <v>47</v>
      </c>
      <c r="S884" t="s">
        <v>47</v>
      </c>
      <c r="T884" t="s">
        <v>1173</v>
      </c>
      <c r="U884" t="s">
        <v>47</v>
      </c>
      <c r="V884" t="s">
        <v>47</v>
      </c>
      <c r="W884" t="s">
        <v>47</v>
      </c>
      <c r="X884" t="s">
        <v>6896</v>
      </c>
      <c r="Y884" t="s">
        <v>47</v>
      </c>
      <c r="Z884" t="s">
        <v>47</v>
      </c>
    </row>
    <row r="885" spans="1:26">
      <c r="A885" t="s">
        <v>6897</v>
      </c>
      <c r="B885" t="s">
        <v>83</v>
      </c>
      <c r="C885">
        <v>2012</v>
      </c>
      <c r="D885" t="s">
        <v>6898</v>
      </c>
      <c r="E885" t="s">
        <v>6899</v>
      </c>
      <c r="F885" t="s">
        <v>1283</v>
      </c>
      <c r="G885" t="s">
        <v>47</v>
      </c>
      <c r="H885" t="s">
        <v>6568</v>
      </c>
      <c r="I885" t="s">
        <v>6900</v>
      </c>
      <c r="J885" t="s">
        <v>6901</v>
      </c>
      <c r="K885" t="s">
        <v>6902</v>
      </c>
      <c r="L885" s="12">
        <v>45363.38208333333</v>
      </c>
      <c r="M885" s="12">
        <v>45363.385405092595</v>
      </c>
      <c r="N885" s="12" t="s">
        <v>47</v>
      </c>
      <c r="O885" t="s">
        <v>6903</v>
      </c>
      <c r="P885" t="s">
        <v>448</v>
      </c>
      <c r="Q885" t="s">
        <v>5291</v>
      </c>
      <c r="R885" t="s">
        <v>4566</v>
      </c>
      <c r="S885" t="s">
        <v>47</v>
      </c>
      <c r="T885" t="s">
        <v>47</v>
      </c>
      <c r="U885" t="s">
        <v>47</v>
      </c>
      <c r="V885" t="s">
        <v>4425</v>
      </c>
      <c r="W885" t="s">
        <v>47</v>
      </c>
      <c r="X885" t="s">
        <v>6233</v>
      </c>
      <c r="Y885" t="s">
        <v>47</v>
      </c>
      <c r="Z885" t="s">
        <v>47</v>
      </c>
    </row>
    <row r="886" spans="1:26">
      <c r="A886" t="s">
        <v>6904</v>
      </c>
      <c r="B886" t="s">
        <v>83</v>
      </c>
      <c r="C886">
        <v>2021</v>
      </c>
      <c r="D886" t="s">
        <v>6905</v>
      </c>
      <c r="E886" t="s">
        <v>6906</v>
      </c>
      <c r="F886" t="s">
        <v>1212</v>
      </c>
      <c r="G886" t="s">
        <v>47</v>
      </c>
      <c r="H886" t="s">
        <v>6228</v>
      </c>
      <c r="I886" t="s">
        <v>6907</v>
      </c>
      <c r="J886" t="s">
        <v>6908</v>
      </c>
      <c r="K886" t="s">
        <v>6909</v>
      </c>
      <c r="L886" s="12">
        <v>45363.38208333333</v>
      </c>
      <c r="M886" s="12">
        <v>45363.385231481479</v>
      </c>
      <c r="N886" s="12" t="s">
        <v>47</v>
      </c>
      <c r="O886" t="s">
        <v>6910</v>
      </c>
      <c r="P886" t="s">
        <v>505</v>
      </c>
      <c r="Q886" t="s">
        <v>5291</v>
      </c>
      <c r="R886" t="s">
        <v>4443</v>
      </c>
      <c r="S886" t="s">
        <v>47</v>
      </c>
      <c r="T886" t="s">
        <v>47</v>
      </c>
      <c r="U886" t="s">
        <v>47</v>
      </c>
      <c r="V886" t="s">
        <v>4425</v>
      </c>
      <c r="W886" t="s">
        <v>47</v>
      </c>
      <c r="X886" t="s">
        <v>6233</v>
      </c>
      <c r="Y886" t="s">
        <v>47</v>
      </c>
      <c r="Z886" t="s">
        <v>47</v>
      </c>
    </row>
    <row r="887" spans="1:26">
      <c r="A887" t="s">
        <v>6911</v>
      </c>
      <c r="B887" t="s">
        <v>83</v>
      </c>
      <c r="C887">
        <v>2021</v>
      </c>
      <c r="D887" t="s">
        <v>1950</v>
      </c>
      <c r="E887" t="s">
        <v>6912</v>
      </c>
      <c r="F887" t="s">
        <v>1633</v>
      </c>
      <c r="G887" t="s">
        <v>47</v>
      </c>
      <c r="H887" t="s">
        <v>6913</v>
      </c>
      <c r="I887" t="s">
        <v>6914</v>
      </c>
      <c r="J887" t="s">
        <v>6915</v>
      </c>
      <c r="K887" t="s">
        <v>6916</v>
      </c>
      <c r="L887" s="12">
        <v>45363.38208333333</v>
      </c>
      <c r="M887" s="12">
        <v>45363.385497685187</v>
      </c>
      <c r="N887" s="12" t="s">
        <v>47</v>
      </c>
      <c r="O887" t="s">
        <v>6917</v>
      </c>
      <c r="P887" t="s">
        <v>311</v>
      </c>
      <c r="Q887" t="s">
        <v>4692</v>
      </c>
      <c r="R887" t="s">
        <v>4666</v>
      </c>
      <c r="S887" t="s">
        <v>47</v>
      </c>
      <c r="T887" t="s">
        <v>47</v>
      </c>
      <c r="U887" t="s">
        <v>47</v>
      </c>
      <c r="V887" t="s">
        <v>4425</v>
      </c>
      <c r="W887" t="s">
        <v>47</v>
      </c>
      <c r="X887" t="s">
        <v>6233</v>
      </c>
      <c r="Y887" t="s">
        <v>47</v>
      </c>
      <c r="Z887" t="s">
        <v>47</v>
      </c>
    </row>
    <row r="888" spans="1:26">
      <c r="A888" t="s">
        <v>6918</v>
      </c>
      <c r="B888" t="s">
        <v>83</v>
      </c>
      <c r="C888">
        <v>2020</v>
      </c>
      <c r="D888" t="s">
        <v>6919</v>
      </c>
      <c r="E888" t="s">
        <v>6920</v>
      </c>
      <c r="F888" t="s">
        <v>1212</v>
      </c>
      <c r="G888" t="s">
        <v>47</v>
      </c>
      <c r="H888" t="s">
        <v>6228</v>
      </c>
      <c r="I888" t="s">
        <v>6921</v>
      </c>
      <c r="J888" t="s">
        <v>6922</v>
      </c>
      <c r="K888" t="s">
        <v>6923</v>
      </c>
      <c r="L888" s="12">
        <v>45363.38208333333</v>
      </c>
      <c r="M888" s="12">
        <v>45363.385694444441</v>
      </c>
      <c r="N888" s="12" t="s">
        <v>47</v>
      </c>
      <c r="O888" t="s">
        <v>6924</v>
      </c>
      <c r="P888" t="s">
        <v>448</v>
      </c>
      <c r="Q888" t="s">
        <v>5291</v>
      </c>
      <c r="R888" t="s">
        <v>4443</v>
      </c>
      <c r="S888" t="s">
        <v>47</v>
      </c>
      <c r="T888" t="s">
        <v>47</v>
      </c>
      <c r="U888" t="s">
        <v>47</v>
      </c>
      <c r="V888" t="s">
        <v>4425</v>
      </c>
      <c r="W888" t="s">
        <v>47</v>
      </c>
      <c r="X888" t="s">
        <v>6233</v>
      </c>
      <c r="Y888" t="s">
        <v>47</v>
      </c>
      <c r="Z888" t="s">
        <v>47</v>
      </c>
    </row>
    <row r="889" spans="1:26">
      <c r="A889" t="s">
        <v>6925</v>
      </c>
      <c r="B889" t="s">
        <v>83</v>
      </c>
      <c r="C889">
        <v>2021</v>
      </c>
      <c r="D889" t="s">
        <v>6926</v>
      </c>
      <c r="E889" t="s">
        <v>6927</v>
      </c>
      <c r="F889" t="s">
        <v>1212</v>
      </c>
      <c r="G889" t="s">
        <v>47</v>
      </c>
      <c r="H889" t="s">
        <v>6228</v>
      </c>
      <c r="I889" t="s">
        <v>6928</v>
      </c>
      <c r="J889" t="s">
        <v>6929</v>
      </c>
      <c r="K889" t="s">
        <v>6930</v>
      </c>
      <c r="L889" s="12">
        <v>45363.38208333333</v>
      </c>
      <c r="M889" s="12">
        <v>45363.385567129626</v>
      </c>
      <c r="N889" s="12" t="s">
        <v>47</v>
      </c>
      <c r="O889" t="s">
        <v>6931</v>
      </c>
      <c r="P889" t="s">
        <v>889</v>
      </c>
      <c r="Q889" t="s">
        <v>4442</v>
      </c>
      <c r="R889" t="s">
        <v>4443</v>
      </c>
      <c r="S889" t="s">
        <v>47</v>
      </c>
      <c r="T889" t="s">
        <v>47</v>
      </c>
      <c r="U889" t="s">
        <v>47</v>
      </c>
      <c r="V889" t="s">
        <v>4425</v>
      </c>
      <c r="W889" t="s">
        <v>47</v>
      </c>
      <c r="X889" t="s">
        <v>6233</v>
      </c>
      <c r="Y889" t="s">
        <v>47</v>
      </c>
      <c r="Z889" t="s">
        <v>47</v>
      </c>
    </row>
    <row r="890" spans="1:26">
      <c r="A890" t="s">
        <v>6932</v>
      </c>
      <c r="B890" t="s">
        <v>170</v>
      </c>
      <c r="C890">
        <v>2018</v>
      </c>
      <c r="D890" t="s">
        <v>6933</v>
      </c>
      <c r="E890" t="s">
        <v>6934</v>
      </c>
      <c r="F890" t="s">
        <v>6421</v>
      </c>
      <c r="G890" t="s">
        <v>6813</v>
      </c>
      <c r="H890" t="s">
        <v>47</v>
      </c>
      <c r="I890" t="s">
        <v>47</v>
      </c>
      <c r="J890" t="s">
        <v>6935</v>
      </c>
      <c r="K890" t="s">
        <v>332</v>
      </c>
      <c r="L890" s="12">
        <v>45363.38208333333</v>
      </c>
      <c r="M890" s="12">
        <v>45363.385706018518</v>
      </c>
      <c r="N890" s="12" t="s">
        <v>47</v>
      </c>
      <c r="O890" t="s">
        <v>6936</v>
      </c>
      <c r="P890" t="s">
        <v>47</v>
      </c>
      <c r="Q890" t="s">
        <v>47</v>
      </c>
      <c r="R890" t="s">
        <v>47</v>
      </c>
      <c r="S890" t="s">
        <v>47</v>
      </c>
      <c r="T890" t="s">
        <v>1173</v>
      </c>
      <c r="U890" t="s">
        <v>47</v>
      </c>
      <c r="V890" t="s">
        <v>47</v>
      </c>
      <c r="W890" t="s">
        <v>47</v>
      </c>
      <c r="X890" t="s">
        <v>6937</v>
      </c>
      <c r="Y890" t="s">
        <v>47</v>
      </c>
      <c r="Z890" t="s">
        <v>47</v>
      </c>
    </row>
    <row r="891" spans="1:26">
      <c r="A891" t="s">
        <v>6938</v>
      </c>
      <c r="B891" t="s">
        <v>83</v>
      </c>
      <c r="C891">
        <v>2023</v>
      </c>
      <c r="D891" t="s">
        <v>6939</v>
      </c>
      <c r="E891" t="s">
        <v>6940</v>
      </c>
      <c r="F891" t="s">
        <v>1212</v>
      </c>
      <c r="G891" t="s">
        <v>47</v>
      </c>
      <c r="H891" t="s">
        <v>6228</v>
      </c>
      <c r="I891" t="s">
        <v>6941</v>
      </c>
      <c r="J891" t="s">
        <v>6942</v>
      </c>
      <c r="K891" t="s">
        <v>6943</v>
      </c>
      <c r="L891" s="12">
        <v>45363.38208333333</v>
      </c>
      <c r="M891" s="12">
        <v>45363.385706018518</v>
      </c>
      <c r="N891" s="12" t="s">
        <v>47</v>
      </c>
      <c r="O891" t="s">
        <v>6944</v>
      </c>
      <c r="P891" t="s">
        <v>889</v>
      </c>
      <c r="Q891" t="s">
        <v>4637</v>
      </c>
      <c r="R891" t="s">
        <v>4443</v>
      </c>
      <c r="S891" t="s">
        <v>47</v>
      </c>
      <c r="T891" t="s">
        <v>47</v>
      </c>
      <c r="U891" t="s">
        <v>47</v>
      </c>
      <c r="V891" t="s">
        <v>4425</v>
      </c>
      <c r="W891" t="s">
        <v>47</v>
      </c>
      <c r="X891" t="s">
        <v>6233</v>
      </c>
      <c r="Y891" t="s">
        <v>47</v>
      </c>
      <c r="Z891" t="s">
        <v>47</v>
      </c>
    </row>
    <row r="892" spans="1:26">
      <c r="A892" t="s">
        <v>6945</v>
      </c>
      <c r="B892" t="s">
        <v>83</v>
      </c>
      <c r="C892">
        <v>2013</v>
      </c>
      <c r="D892" t="s">
        <v>6946</v>
      </c>
      <c r="E892" t="s">
        <v>6947</v>
      </c>
      <c r="F892" t="s">
        <v>6948</v>
      </c>
      <c r="G892" t="s">
        <v>47</v>
      </c>
      <c r="H892" t="s">
        <v>6949</v>
      </c>
      <c r="I892" t="s">
        <v>6950</v>
      </c>
      <c r="J892" t="s">
        <v>6951</v>
      </c>
      <c r="K892" t="s">
        <v>6952</v>
      </c>
      <c r="L892" s="12">
        <v>45363.38208333333</v>
      </c>
      <c r="M892" s="12">
        <v>45363.385335648149</v>
      </c>
      <c r="N892" s="12" t="s">
        <v>47</v>
      </c>
      <c r="O892" t="s">
        <v>6953</v>
      </c>
      <c r="P892" t="s">
        <v>130</v>
      </c>
      <c r="Q892" t="s">
        <v>4503</v>
      </c>
      <c r="R892" t="s">
        <v>6954</v>
      </c>
      <c r="S892" t="s">
        <v>47</v>
      </c>
      <c r="T892" t="s">
        <v>47</v>
      </c>
      <c r="U892" t="s">
        <v>47</v>
      </c>
      <c r="V892" t="s">
        <v>4425</v>
      </c>
      <c r="W892" t="s">
        <v>47</v>
      </c>
      <c r="X892" t="s">
        <v>6233</v>
      </c>
      <c r="Y892" t="s">
        <v>47</v>
      </c>
      <c r="Z892" t="s">
        <v>47</v>
      </c>
    </row>
    <row r="893" spans="1:26">
      <c r="A893" t="s">
        <v>6955</v>
      </c>
      <c r="B893" t="s">
        <v>83</v>
      </c>
      <c r="C893">
        <v>2014</v>
      </c>
      <c r="D893" t="s">
        <v>6956</v>
      </c>
      <c r="E893" t="s">
        <v>6957</v>
      </c>
      <c r="F893" t="s">
        <v>6958</v>
      </c>
      <c r="G893" t="s">
        <v>47</v>
      </c>
      <c r="H893" t="s">
        <v>6959</v>
      </c>
      <c r="I893" t="s">
        <v>6960</v>
      </c>
      <c r="J893" t="s">
        <v>6961</v>
      </c>
      <c r="K893" t="s">
        <v>6962</v>
      </c>
      <c r="L893" s="12">
        <v>45363.38208333333</v>
      </c>
      <c r="M893" s="12">
        <v>45363.385740740741</v>
      </c>
      <c r="N893" s="12" t="s">
        <v>47</v>
      </c>
      <c r="O893" t="s">
        <v>6963</v>
      </c>
      <c r="P893" t="s">
        <v>6964</v>
      </c>
      <c r="Q893" t="s">
        <v>5680</v>
      </c>
      <c r="R893" t="s">
        <v>6965</v>
      </c>
      <c r="S893" t="s">
        <v>47</v>
      </c>
      <c r="T893" t="s">
        <v>47</v>
      </c>
      <c r="U893" t="s">
        <v>47</v>
      </c>
      <c r="V893" t="s">
        <v>4425</v>
      </c>
      <c r="W893" t="s">
        <v>47</v>
      </c>
      <c r="X893" t="s">
        <v>6233</v>
      </c>
      <c r="Y893" t="s">
        <v>47</v>
      </c>
      <c r="Z893" t="s">
        <v>47</v>
      </c>
    </row>
    <row r="894" spans="1:26">
      <c r="A894" t="s">
        <v>6966</v>
      </c>
      <c r="B894" t="s">
        <v>83</v>
      </c>
      <c r="C894">
        <v>2023</v>
      </c>
      <c r="D894" t="s">
        <v>6967</v>
      </c>
      <c r="E894" t="s">
        <v>6968</v>
      </c>
      <c r="F894" t="s">
        <v>1212</v>
      </c>
      <c r="G894" t="s">
        <v>47</v>
      </c>
      <c r="H894" t="s">
        <v>6228</v>
      </c>
      <c r="I894" t="s">
        <v>6969</v>
      </c>
      <c r="J894" t="s">
        <v>6970</v>
      </c>
      <c r="K894" t="s">
        <v>6971</v>
      </c>
      <c r="L894" s="12">
        <v>45363.38208333333</v>
      </c>
      <c r="M894" s="12">
        <v>45363.385451388887</v>
      </c>
      <c r="N894" s="12" t="s">
        <v>47</v>
      </c>
      <c r="O894" t="s">
        <v>6972</v>
      </c>
      <c r="P894" t="s">
        <v>505</v>
      </c>
      <c r="Q894" t="s">
        <v>4637</v>
      </c>
      <c r="R894" t="s">
        <v>4443</v>
      </c>
      <c r="S894" t="s">
        <v>47</v>
      </c>
      <c r="T894" t="s">
        <v>47</v>
      </c>
      <c r="U894" t="s">
        <v>47</v>
      </c>
      <c r="V894" t="s">
        <v>4425</v>
      </c>
      <c r="W894" t="s">
        <v>47</v>
      </c>
      <c r="X894" t="s">
        <v>6233</v>
      </c>
      <c r="Y894" t="s">
        <v>47</v>
      </c>
      <c r="Z894" t="s">
        <v>47</v>
      </c>
    </row>
    <row r="895" spans="1:26">
      <c r="A895" t="s">
        <v>6973</v>
      </c>
      <c r="B895" t="s">
        <v>83</v>
      </c>
      <c r="C895">
        <v>2020</v>
      </c>
      <c r="D895" t="s">
        <v>6974</v>
      </c>
      <c r="E895" t="s">
        <v>6975</v>
      </c>
      <c r="F895" t="s">
        <v>1212</v>
      </c>
      <c r="G895" t="s">
        <v>47</v>
      </c>
      <c r="H895" t="s">
        <v>6228</v>
      </c>
      <c r="I895" t="s">
        <v>6976</v>
      </c>
      <c r="J895" t="s">
        <v>6977</v>
      </c>
      <c r="K895" t="s">
        <v>6978</v>
      </c>
      <c r="L895" s="12">
        <v>45363.38208333333</v>
      </c>
      <c r="M895" s="12">
        <v>45363.385254629633</v>
      </c>
      <c r="N895" s="12" t="s">
        <v>47</v>
      </c>
      <c r="O895" t="s">
        <v>6979</v>
      </c>
      <c r="P895" t="s">
        <v>311</v>
      </c>
      <c r="Q895" t="s">
        <v>3530</v>
      </c>
      <c r="R895" t="s">
        <v>4443</v>
      </c>
      <c r="S895" t="s">
        <v>47</v>
      </c>
      <c r="T895" t="s">
        <v>47</v>
      </c>
      <c r="U895" t="s">
        <v>47</v>
      </c>
      <c r="V895" t="s">
        <v>4425</v>
      </c>
      <c r="W895" t="s">
        <v>47</v>
      </c>
      <c r="X895" t="s">
        <v>6233</v>
      </c>
      <c r="Y895" t="s">
        <v>47</v>
      </c>
      <c r="Z895" t="s">
        <v>47</v>
      </c>
    </row>
    <row r="896" spans="1:26">
      <c r="A896" t="s">
        <v>6980</v>
      </c>
      <c r="B896" t="s">
        <v>83</v>
      </c>
      <c r="C896">
        <v>2022</v>
      </c>
      <c r="D896" t="s">
        <v>6981</v>
      </c>
      <c r="E896" t="s">
        <v>6982</v>
      </c>
      <c r="F896" t="s">
        <v>3786</v>
      </c>
      <c r="G896" t="s">
        <v>47</v>
      </c>
      <c r="H896" t="s">
        <v>6983</v>
      </c>
      <c r="I896" t="s">
        <v>6984</v>
      </c>
      <c r="J896" t="s">
        <v>6985</v>
      </c>
      <c r="K896" t="s">
        <v>6986</v>
      </c>
      <c r="L896" s="12">
        <v>45363.382094907407</v>
      </c>
      <c r="M896" s="12">
        <v>45363.385787037034</v>
      </c>
      <c r="N896" s="12" t="s">
        <v>47</v>
      </c>
      <c r="O896" t="s">
        <v>6987</v>
      </c>
      <c r="P896" t="s">
        <v>311</v>
      </c>
      <c r="Q896" t="s">
        <v>5808</v>
      </c>
      <c r="R896" t="s">
        <v>5835</v>
      </c>
      <c r="S896" t="s">
        <v>47</v>
      </c>
      <c r="T896" t="s">
        <v>47</v>
      </c>
      <c r="U896" t="s">
        <v>47</v>
      </c>
      <c r="V896" t="s">
        <v>4425</v>
      </c>
      <c r="W896" t="s">
        <v>47</v>
      </c>
      <c r="X896" t="s">
        <v>6233</v>
      </c>
      <c r="Y896" t="s">
        <v>47</v>
      </c>
      <c r="Z896" t="s">
        <v>47</v>
      </c>
    </row>
    <row r="897" spans="1:26">
      <c r="A897" t="s">
        <v>6988</v>
      </c>
      <c r="B897" t="s">
        <v>83</v>
      </c>
      <c r="C897">
        <v>2011</v>
      </c>
      <c r="D897" t="s">
        <v>6989</v>
      </c>
      <c r="E897" t="s">
        <v>6990</v>
      </c>
      <c r="F897" t="s">
        <v>6245</v>
      </c>
      <c r="G897" t="s">
        <v>47</v>
      </c>
      <c r="H897" t="s">
        <v>6228</v>
      </c>
      <c r="I897" t="s">
        <v>6991</v>
      </c>
      <c r="J897" t="s">
        <v>6992</v>
      </c>
      <c r="K897" t="s">
        <v>6993</v>
      </c>
      <c r="L897" s="12">
        <v>45363.382094907407</v>
      </c>
      <c r="M897" s="12">
        <v>45363.385439814818</v>
      </c>
      <c r="N897" s="12" t="s">
        <v>47</v>
      </c>
      <c r="O897" t="s">
        <v>6994</v>
      </c>
      <c r="P897" t="s">
        <v>236</v>
      </c>
      <c r="Q897" t="s">
        <v>184</v>
      </c>
      <c r="R897" t="s">
        <v>4443</v>
      </c>
      <c r="S897" t="s">
        <v>47</v>
      </c>
      <c r="T897" t="s">
        <v>47</v>
      </c>
      <c r="U897" t="s">
        <v>47</v>
      </c>
      <c r="V897" t="s">
        <v>4425</v>
      </c>
      <c r="W897" t="s">
        <v>47</v>
      </c>
      <c r="X897" t="s">
        <v>6233</v>
      </c>
      <c r="Y897" t="s">
        <v>47</v>
      </c>
      <c r="Z897" t="s">
        <v>47</v>
      </c>
    </row>
    <row r="898" spans="1:26">
      <c r="A898" t="s">
        <v>6995</v>
      </c>
      <c r="B898" t="s">
        <v>170</v>
      </c>
      <c r="C898">
        <v>2013</v>
      </c>
      <c r="D898" t="s">
        <v>6996</v>
      </c>
      <c r="E898" t="s">
        <v>6997</v>
      </c>
      <c r="F898" t="s">
        <v>6421</v>
      </c>
      <c r="G898" t="s">
        <v>6998</v>
      </c>
      <c r="H898" t="s">
        <v>47</v>
      </c>
      <c r="I898" t="s">
        <v>47</v>
      </c>
      <c r="J898" t="s">
        <v>6999</v>
      </c>
      <c r="K898" t="s">
        <v>87</v>
      </c>
      <c r="L898" s="12">
        <v>45363.382094907407</v>
      </c>
      <c r="M898" s="12">
        <v>45363.384976851848</v>
      </c>
      <c r="N898" s="12" t="s">
        <v>47</v>
      </c>
      <c r="O898" t="s">
        <v>7000</v>
      </c>
      <c r="P898" t="s">
        <v>47</v>
      </c>
      <c r="Q898" t="s">
        <v>47</v>
      </c>
      <c r="R898" t="s">
        <v>47</v>
      </c>
      <c r="S898" t="s">
        <v>47</v>
      </c>
      <c r="T898" t="s">
        <v>1165</v>
      </c>
      <c r="U898" t="s">
        <v>47</v>
      </c>
      <c r="V898" t="s">
        <v>47</v>
      </c>
      <c r="W898" t="s">
        <v>47</v>
      </c>
      <c r="X898" t="s">
        <v>7001</v>
      </c>
      <c r="Y898" t="s">
        <v>47</v>
      </c>
      <c r="Z898" t="s">
        <v>47</v>
      </c>
    </row>
    <row r="899" spans="1:26">
      <c r="A899" t="s">
        <v>7002</v>
      </c>
      <c r="B899" t="s">
        <v>170</v>
      </c>
      <c r="C899">
        <v>2022</v>
      </c>
      <c r="D899" t="s">
        <v>5959</v>
      </c>
      <c r="E899" t="s">
        <v>7003</v>
      </c>
      <c r="F899" t="s">
        <v>6421</v>
      </c>
      <c r="G899" t="s">
        <v>5961</v>
      </c>
      <c r="H899" t="s">
        <v>47</v>
      </c>
      <c r="I899" t="s">
        <v>47</v>
      </c>
      <c r="J899" t="s">
        <v>7004</v>
      </c>
      <c r="K899" t="s">
        <v>71</v>
      </c>
      <c r="L899" s="12">
        <v>45363.382094907407</v>
      </c>
      <c r="M899" s="12">
        <v>45363.385011574072</v>
      </c>
      <c r="N899" s="12" t="s">
        <v>47</v>
      </c>
      <c r="O899" t="s">
        <v>7005</v>
      </c>
      <c r="P899" t="s">
        <v>47</v>
      </c>
      <c r="Q899" t="s">
        <v>47</v>
      </c>
      <c r="R899" t="s">
        <v>47</v>
      </c>
      <c r="S899" t="s">
        <v>47</v>
      </c>
      <c r="T899" t="s">
        <v>1173</v>
      </c>
      <c r="U899" t="s">
        <v>47</v>
      </c>
      <c r="V899" t="s">
        <v>47</v>
      </c>
      <c r="W899" t="s">
        <v>47</v>
      </c>
      <c r="X899" t="s">
        <v>7006</v>
      </c>
      <c r="Y899" t="s">
        <v>47</v>
      </c>
      <c r="Z899" t="s">
        <v>47</v>
      </c>
    </row>
    <row r="900" spans="1:26">
      <c r="A900" t="s">
        <v>7007</v>
      </c>
      <c r="B900" t="s">
        <v>170</v>
      </c>
      <c r="D900" t="s">
        <v>7008</v>
      </c>
      <c r="E900" t="s">
        <v>7009</v>
      </c>
      <c r="F900" t="s">
        <v>6421</v>
      </c>
      <c r="G900" t="s">
        <v>7010</v>
      </c>
      <c r="H900" t="s">
        <v>47</v>
      </c>
      <c r="I900" t="s">
        <v>47</v>
      </c>
      <c r="J900" t="s">
        <v>7011</v>
      </c>
      <c r="K900" t="s">
        <v>47</v>
      </c>
      <c r="L900" s="12">
        <v>45363.382094907407</v>
      </c>
      <c r="M900" s="12">
        <v>45363.385370370372</v>
      </c>
      <c r="N900" s="12" t="s">
        <v>47</v>
      </c>
      <c r="O900" t="s">
        <v>7012</v>
      </c>
      <c r="P900" t="s">
        <v>47</v>
      </c>
      <c r="Q900" t="s">
        <v>47</v>
      </c>
      <c r="R900" t="s">
        <v>47</v>
      </c>
      <c r="S900" t="s">
        <v>47</v>
      </c>
      <c r="T900" t="s">
        <v>1165</v>
      </c>
      <c r="U900" t="s">
        <v>47</v>
      </c>
      <c r="V900" t="s">
        <v>47</v>
      </c>
      <c r="W900" t="s">
        <v>47</v>
      </c>
      <c r="X900" t="s">
        <v>7013</v>
      </c>
      <c r="Y900" t="s">
        <v>47</v>
      </c>
      <c r="Z900" t="s">
        <v>47</v>
      </c>
    </row>
    <row r="901" spans="1:26">
      <c r="A901" t="s">
        <v>7014</v>
      </c>
      <c r="B901" t="s">
        <v>83</v>
      </c>
      <c r="C901">
        <v>2020</v>
      </c>
      <c r="D901" t="s">
        <v>7015</v>
      </c>
      <c r="E901" t="s">
        <v>7016</v>
      </c>
      <c r="F901" t="s">
        <v>7017</v>
      </c>
      <c r="G901" t="s">
        <v>47</v>
      </c>
      <c r="H901" t="s">
        <v>7018</v>
      </c>
      <c r="I901" t="s">
        <v>7019</v>
      </c>
      <c r="J901" t="s">
        <v>7020</v>
      </c>
      <c r="K901" t="s">
        <v>7021</v>
      </c>
      <c r="L901" s="12">
        <v>45363.382094907407</v>
      </c>
      <c r="M901" s="12">
        <v>45363.385057870371</v>
      </c>
      <c r="N901" s="12" t="s">
        <v>47</v>
      </c>
      <c r="O901" t="s">
        <v>7022</v>
      </c>
      <c r="P901" t="s">
        <v>184</v>
      </c>
      <c r="Q901" t="s">
        <v>4442</v>
      </c>
      <c r="R901" t="s">
        <v>7023</v>
      </c>
      <c r="S901" t="s">
        <v>47</v>
      </c>
      <c r="T901" t="s">
        <v>47</v>
      </c>
      <c r="U901" t="s">
        <v>47</v>
      </c>
      <c r="V901" t="s">
        <v>4425</v>
      </c>
      <c r="W901" t="s">
        <v>47</v>
      </c>
      <c r="X901" t="s">
        <v>7024</v>
      </c>
      <c r="Y901" t="s">
        <v>47</v>
      </c>
      <c r="Z901" t="s">
        <v>47</v>
      </c>
    </row>
    <row r="902" spans="1:26">
      <c r="A902" t="s">
        <v>7025</v>
      </c>
      <c r="B902" t="s">
        <v>83</v>
      </c>
      <c r="C902">
        <v>2022</v>
      </c>
      <c r="D902" t="s">
        <v>7026</v>
      </c>
      <c r="E902" t="s">
        <v>7027</v>
      </c>
      <c r="F902" t="s">
        <v>6381</v>
      </c>
      <c r="G902" t="s">
        <v>47</v>
      </c>
      <c r="H902" t="s">
        <v>6382</v>
      </c>
      <c r="I902" t="s">
        <v>7028</v>
      </c>
      <c r="J902" t="s">
        <v>7029</v>
      </c>
      <c r="K902" t="s">
        <v>7030</v>
      </c>
      <c r="L902" s="12">
        <v>45363.382094907407</v>
      </c>
      <c r="M902" s="12">
        <v>45363.385763888888</v>
      </c>
      <c r="N902" s="12" t="s">
        <v>47</v>
      </c>
      <c r="O902" t="s">
        <v>7031</v>
      </c>
      <c r="P902" t="s">
        <v>2162</v>
      </c>
      <c r="Q902" t="s">
        <v>7032</v>
      </c>
      <c r="R902" t="s">
        <v>6386</v>
      </c>
      <c r="S902" t="s">
        <v>47</v>
      </c>
      <c r="T902" t="s">
        <v>47</v>
      </c>
      <c r="U902" t="s">
        <v>47</v>
      </c>
      <c r="V902" t="s">
        <v>4425</v>
      </c>
      <c r="W902" t="s">
        <v>47</v>
      </c>
      <c r="X902" t="s">
        <v>6233</v>
      </c>
      <c r="Y902" t="s">
        <v>47</v>
      </c>
      <c r="Z902" t="s">
        <v>47</v>
      </c>
    </row>
    <row r="903" spans="1:26">
      <c r="A903" t="s">
        <v>7033</v>
      </c>
      <c r="B903" t="s">
        <v>83</v>
      </c>
      <c r="C903">
        <v>2023</v>
      </c>
      <c r="D903" t="s">
        <v>7034</v>
      </c>
      <c r="E903" t="s">
        <v>7035</v>
      </c>
      <c r="F903" t="s">
        <v>6667</v>
      </c>
      <c r="G903" t="s">
        <v>47</v>
      </c>
      <c r="H903" t="s">
        <v>6668</v>
      </c>
      <c r="I903" t="s">
        <v>7036</v>
      </c>
      <c r="J903" t="s">
        <v>7037</v>
      </c>
      <c r="K903" t="s">
        <v>7038</v>
      </c>
      <c r="L903" s="12">
        <v>45363.382094907407</v>
      </c>
      <c r="M903" s="12">
        <v>45363.385740740741</v>
      </c>
      <c r="N903" s="12" t="s">
        <v>47</v>
      </c>
      <c r="O903" t="s">
        <v>7039</v>
      </c>
      <c r="P903" t="s">
        <v>491</v>
      </c>
      <c r="Q903" t="s">
        <v>5263</v>
      </c>
      <c r="R903" t="s">
        <v>6673</v>
      </c>
      <c r="S903" t="s">
        <v>47</v>
      </c>
      <c r="T903" t="s">
        <v>47</v>
      </c>
      <c r="U903" t="s">
        <v>47</v>
      </c>
      <c r="V903" t="s">
        <v>4425</v>
      </c>
      <c r="W903" t="s">
        <v>47</v>
      </c>
      <c r="X903" t="s">
        <v>6233</v>
      </c>
      <c r="Y903" t="s">
        <v>47</v>
      </c>
      <c r="Z903" t="s">
        <v>47</v>
      </c>
    </row>
    <row r="904" spans="1:26">
      <c r="A904" t="s">
        <v>7040</v>
      </c>
      <c r="B904" t="s">
        <v>170</v>
      </c>
      <c r="C904">
        <v>2018</v>
      </c>
      <c r="D904" t="s">
        <v>7041</v>
      </c>
      <c r="E904" t="s">
        <v>7042</v>
      </c>
      <c r="F904" t="s">
        <v>6421</v>
      </c>
      <c r="G904" t="s">
        <v>6483</v>
      </c>
      <c r="H904" t="s">
        <v>47</v>
      </c>
      <c r="I904" t="s">
        <v>47</v>
      </c>
      <c r="J904" t="s">
        <v>7043</v>
      </c>
      <c r="K904" t="s">
        <v>332</v>
      </c>
      <c r="L904" s="12">
        <v>45363.382094907407</v>
      </c>
      <c r="M904" s="12">
        <v>45363.385891203703</v>
      </c>
      <c r="N904" s="12" t="s">
        <v>47</v>
      </c>
      <c r="O904" t="s">
        <v>7044</v>
      </c>
      <c r="P904" t="s">
        <v>47</v>
      </c>
      <c r="Q904" t="s">
        <v>47</v>
      </c>
      <c r="R904" t="s">
        <v>47</v>
      </c>
      <c r="S904" t="s">
        <v>47</v>
      </c>
      <c r="T904" t="s">
        <v>1173</v>
      </c>
      <c r="U904" t="s">
        <v>47</v>
      </c>
      <c r="V904" t="s">
        <v>47</v>
      </c>
      <c r="W904" t="s">
        <v>47</v>
      </c>
      <c r="X904" t="s">
        <v>7045</v>
      </c>
      <c r="Y904" t="s">
        <v>47</v>
      </c>
      <c r="Z904" t="s">
        <v>47</v>
      </c>
    </row>
    <row r="905" spans="1:26">
      <c r="A905" t="s">
        <v>7046</v>
      </c>
      <c r="B905" t="s">
        <v>83</v>
      </c>
      <c r="C905">
        <v>2017</v>
      </c>
      <c r="D905" t="s">
        <v>7047</v>
      </c>
      <c r="E905" t="s">
        <v>7048</v>
      </c>
      <c r="F905" t="s">
        <v>7049</v>
      </c>
      <c r="G905" t="s">
        <v>47</v>
      </c>
      <c r="H905" t="s">
        <v>7050</v>
      </c>
      <c r="I905" t="s">
        <v>7051</v>
      </c>
      <c r="J905" t="s">
        <v>7052</v>
      </c>
      <c r="K905" t="s">
        <v>7053</v>
      </c>
      <c r="L905" s="12">
        <v>45363.382094907407</v>
      </c>
      <c r="M905" s="12">
        <v>45363.385266203702</v>
      </c>
      <c r="N905" s="12" t="s">
        <v>47</v>
      </c>
      <c r="O905" t="s">
        <v>7054</v>
      </c>
      <c r="P905" t="s">
        <v>130</v>
      </c>
      <c r="Q905" t="s">
        <v>130</v>
      </c>
      <c r="R905" t="s">
        <v>7055</v>
      </c>
      <c r="S905" t="s">
        <v>47</v>
      </c>
      <c r="T905" t="s">
        <v>47</v>
      </c>
      <c r="U905" t="s">
        <v>47</v>
      </c>
      <c r="V905" t="s">
        <v>4425</v>
      </c>
      <c r="W905" t="s">
        <v>47</v>
      </c>
      <c r="X905" t="s">
        <v>6233</v>
      </c>
      <c r="Y905" t="s">
        <v>47</v>
      </c>
      <c r="Z905" t="s">
        <v>47</v>
      </c>
    </row>
    <row r="906" spans="1:26">
      <c r="A906" t="s">
        <v>7056</v>
      </c>
      <c r="B906" t="s">
        <v>83</v>
      </c>
      <c r="C906">
        <v>2005</v>
      </c>
      <c r="D906" t="s">
        <v>2189</v>
      </c>
      <c r="E906" t="s">
        <v>7057</v>
      </c>
      <c r="F906" t="s">
        <v>6245</v>
      </c>
      <c r="G906" t="s">
        <v>47</v>
      </c>
      <c r="H906" t="s">
        <v>6228</v>
      </c>
      <c r="I906" t="s">
        <v>7058</v>
      </c>
      <c r="J906" t="s">
        <v>7059</v>
      </c>
      <c r="K906" t="s">
        <v>7060</v>
      </c>
      <c r="L906" s="12">
        <v>45363.382094907407</v>
      </c>
      <c r="M906" s="12">
        <v>45363.385740740741</v>
      </c>
      <c r="N906" s="12" t="s">
        <v>47</v>
      </c>
      <c r="O906" t="s">
        <v>7061</v>
      </c>
      <c r="P906" t="s">
        <v>448</v>
      </c>
      <c r="Q906" t="s">
        <v>311</v>
      </c>
      <c r="R906" t="s">
        <v>4443</v>
      </c>
      <c r="S906" t="s">
        <v>47</v>
      </c>
      <c r="T906" t="s">
        <v>47</v>
      </c>
      <c r="U906" t="s">
        <v>47</v>
      </c>
      <c r="V906" t="s">
        <v>4425</v>
      </c>
      <c r="W906" t="s">
        <v>47</v>
      </c>
      <c r="X906" t="s">
        <v>6233</v>
      </c>
      <c r="Y906" t="s">
        <v>47</v>
      </c>
      <c r="Z906" t="s">
        <v>47</v>
      </c>
    </row>
    <row r="907" spans="1:26">
      <c r="A907" t="s">
        <v>7062</v>
      </c>
      <c r="B907" t="s">
        <v>170</v>
      </c>
      <c r="C907">
        <v>2014</v>
      </c>
      <c r="D907" t="s">
        <v>7063</v>
      </c>
      <c r="E907" t="s">
        <v>7064</v>
      </c>
      <c r="F907" t="s">
        <v>6421</v>
      </c>
      <c r="G907" t="s">
        <v>7065</v>
      </c>
      <c r="H907" t="s">
        <v>47</v>
      </c>
      <c r="I907" t="s">
        <v>47</v>
      </c>
      <c r="J907" t="s">
        <v>7066</v>
      </c>
      <c r="K907" t="s">
        <v>348</v>
      </c>
      <c r="L907" s="12">
        <v>45363.382094907407</v>
      </c>
      <c r="M907" s="12">
        <v>45363.385428240741</v>
      </c>
      <c r="N907" s="12" t="s">
        <v>47</v>
      </c>
      <c r="O907" t="s">
        <v>7067</v>
      </c>
      <c r="P907" t="s">
        <v>47</v>
      </c>
      <c r="Q907" t="s">
        <v>47</v>
      </c>
      <c r="R907" t="s">
        <v>47</v>
      </c>
      <c r="S907" t="s">
        <v>47</v>
      </c>
      <c r="T907" t="s">
        <v>1165</v>
      </c>
      <c r="U907" t="s">
        <v>47</v>
      </c>
      <c r="V907" t="s">
        <v>47</v>
      </c>
      <c r="W907" t="s">
        <v>47</v>
      </c>
      <c r="X907" t="s">
        <v>7068</v>
      </c>
      <c r="Y907" t="s">
        <v>47</v>
      </c>
      <c r="Z907" t="s">
        <v>47</v>
      </c>
    </row>
    <row r="908" spans="1:26">
      <c r="A908" t="s">
        <v>7069</v>
      </c>
      <c r="B908" t="s">
        <v>83</v>
      </c>
      <c r="C908">
        <v>2016</v>
      </c>
      <c r="D908" t="s">
        <v>7070</v>
      </c>
      <c r="E908" t="s">
        <v>7071</v>
      </c>
      <c r="F908" t="s">
        <v>6667</v>
      </c>
      <c r="G908" t="s">
        <v>47</v>
      </c>
      <c r="H908" t="s">
        <v>6668</v>
      </c>
      <c r="I908" t="s">
        <v>7072</v>
      </c>
      <c r="J908" t="s">
        <v>7073</v>
      </c>
      <c r="K908" t="s">
        <v>7074</v>
      </c>
      <c r="L908" s="12">
        <v>45363.382094907407</v>
      </c>
      <c r="M908" s="12">
        <v>45363.385011574072</v>
      </c>
      <c r="N908" s="12" t="s">
        <v>47</v>
      </c>
      <c r="O908" t="s">
        <v>7075</v>
      </c>
      <c r="P908" t="s">
        <v>236</v>
      </c>
      <c r="Q908" t="s">
        <v>350</v>
      </c>
      <c r="R908" t="s">
        <v>6673</v>
      </c>
      <c r="S908" t="s">
        <v>47</v>
      </c>
      <c r="T908" t="s">
        <v>47</v>
      </c>
      <c r="U908" t="s">
        <v>47</v>
      </c>
      <c r="V908" t="s">
        <v>4425</v>
      </c>
      <c r="W908" t="s">
        <v>47</v>
      </c>
      <c r="X908" t="s">
        <v>6233</v>
      </c>
      <c r="Y908" t="s">
        <v>47</v>
      </c>
      <c r="Z908" t="s">
        <v>47</v>
      </c>
    </row>
    <row r="909" spans="1:26">
      <c r="A909" t="s">
        <v>7076</v>
      </c>
      <c r="B909" t="s">
        <v>170</v>
      </c>
      <c r="C909">
        <v>2020</v>
      </c>
      <c r="D909" t="s">
        <v>7077</v>
      </c>
      <c r="E909" t="s">
        <v>7078</v>
      </c>
      <c r="F909" t="s">
        <v>7079</v>
      </c>
      <c r="G909" t="s">
        <v>7080</v>
      </c>
      <c r="H909" t="s">
        <v>47</v>
      </c>
      <c r="I909" t="s">
        <v>47</v>
      </c>
      <c r="J909" t="s">
        <v>7081</v>
      </c>
      <c r="K909" t="s">
        <v>124</v>
      </c>
      <c r="L909" s="12">
        <v>45363.382094907407</v>
      </c>
      <c r="M909" s="12">
        <v>45363.384976851848</v>
      </c>
      <c r="N909" s="12" t="s">
        <v>47</v>
      </c>
      <c r="O909" t="s">
        <v>7082</v>
      </c>
      <c r="P909" t="s">
        <v>47</v>
      </c>
      <c r="Q909" t="s">
        <v>47</v>
      </c>
      <c r="R909" t="s">
        <v>47</v>
      </c>
      <c r="S909" t="s">
        <v>47</v>
      </c>
      <c r="T909" t="s">
        <v>1173</v>
      </c>
      <c r="U909" t="s">
        <v>47</v>
      </c>
      <c r="V909" t="s">
        <v>47</v>
      </c>
      <c r="W909" t="s">
        <v>47</v>
      </c>
      <c r="X909" t="s">
        <v>7083</v>
      </c>
      <c r="Y909" t="s">
        <v>47</v>
      </c>
      <c r="Z909" t="s">
        <v>47</v>
      </c>
    </row>
    <row r="910" spans="1:26">
      <c r="A910" t="s">
        <v>7084</v>
      </c>
      <c r="B910" t="s">
        <v>83</v>
      </c>
      <c r="C910">
        <v>2010</v>
      </c>
      <c r="D910" t="s">
        <v>7085</v>
      </c>
      <c r="E910" t="s">
        <v>7086</v>
      </c>
      <c r="F910" t="s">
        <v>6245</v>
      </c>
      <c r="G910" t="s">
        <v>47</v>
      </c>
      <c r="H910" t="s">
        <v>6228</v>
      </c>
      <c r="I910" t="s">
        <v>7087</v>
      </c>
      <c r="J910" t="s">
        <v>7088</v>
      </c>
      <c r="K910" t="s">
        <v>7089</v>
      </c>
      <c r="L910" s="12">
        <v>45363.382094907407</v>
      </c>
      <c r="M910" s="12">
        <v>45363.385694444441</v>
      </c>
      <c r="N910" s="12" t="s">
        <v>47</v>
      </c>
      <c r="O910" t="s">
        <v>7090</v>
      </c>
      <c r="P910" t="s">
        <v>311</v>
      </c>
      <c r="Q910" t="s">
        <v>2614</v>
      </c>
      <c r="R910" t="s">
        <v>4443</v>
      </c>
      <c r="S910" t="s">
        <v>47</v>
      </c>
      <c r="T910" t="s">
        <v>47</v>
      </c>
      <c r="U910" t="s">
        <v>47</v>
      </c>
      <c r="V910" t="s">
        <v>4425</v>
      </c>
      <c r="W910" t="s">
        <v>47</v>
      </c>
      <c r="X910" t="s">
        <v>6233</v>
      </c>
      <c r="Y910" t="s">
        <v>47</v>
      </c>
      <c r="Z910" t="s">
        <v>47</v>
      </c>
    </row>
    <row r="911" spans="1:26">
      <c r="A911" t="s">
        <v>7091</v>
      </c>
      <c r="B911" t="s">
        <v>83</v>
      </c>
      <c r="C911">
        <v>2022</v>
      </c>
      <c r="D911" t="s">
        <v>7092</v>
      </c>
      <c r="E911" t="s">
        <v>7093</v>
      </c>
      <c r="F911" t="s">
        <v>1633</v>
      </c>
      <c r="G911" t="s">
        <v>47</v>
      </c>
      <c r="H911" t="s">
        <v>6913</v>
      </c>
      <c r="I911" t="s">
        <v>7094</v>
      </c>
      <c r="J911" t="s">
        <v>7095</v>
      </c>
      <c r="K911" t="s">
        <v>7096</v>
      </c>
      <c r="L911" s="12">
        <v>45363.382094907407</v>
      </c>
      <c r="M911" s="12">
        <v>45363.385428240741</v>
      </c>
      <c r="N911" s="12" t="s">
        <v>47</v>
      </c>
      <c r="O911" t="s">
        <v>7097</v>
      </c>
      <c r="P911" t="s">
        <v>130</v>
      </c>
      <c r="Q911" t="s">
        <v>4692</v>
      </c>
      <c r="R911" t="s">
        <v>4666</v>
      </c>
      <c r="S911" t="s">
        <v>47</v>
      </c>
      <c r="T911" t="s">
        <v>47</v>
      </c>
      <c r="U911" t="s">
        <v>47</v>
      </c>
      <c r="V911" t="s">
        <v>4425</v>
      </c>
      <c r="W911" t="s">
        <v>47</v>
      </c>
      <c r="X911" t="s">
        <v>6233</v>
      </c>
      <c r="Y911" t="s">
        <v>47</v>
      </c>
      <c r="Z911" t="s">
        <v>47</v>
      </c>
    </row>
    <row r="912" spans="1:26">
      <c r="A912" t="s">
        <v>7098</v>
      </c>
      <c r="B912" t="s">
        <v>83</v>
      </c>
      <c r="C912">
        <v>2010</v>
      </c>
      <c r="D912" t="s">
        <v>7099</v>
      </c>
      <c r="E912" t="s">
        <v>7100</v>
      </c>
      <c r="F912" t="s">
        <v>19</v>
      </c>
      <c r="G912" t="s">
        <v>47</v>
      </c>
      <c r="H912" t="s">
        <v>7101</v>
      </c>
      <c r="I912" t="s">
        <v>7102</v>
      </c>
      <c r="J912" t="s">
        <v>7103</v>
      </c>
      <c r="K912" t="s">
        <v>7104</v>
      </c>
      <c r="L912" s="12">
        <v>45363.382094907407</v>
      </c>
      <c r="M912" s="12">
        <v>45363.385046296295</v>
      </c>
      <c r="N912" s="12" t="s">
        <v>47</v>
      </c>
      <c r="O912" t="s">
        <v>3690</v>
      </c>
      <c r="P912" t="s">
        <v>130</v>
      </c>
      <c r="Q912" t="s">
        <v>7105</v>
      </c>
      <c r="R912" t="s">
        <v>7106</v>
      </c>
      <c r="S912" t="s">
        <v>47</v>
      </c>
      <c r="T912" t="s">
        <v>47</v>
      </c>
      <c r="U912" t="s">
        <v>47</v>
      </c>
      <c r="V912" t="s">
        <v>4425</v>
      </c>
      <c r="W912" t="s">
        <v>47</v>
      </c>
      <c r="X912" t="s">
        <v>6233</v>
      </c>
      <c r="Y912" t="s">
        <v>47</v>
      </c>
      <c r="Z912" t="s">
        <v>47</v>
      </c>
    </row>
    <row r="913" spans="1:26">
      <c r="A913" t="s">
        <v>7107</v>
      </c>
      <c r="B913" t="s">
        <v>170</v>
      </c>
      <c r="C913">
        <v>2021</v>
      </c>
      <c r="D913" t="s">
        <v>7108</v>
      </c>
      <c r="E913" t="s">
        <v>7109</v>
      </c>
      <c r="F913" t="s">
        <v>7110</v>
      </c>
      <c r="G913" t="s">
        <v>7111</v>
      </c>
      <c r="H913" t="s">
        <v>47</v>
      </c>
      <c r="I913" t="s">
        <v>47</v>
      </c>
      <c r="J913" t="s">
        <v>7112</v>
      </c>
      <c r="K913" t="s">
        <v>61</v>
      </c>
      <c r="L913" s="12">
        <v>45363.382094907407</v>
      </c>
      <c r="M913" s="12">
        <v>45363.385185185187</v>
      </c>
      <c r="N913" s="12" t="s">
        <v>47</v>
      </c>
      <c r="O913" t="s">
        <v>7113</v>
      </c>
      <c r="P913" t="s">
        <v>47</v>
      </c>
      <c r="Q913" t="s">
        <v>47</v>
      </c>
      <c r="R913" t="s">
        <v>47</v>
      </c>
      <c r="S913" t="s">
        <v>47</v>
      </c>
      <c r="T913" t="s">
        <v>1173</v>
      </c>
      <c r="U913" t="s">
        <v>47</v>
      </c>
      <c r="V913" t="s">
        <v>47</v>
      </c>
      <c r="W913" t="s">
        <v>47</v>
      </c>
      <c r="X913" t="s">
        <v>7114</v>
      </c>
      <c r="Y913" t="s">
        <v>47</v>
      </c>
      <c r="Z913" t="s">
        <v>47</v>
      </c>
    </row>
    <row r="914" spans="1:26">
      <c r="A914" t="s">
        <v>7115</v>
      </c>
      <c r="B914" t="s">
        <v>654</v>
      </c>
      <c r="C914">
        <v>2023</v>
      </c>
      <c r="D914" t="s">
        <v>7116</v>
      </c>
      <c r="E914" t="s">
        <v>7117</v>
      </c>
      <c r="F914" t="s">
        <v>47</v>
      </c>
      <c r="G914" t="s">
        <v>7118</v>
      </c>
      <c r="H914" t="s">
        <v>47</v>
      </c>
      <c r="I914" t="s">
        <v>47</v>
      </c>
      <c r="J914" t="s">
        <v>7119</v>
      </c>
      <c r="K914" t="s">
        <v>6199</v>
      </c>
      <c r="L914" s="12">
        <v>45363.382094907407</v>
      </c>
      <c r="M914" s="12">
        <v>45363.385520833333</v>
      </c>
      <c r="N914" s="12" t="s">
        <v>47</v>
      </c>
      <c r="O914" t="s">
        <v>47</v>
      </c>
      <c r="P914" t="s">
        <v>47</v>
      </c>
      <c r="Q914" t="s">
        <v>47</v>
      </c>
      <c r="R914" t="s">
        <v>47</v>
      </c>
      <c r="S914" t="s">
        <v>47</v>
      </c>
      <c r="T914" t="s">
        <v>1981</v>
      </c>
      <c r="U914" t="s">
        <v>47</v>
      </c>
      <c r="V914" t="s">
        <v>47</v>
      </c>
      <c r="W914" t="s">
        <v>47</v>
      </c>
      <c r="X914" t="s">
        <v>7120</v>
      </c>
      <c r="Y914" t="s">
        <v>47</v>
      </c>
      <c r="Z914" t="s">
        <v>47</v>
      </c>
    </row>
    <row r="915" spans="1:26">
      <c r="A915" t="s">
        <v>7121</v>
      </c>
      <c r="B915" t="s">
        <v>170</v>
      </c>
      <c r="C915">
        <v>2018</v>
      </c>
      <c r="D915" t="s">
        <v>7122</v>
      </c>
      <c r="E915" t="s">
        <v>7123</v>
      </c>
      <c r="F915" t="s">
        <v>6421</v>
      </c>
      <c r="G915" t="s">
        <v>7124</v>
      </c>
      <c r="H915" t="s">
        <v>47</v>
      </c>
      <c r="I915" t="s">
        <v>47</v>
      </c>
      <c r="J915" t="s">
        <v>7125</v>
      </c>
      <c r="K915" t="s">
        <v>332</v>
      </c>
      <c r="L915" s="12">
        <v>45363.382094907407</v>
      </c>
      <c r="M915" s="12">
        <v>45363.385578703703</v>
      </c>
      <c r="N915" s="12" t="s">
        <v>47</v>
      </c>
      <c r="O915" t="s">
        <v>7126</v>
      </c>
      <c r="P915" t="s">
        <v>47</v>
      </c>
      <c r="Q915" t="s">
        <v>47</v>
      </c>
      <c r="R915" t="s">
        <v>47</v>
      </c>
      <c r="S915" t="s">
        <v>47</v>
      </c>
      <c r="T915" t="s">
        <v>1173</v>
      </c>
      <c r="U915" t="s">
        <v>47</v>
      </c>
      <c r="V915" t="s">
        <v>47</v>
      </c>
      <c r="W915" t="s">
        <v>47</v>
      </c>
      <c r="X915" t="s">
        <v>7127</v>
      </c>
      <c r="Y915" t="s">
        <v>47</v>
      </c>
      <c r="Z915" t="s">
        <v>47</v>
      </c>
    </row>
    <row r="916" spans="1:26">
      <c r="A916" t="s">
        <v>7128</v>
      </c>
      <c r="B916" t="s">
        <v>170</v>
      </c>
      <c r="C916">
        <v>2023</v>
      </c>
      <c r="D916" t="s">
        <v>7129</v>
      </c>
      <c r="E916" t="s">
        <v>7130</v>
      </c>
      <c r="F916" t="s">
        <v>7131</v>
      </c>
      <c r="G916" t="s">
        <v>7132</v>
      </c>
      <c r="H916" t="s">
        <v>47</v>
      </c>
      <c r="I916" t="s">
        <v>47</v>
      </c>
      <c r="J916" t="s">
        <v>7133</v>
      </c>
      <c r="K916" t="s">
        <v>6256</v>
      </c>
      <c r="L916" s="12">
        <v>45363.382094907407</v>
      </c>
      <c r="M916" s="12">
        <v>45363.385104166664</v>
      </c>
      <c r="N916" s="12" t="s">
        <v>47</v>
      </c>
      <c r="O916" t="s">
        <v>7134</v>
      </c>
      <c r="P916" t="s">
        <v>47</v>
      </c>
      <c r="Q916" t="s">
        <v>47</v>
      </c>
      <c r="R916" t="s">
        <v>47</v>
      </c>
      <c r="S916" t="s">
        <v>47</v>
      </c>
      <c r="T916" t="s">
        <v>2971</v>
      </c>
      <c r="U916" t="s">
        <v>47</v>
      </c>
      <c r="V916" t="s">
        <v>47</v>
      </c>
      <c r="W916" t="s">
        <v>47</v>
      </c>
      <c r="X916" t="s">
        <v>7135</v>
      </c>
      <c r="Y916" t="s">
        <v>47</v>
      </c>
      <c r="Z916" t="s">
        <v>47</v>
      </c>
    </row>
    <row r="917" spans="1:26">
      <c r="A917" t="s">
        <v>7136</v>
      </c>
      <c r="B917" t="s">
        <v>83</v>
      </c>
      <c r="C917">
        <v>2012</v>
      </c>
      <c r="D917" t="s">
        <v>7137</v>
      </c>
      <c r="E917" t="s">
        <v>7138</v>
      </c>
      <c r="F917" t="s">
        <v>7139</v>
      </c>
      <c r="G917" t="s">
        <v>47</v>
      </c>
      <c r="H917" t="s">
        <v>7140</v>
      </c>
      <c r="I917" t="s">
        <v>7141</v>
      </c>
      <c r="J917" t="s">
        <v>7142</v>
      </c>
      <c r="K917" t="s">
        <v>3188</v>
      </c>
      <c r="L917" s="12">
        <v>45363.382094907407</v>
      </c>
      <c r="M917" s="12">
        <v>45363.385659722226</v>
      </c>
      <c r="N917" s="12" t="s">
        <v>47</v>
      </c>
      <c r="O917" t="s">
        <v>7143</v>
      </c>
      <c r="P917" t="s">
        <v>130</v>
      </c>
      <c r="Q917" t="s">
        <v>4692</v>
      </c>
      <c r="R917" t="s">
        <v>7144</v>
      </c>
      <c r="S917" t="s">
        <v>47</v>
      </c>
      <c r="T917" t="s">
        <v>47</v>
      </c>
      <c r="U917" t="s">
        <v>47</v>
      </c>
      <c r="V917" t="s">
        <v>4425</v>
      </c>
      <c r="W917" t="s">
        <v>47</v>
      </c>
      <c r="X917" t="s">
        <v>6233</v>
      </c>
      <c r="Y917" t="s">
        <v>47</v>
      </c>
      <c r="Z917" t="s">
        <v>47</v>
      </c>
    </row>
    <row r="918" spans="1:26">
      <c r="A918" t="s">
        <v>7145</v>
      </c>
      <c r="B918" t="s">
        <v>83</v>
      </c>
      <c r="C918">
        <v>2020</v>
      </c>
      <c r="D918" t="s">
        <v>7146</v>
      </c>
      <c r="E918" t="s">
        <v>7147</v>
      </c>
      <c r="F918" t="s">
        <v>1212</v>
      </c>
      <c r="G918" t="s">
        <v>47</v>
      </c>
      <c r="H918" t="s">
        <v>6228</v>
      </c>
      <c r="I918" t="s">
        <v>7148</v>
      </c>
      <c r="J918" t="s">
        <v>7149</v>
      </c>
      <c r="K918" t="s">
        <v>7150</v>
      </c>
      <c r="L918" s="12">
        <v>45363.382094907407</v>
      </c>
      <c r="M918" s="12">
        <v>45363.385740740741</v>
      </c>
      <c r="N918" s="12" t="s">
        <v>47</v>
      </c>
      <c r="O918" t="s">
        <v>7151</v>
      </c>
      <c r="P918" t="s">
        <v>130</v>
      </c>
      <c r="Q918" t="s">
        <v>5291</v>
      </c>
      <c r="R918" t="s">
        <v>4443</v>
      </c>
      <c r="S918" t="s">
        <v>47</v>
      </c>
      <c r="T918" t="s">
        <v>47</v>
      </c>
      <c r="U918" t="s">
        <v>47</v>
      </c>
      <c r="V918" t="s">
        <v>4425</v>
      </c>
      <c r="W918" t="s">
        <v>47</v>
      </c>
      <c r="X918" t="s">
        <v>6233</v>
      </c>
      <c r="Y918" t="s">
        <v>47</v>
      </c>
      <c r="Z918" t="s">
        <v>47</v>
      </c>
    </row>
    <row r="919" spans="1:26">
      <c r="A919" t="s">
        <v>7152</v>
      </c>
      <c r="B919" t="s">
        <v>654</v>
      </c>
      <c r="C919">
        <v>2022</v>
      </c>
      <c r="D919" t="s">
        <v>7153</v>
      </c>
      <c r="E919" t="s">
        <v>7154</v>
      </c>
      <c r="F919" t="s">
        <v>47</v>
      </c>
      <c r="G919" t="s">
        <v>7155</v>
      </c>
      <c r="H919" t="s">
        <v>47</v>
      </c>
      <c r="I919" t="s">
        <v>47</v>
      </c>
      <c r="J919" t="s">
        <v>7156</v>
      </c>
      <c r="K919" t="s">
        <v>71</v>
      </c>
      <c r="L919" s="12">
        <v>45363.382094907407</v>
      </c>
      <c r="M919" s="12">
        <v>45363.38559027778</v>
      </c>
      <c r="N919" s="12" t="s">
        <v>47</v>
      </c>
      <c r="O919" t="s">
        <v>47</v>
      </c>
      <c r="P919" t="s">
        <v>47</v>
      </c>
      <c r="Q919" t="s">
        <v>47</v>
      </c>
      <c r="R919" t="s">
        <v>47</v>
      </c>
      <c r="S919" t="s">
        <v>47</v>
      </c>
      <c r="T919" t="s">
        <v>6292</v>
      </c>
      <c r="U919" t="s">
        <v>47</v>
      </c>
      <c r="V919" t="s">
        <v>47</v>
      </c>
      <c r="W919" t="s">
        <v>47</v>
      </c>
      <c r="X919" t="s">
        <v>7157</v>
      </c>
      <c r="Y919" t="s">
        <v>47</v>
      </c>
      <c r="Z919" t="s">
        <v>47</v>
      </c>
    </row>
    <row r="920" spans="1:26">
      <c r="A920" t="s">
        <v>7158</v>
      </c>
      <c r="B920" t="s">
        <v>83</v>
      </c>
      <c r="C920">
        <v>2022</v>
      </c>
      <c r="D920" t="s">
        <v>7159</v>
      </c>
      <c r="E920" t="s">
        <v>7160</v>
      </c>
      <c r="F920" t="s">
        <v>2738</v>
      </c>
      <c r="G920" t="s">
        <v>47</v>
      </c>
      <c r="H920" t="s">
        <v>6499</v>
      </c>
      <c r="I920" t="s">
        <v>7161</v>
      </c>
      <c r="J920" t="s">
        <v>7162</v>
      </c>
      <c r="K920" t="s">
        <v>7163</v>
      </c>
      <c r="L920" s="12">
        <v>45363.382094907407</v>
      </c>
      <c r="M920" s="12">
        <v>45363.385810185187</v>
      </c>
      <c r="N920" s="12" t="s">
        <v>47</v>
      </c>
      <c r="O920" t="s">
        <v>47</v>
      </c>
      <c r="P920" t="s">
        <v>448</v>
      </c>
      <c r="Q920" t="s">
        <v>5680</v>
      </c>
      <c r="R920" t="s">
        <v>4480</v>
      </c>
      <c r="S920" t="s">
        <v>47</v>
      </c>
      <c r="T920" t="s">
        <v>47</v>
      </c>
      <c r="U920" t="s">
        <v>47</v>
      </c>
      <c r="V920" t="s">
        <v>4425</v>
      </c>
      <c r="W920" t="s">
        <v>47</v>
      </c>
      <c r="X920" t="s">
        <v>6233</v>
      </c>
      <c r="Y920" t="s">
        <v>47</v>
      </c>
      <c r="Z920" t="s">
        <v>47</v>
      </c>
    </row>
    <row r="921" spans="1:26">
      <c r="A921" t="s">
        <v>7164</v>
      </c>
      <c r="B921" t="s">
        <v>170</v>
      </c>
      <c r="C921">
        <v>2011</v>
      </c>
      <c r="D921" t="s">
        <v>7165</v>
      </c>
      <c r="E921" t="s">
        <v>7166</v>
      </c>
      <c r="F921" t="s">
        <v>6421</v>
      </c>
      <c r="G921" t="s">
        <v>7167</v>
      </c>
      <c r="H921" t="s">
        <v>47</v>
      </c>
      <c r="I921" t="s">
        <v>47</v>
      </c>
      <c r="J921" t="s">
        <v>7168</v>
      </c>
      <c r="K921" t="s">
        <v>50</v>
      </c>
      <c r="L921" s="12">
        <v>45363.382094907407</v>
      </c>
      <c r="M921" s="12">
        <v>45363.385914351849</v>
      </c>
      <c r="N921" s="12" t="s">
        <v>47</v>
      </c>
      <c r="O921" t="s">
        <v>7169</v>
      </c>
      <c r="P921" t="s">
        <v>47</v>
      </c>
      <c r="Q921" t="s">
        <v>47</v>
      </c>
      <c r="R921" t="s">
        <v>47</v>
      </c>
      <c r="S921" t="s">
        <v>47</v>
      </c>
      <c r="T921" t="s">
        <v>1165</v>
      </c>
      <c r="U921" t="s">
        <v>47</v>
      </c>
      <c r="V921" t="s">
        <v>47</v>
      </c>
      <c r="W921" t="s">
        <v>47</v>
      </c>
      <c r="X921" t="s">
        <v>7170</v>
      </c>
      <c r="Y921" t="s">
        <v>47</v>
      </c>
      <c r="Z921" t="s">
        <v>47</v>
      </c>
    </row>
    <row r="922" spans="1:26">
      <c r="A922" t="s">
        <v>7171</v>
      </c>
      <c r="B922" t="s">
        <v>83</v>
      </c>
      <c r="C922">
        <v>2021</v>
      </c>
      <c r="D922" t="s">
        <v>7172</v>
      </c>
      <c r="E922" t="s">
        <v>7173</v>
      </c>
      <c r="F922" t="s">
        <v>1212</v>
      </c>
      <c r="G922" t="s">
        <v>47</v>
      </c>
      <c r="H922" t="s">
        <v>6228</v>
      </c>
      <c r="I922" t="s">
        <v>7174</v>
      </c>
      <c r="J922" t="s">
        <v>7175</v>
      </c>
      <c r="K922" t="s">
        <v>7176</v>
      </c>
      <c r="L922" s="12">
        <v>45363.382094907407</v>
      </c>
      <c r="M922" s="12">
        <v>45363.385914351849</v>
      </c>
      <c r="N922" s="12" t="s">
        <v>47</v>
      </c>
      <c r="O922" t="s">
        <v>7177</v>
      </c>
      <c r="P922" t="s">
        <v>311</v>
      </c>
      <c r="Q922" t="s">
        <v>5291</v>
      </c>
      <c r="R922" t="s">
        <v>4443</v>
      </c>
      <c r="S922" t="s">
        <v>47</v>
      </c>
      <c r="T922" t="s">
        <v>47</v>
      </c>
      <c r="U922" t="s">
        <v>47</v>
      </c>
      <c r="V922" t="s">
        <v>4425</v>
      </c>
      <c r="W922" t="s">
        <v>47</v>
      </c>
      <c r="X922" t="s">
        <v>6233</v>
      </c>
      <c r="Y922" t="s">
        <v>47</v>
      </c>
      <c r="Z922" t="s">
        <v>47</v>
      </c>
    </row>
    <row r="923" spans="1:26">
      <c r="A923" t="s">
        <v>7178</v>
      </c>
      <c r="B923" t="s">
        <v>83</v>
      </c>
      <c r="C923">
        <v>2022</v>
      </c>
      <c r="D923" t="s">
        <v>7179</v>
      </c>
      <c r="E923" t="s">
        <v>7180</v>
      </c>
      <c r="F923" t="s">
        <v>3524</v>
      </c>
      <c r="G923" t="s">
        <v>47</v>
      </c>
      <c r="H923" t="s">
        <v>7181</v>
      </c>
      <c r="I923" t="s">
        <v>7182</v>
      </c>
      <c r="J923" t="s">
        <v>7183</v>
      </c>
      <c r="K923" t="s">
        <v>7184</v>
      </c>
      <c r="L923" s="12">
        <v>45363.382094907407</v>
      </c>
      <c r="M923" s="12">
        <v>45363.385324074072</v>
      </c>
      <c r="N923" s="12" t="s">
        <v>47</v>
      </c>
      <c r="O923" t="s">
        <v>7185</v>
      </c>
      <c r="P923" t="s">
        <v>4692</v>
      </c>
      <c r="Q923" t="s">
        <v>5327</v>
      </c>
      <c r="R923" t="s">
        <v>5182</v>
      </c>
      <c r="S923" t="s">
        <v>47</v>
      </c>
      <c r="T923" t="s">
        <v>47</v>
      </c>
      <c r="U923" t="s">
        <v>47</v>
      </c>
      <c r="V923" t="s">
        <v>4425</v>
      </c>
      <c r="W923" t="s">
        <v>47</v>
      </c>
      <c r="X923" t="s">
        <v>6233</v>
      </c>
      <c r="Y923" t="s">
        <v>47</v>
      </c>
      <c r="Z923" t="s">
        <v>47</v>
      </c>
    </row>
    <row r="924" spans="1:26">
      <c r="A924" t="s">
        <v>7186</v>
      </c>
      <c r="B924" t="s">
        <v>83</v>
      </c>
      <c r="C924">
        <v>2023</v>
      </c>
      <c r="D924" t="s">
        <v>7187</v>
      </c>
      <c r="E924" t="s">
        <v>7188</v>
      </c>
      <c r="F924" t="s">
        <v>7189</v>
      </c>
      <c r="G924" t="s">
        <v>47</v>
      </c>
      <c r="H924" t="s">
        <v>7190</v>
      </c>
      <c r="I924" t="s">
        <v>7191</v>
      </c>
      <c r="J924" t="s">
        <v>7192</v>
      </c>
      <c r="K924" t="s">
        <v>7193</v>
      </c>
      <c r="L924" s="12">
        <v>45363.382094907407</v>
      </c>
      <c r="M924" s="12">
        <v>45363.385115740741</v>
      </c>
      <c r="N924" s="12" t="s">
        <v>47</v>
      </c>
      <c r="O924" t="s">
        <v>7194</v>
      </c>
      <c r="P924" t="s">
        <v>311</v>
      </c>
      <c r="Q924" t="s">
        <v>4503</v>
      </c>
      <c r="R924" t="s">
        <v>7195</v>
      </c>
      <c r="S924" t="s">
        <v>47</v>
      </c>
      <c r="T924" t="s">
        <v>47</v>
      </c>
      <c r="U924" t="s">
        <v>47</v>
      </c>
      <c r="V924" t="s">
        <v>4425</v>
      </c>
      <c r="W924" t="s">
        <v>47</v>
      </c>
      <c r="X924" t="s">
        <v>6233</v>
      </c>
      <c r="Y924" t="s">
        <v>47</v>
      </c>
      <c r="Z924" t="s">
        <v>47</v>
      </c>
    </row>
    <row r="925" spans="1:26">
      <c r="A925" t="s">
        <v>7196</v>
      </c>
      <c r="B925" t="s">
        <v>170</v>
      </c>
      <c r="C925">
        <v>2022</v>
      </c>
      <c r="D925" t="s">
        <v>7197</v>
      </c>
      <c r="E925" t="s">
        <v>7198</v>
      </c>
      <c r="F925" t="s">
        <v>6421</v>
      </c>
      <c r="G925" t="s">
        <v>7199</v>
      </c>
      <c r="H925" t="s">
        <v>47</v>
      </c>
      <c r="I925" t="s">
        <v>47</v>
      </c>
      <c r="J925" t="s">
        <v>7200</v>
      </c>
      <c r="K925" t="s">
        <v>71</v>
      </c>
      <c r="L925" s="12">
        <v>45363.382094907407</v>
      </c>
      <c r="M925" s="12">
        <v>45363.385104166664</v>
      </c>
      <c r="N925" s="12" t="s">
        <v>47</v>
      </c>
      <c r="O925" t="s">
        <v>7201</v>
      </c>
      <c r="P925" t="s">
        <v>47</v>
      </c>
      <c r="Q925" t="s">
        <v>47</v>
      </c>
      <c r="R925" t="s">
        <v>47</v>
      </c>
      <c r="S925" t="s">
        <v>47</v>
      </c>
      <c r="T925" t="s">
        <v>1173</v>
      </c>
      <c r="U925" t="s">
        <v>47</v>
      </c>
      <c r="V925" t="s">
        <v>47</v>
      </c>
      <c r="W925" t="s">
        <v>47</v>
      </c>
      <c r="X925" t="s">
        <v>7202</v>
      </c>
      <c r="Y925" t="s">
        <v>47</v>
      </c>
      <c r="Z925" t="s">
        <v>47</v>
      </c>
    </row>
    <row r="926" spans="1:26">
      <c r="A926" t="s">
        <v>7203</v>
      </c>
      <c r="B926" t="s">
        <v>83</v>
      </c>
      <c r="C926">
        <v>2013</v>
      </c>
      <c r="D926" t="s">
        <v>7204</v>
      </c>
      <c r="E926" t="s">
        <v>7205</v>
      </c>
      <c r="F926" t="s">
        <v>3348</v>
      </c>
      <c r="G926" t="s">
        <v>47</v>
      </c>
      <c r="H926" t="s">
        <v>7206</v>
      </c>
      <c r="I926" t="s">
        <v>7207</v>
      </c>
      <c r="J926" t="s">
        <v>7208</v>
      </c>
      <c r="K926" t="s">
        <v>7209</v>
      </c>
      <c r="L926" s="12">
        <v>45363.382094907407</v>
      </c>
      <c r="M926" s="12">
        <v>45363.385046296295</v>
      </c>
      <c r="N926" s="12" t="s">
        <v>47</v>
      </c>
      <c r="O926" t="s">
        <v>7210</v>
      </c>
      <c r="P926" t="s">
        <v>311</v>
      </c>
      <c r="Q926" t="s">
        <v>491</v>
      </c>
      <c r="R926" t="s">
        <v>5264</v>
      </c>
      <c r="S926" t="s">
        <v>47</v>
      </c>
      <c r="T926" t="s">
        <v>47</v>
      </c>
      <c r="U926" t="s">
        <v>47</v>
      </c>
      <c r="V926" t="s">
        <v>4425</v>
      </c>
      <c r="W926" t="s">
        <v>47</v>
      </c>
      <c r="X926" t="s">
        <v>6233</v>
      </c>
      <c r="Y926" t="s">
        <v>47</v>
      </c>
      <c r="Z926" t="s">
        <v>47</v>
      </c>
    </row>
    <row r="927" spans="1:26">
      <c r="A927" t="s">
        <v>7211</v>
      </c>
      <c r="B927" t="s">
        <v>83</v>
      </c>
      <c r="C927">
        <v>2022</v>
      </c>
      <c r="D927" t="s">
        <v>7212</v>
      </c>
      <c r="E927" t="s">
        <v>7213</v>
      </c>
      <c r="F927" t="s">
        <v>3356</v>
      </c>
      <c r="G927" t="s">
        <v>47</v>
      </c>
      <c r="H927" t="s">
        <v>7214</v>
      </c>
      <c r="I927" t="s">
        <v>7215</v>
      </c>
      <c r="J927" t="s">
        <v>7216</v>
      </c>
      <c r="K927" t="s">
        <v>7217</v>
      </c>
      <c r="L927" s="12">
        <v>45363.382094907407</v>
      </c>
      <c r="M927" s="12">
        <v>45363.385405092595</v>
      </c>
      <c r="N927" s="12" t="s">
        <v>47</v>
      </c>
      <c r="O927" t="s">
        <v>7218</v>
      </c>
      <c r="P927" t="s">
        <v>184</v>
      </c>
      <c r="Q927" t="s">
        <v>7219</v>
      </c>
      <c r="R927" t="s">
        <v>3356</v>
      </c>
      <c r="S927" t="s">
        <v>47</v>
      </c>
      <c r="T927" t="s">
        <v>47</v>
      </c>
      <c r="U927" t="s">
        <v>47</v>
      </c>
      <c r="V927" t="s">
        <v>4425</v>
      </c>
      <c r="W927" t="s">
        <v>47</v>
      </c>
      <c r="X927" t="s">
        <v>6233</v>
      </c>
      <c r="Y927" t="s">
        <v>47</v>
      </c>
      <c r="Z927" t="s">
        <v>47</v>
      </c>
    </row>
    <row r="928" spans="1:26">
      <c r="A928" t="s">
        <v>7220</v>
      </c>
      <c r="B928" t="s">
        <v>83</v>
      </c>
      <c r="C928">
        <v>1996</v>
      </c>
      <c r="D928" t="s">
        <v>7221</v>
      </c>
      <c r="E928" t="s">
        <v>7222</v>
      </c>
      <c r="F928" t="s">
        <v>19</v>
      </c>
      <c r="G928" t="s">
        <v>47</v>
      </c>
      <c r="H928" t="s">
        <v>7101</v>
      </c>
      <c r="I928" t="s">
        <v>7223</v>
      </c>
      <c r="J928" t="s">
        <v>7224</v>
      </c>
      <c r="K928" t="s">
        <v>7225</v>
      </c>
      <c r="L928" s="12">
        <v>45363.382094907407</v>
      </c>
      <c r="M928" s="12">
        <v>45363.385254629633</v>
      </c>
      <c r="N928" s="12" t="s">
        <v>47</v>
      </c>
      <c r="O928" t="s">
        <v>7226</v>
      </c>
      <c r="P928" t="s">
        <v>1791</v>
      </c>
      <c r="Q928" t="s">
        <v>4637</v>
      </c>
      <c r="R928" t="s">
        <v>7106</v>
      </c>
      <c r="S928" t="s">
        <v>47</v>
      </c>
      <c r="T928" t="s">
        <v>47</v>
      </c>
      <c r="U928" t="s">
        <v>47</v>
      </c>
      <c r="V928" t="s">
        <v>4425</v>
      </c>
      <c r="W928" t="s">
        <v>47</v>
      </c>
      <c r="X928" t="s">
        <v>6233</v>
      </c>
      <c r="Y928" t="s">
        <v>47</v>
      </c>
      <c r="Z928" t="s">
        <v>47</v>
      </c>
    </row>
    <row r="929" spans="1:26">
      <c r="A929" t="s">
        <v>7227</v>
      </c>
      <c r="B929" t="s">
        <v>83</v>
      </c>
      <c r="C929">
        <v>2021</v>
      </c>
      <c r="D929" t="s">
        <v>7228</v>
      </c>
      <c r="E929" t="s">
        <v>7229</v>
      </c>
      <c r="F929" t="s">
        <v>1212</v>
      </c>
      <c r="G929" t="s">
        <v>47</v>
      </c>
      <c r="H929" t="s">
        <v>6228</v>
      </c>
      <c r="I929" t="s">
        <v>7230</v>
      </c>
      <c r="J929" t="s">
        <v>7231</v>
      </c>
      <c r="K929" t="s">
        <v>7232</v>
      </c>
      <c r="L929" s="12">
        <v>45363.382106481484</v>
      </c>
      <c r="M929" s="12">
        <v>45363.385671296295</v>
      </c>
      <c r="N929" s="12" t="s">
        <v>47</v>
      </c>
      <c r="O929" t="s">
        <v>7233</v>
      </c>
      <c r="P929" t="s">
        <v>889</v>
      </c>
      <c r="Q929" t="s">
        <v>5291</v>
      </c>
      <c r="R929" t="s">
        <v>4443</v>
      </c>
      <c r="S929" t="s">
        <v>47</v>
      </c>
      <c r="T929" t="s">
        <v>47</v>
      </c>
      <c r="U929" t="s">
        <v>47</v>
      </c>
      <c r="V929" t="s">
        <v>4425</v>
      </c>
      <c r="W929" t="s">
        <v>47</v>
      </c>
      <c r="X929" t="s">
        <v>6233</v>
      </c>
      <c r="Y929" t="s">
        <v>47</v>
      </c>
      <c r="Z929" t="s">
        <v>47</v>
      </c>
    </row>
    <row r="930" spans="1:26">
      <c r="A930" t="s">
        <v>7234</v>
      </c>
      <c r="B930" t="s">
        <v>83</v>
      </c>
      <c r="C930">
        <v>2020</v>
      </c>
      <c r="D930" t="s">
        <v>7235</v>
      </c>
      <c r="E930" t="s">
        <v>7236</v>
      </c>
      <c r="F930" t="s">
        <v>2333</v>
      </c>
      <c r="G930" t="s">
        <v>47</v>
      </c>
      <c r="H930" t="s">
        <v>7237</v>
      </c>
      <c r="I930" t="s">
        <v>7238</v>
      </c>
      <c r="J930" t="s">
        <v>7239</v>
      </c>
      <c r="K930" t="s">
        <v>7240</v>
      </c>
      <c r="L930" s="12">
        <v>45363.382106481484</v>
      </c>
      <c r="M930" s="12">
        <v>45363.385162037041</v>
      </c>
      <c r="N930" s="12" t="s">
        <v>47</v>
      </c>
      <c r="O930" t="s">
        <v>7241</v>
      </c>
      <c r="P930" t="s">
        <v>236</v>
      </c>
      <c r="Q930" t="s">
        <v>5276</v>
      </c>
      <c r="R930" t="s">
        <v>4680</v>
      </c>
      <c r="S930" t="s">
        <v>47</v>
      </c>
      <c r="T930" t="s">
        <v>47</v>
      </c>
      <c r="U930" t="s">
        <v>47</v>
      </c>
      <c r="V930" t="s">
        <v>4425</v>
      </c>
      <c r="W930" t="s">
        <v>47</v>
      </c>
      <c r="X930" t="s">
        <v>6233</v>
      </c>
      <c r="Y930" t="s">
        <v>47</v>
      </c>
      <c r="Z930" t="s">
        <v>47</v>
      </c>
    </row>
    <row r="931" spans="1:26">
      <c r="A931" t="s">
        <v>7242</v>
      </c>
      <c r="B931" t="s">
        <v>83</v>
      </c>
      <c r="C931">
        <v>2023</v>
      </c>
      <c r="D931" t="s">
        <v>7243</v>
      </c>
      <c r="E931" t="s">
        <v>7244</v>
      </c>
      <c r="F931" t="s">
        <v>1212</v>
      </c>
      <c r="G931" t="s">
        <v>47</v>
      </c>
      <c r="H931" t="s">
        <v>6228</v>
      </c>
      <c r="I931" t="s">
        <v>7245</v>
      </c>
      <c r="J931" t="s">
        <v>7246</v>
      </c>
      <c r="K931" t="s">
        <v>7247</v>
      </c>
      <c r="L931" s="12">
        <v>45363.382106481484</v>
      </c>
      <c r="M931" s="12">
        <v>45363.385520833333</v>
      </c>
      <c r="N931" s="12" t="s">
        <v>47</v>
      </c>
      <c r="O931" t="s">
        <v>7248</v>
      </c>
      <c r="P931" t="s">
        <v>311</v>
      </c>
      <c r="Q931" t="s">
        <v>4637</v>
      </c>
      <c r="R931" t="s">
        <v>4443</v>
      </c>
      <c r="S931" t="s">
        <v>47</v>
      </c>
      <c r="T931" t="s">
        <v>47</v>
      </c>
      <c r="U931" t="s">
        <v>47</v>
      </c>
      <c r="V931" t="s">
        <v>4425</v>
      </c>
      <c r="W931" t="s">
        <v>47</v>
      </c>
      <c r="X931" t="s">
        <v>6233</v>
      </c>
      <c r="Y931" t="s">
        <v>47</v>
      </c>
      <c r="Z931" t="s">
        <v>47</v>
      </c>
    </row>
    <row r="932" spans="1:26">
      <c r="A932" t="s">
        <v>7249</v>
      </c>
      <c r="B932" t="s">
        <v>83</v>
      </c>
      <c r="C932">
        <v>2023</v>
      </c>
      <c r="D932" t="s">
        <v>7250</v>
      </c>
      <c r="E932" t="s">
        <v>7251</v>
      </c>
      <c r="F932" t="s">
        <v>1212</v>
      </c>
      <c r="G932" t="s">
        <v>47</v>
      </c>
      <c r="H932" t="s">
        <v>6228</v>
      </c>
      <c r="I932" t="s">
        <v>7252</v>
      </c>
      <c r="J932" t="s">
        <v>7253</v>
      </c>
      <c r="K932" t="s">
        <v>7254</v>
      </c>
      <c r="L932" s="12">
        <v>45363.382106481484</v>
      </c>
      <c r="M932" s="12">
        <v>45363.38590277778</v>
      </c>
      <c r="N932" s="12" t="s">
        <v>47</v>
      </c>
      <c r="O932" t="s">
        <v>7255</v>
      </c>
      <c r="P932" t="s">
        <v>130</v>
      </c>
      <c r="Q932" t="s">
        <v>5353</v>
      </c>
      <c r="R932" t="s">
        <v>4443</v>
      </c>
      <c r="S932" t="s">
        <v>47</v>
      </c>
      <c r="T932" t="s">
        <v>47</v>
      </c>
      <c r="U932" t="s">
        <v>47</v>
      </c>
      <c r="V932" t="s">
        <v>4425</v>
      </c>
      <c r="W932" t="s">
        <v>47</v>
      </c>
      <c r="X932" t="s">
        <v>6233</v>
      </c>
      <c r="Y932" t="s">
        <v>47</v>
      </c>
      <c r="Z932" t="s">
        <v>47</v>
      </c>
    </row>
    <row r="933" spans="1:26">
      <c r="A933" t="s">
        <v>7256</v>
      </c>
      <c r="B933" t="s">
        <v>170</v>
      </c>
      <c r="C933">
        <v>2021</v>
      </c>
      <c r="D933" t="s">
        <v>7257</v>
      </c>
      <c r="E933" t="s">
        <v>7258</v>
      </c>
      <c r="F933" t="s">
        <v>7259</v>
      </c>
      <c r="G933" t="s">
        <v>7260</v>
      </c>
      <c r="H933" t="s">
        <v>47</v>
      </c>
      <c r="I933" t="s">
        <v>47</v>
      </c>
      <c r="J933" t="s">
        <v>7261</v>
      </c>
      <c r="K933" t="s">
        <v>61</v>
      </c>
      <c r="L933" s="12">
        <v>45363.382106481484</v>
      </c>
      <c r="M933" s="12">
        <v>45363.385451388887</v>
      </c>
      <c r="N933" s="12" t="s">
        <v>47</v>
      </c>
      <c r="O933" t="s">
        <v>7262</v>
      </c>
      <c r="P933" t="s">
        <v>47</v>
      </c>
      <c r="Q933" t="s">
        <v>47</v>
      </c>
      <c r="R933" t="s">
        <v>47</v>
      </c>
      <c r="S933" t="s">
        <v>47</v>
      </c>
      <c r="T933" t="s">
        <v>1173</v>
      </c>
      <c r="U933" t="s">
        <v>47</v>
      </c>
      <c r="V933" t="s">
        <v>47</v>
      </c>
      <c r="W933" t="s">
        <v>47</v>
      </c>
      <c r="X933" t="s">
        <v>7263</v>
      </c>
      <c r="Y933" t="s">
        <v>47</v>
      </c>
      <c r="Z933" t="s">
        <v>47</v>
      </c>
    </row>
    <row r="934" spans="1:26">
      <c r="A934" t="s">
        <v>7264</v>
      </c>
      <c r="B934" t="s">
        <v>170</v>
      </c>
      <c r="C934">
        <v>2010</v>
      </c>
      <c r="D934" t="s">
        <v>7265</v>
      </c>
      <c r="E934" t="s">
        <v>7266</v>
      </c>
      <c r="F934" t="s">
        <v>7267</v>
      </c>
      <c r="G934" t="s">
        <v>7268</v>
      </c>
      <c r="H934" t="s">
        <v>47</v>
      </c>
      <c r="I934" t="s">
        <v>47</v>
      </c>
      <c r="J934" t="s">
        <v>7269</v>
      </c>
      <c r="K934" t="s">
        <v>78</v>
      </c>
      <c r="L934" s="12">
        <v>45363.382106481484</v>
      </c>
      <c r="M934" s="12">
        <v>45363.385462962964</v>
      </c>
      <c r="N934" s="12" t="s">
        <v>47</v>
      </c>
      <c r="O934" t="s">
        <v>7270</v>
      </c>
      <c r="P934" t="s">
        <v>47</v>
      </c>
      <c r="Q934" t="s">
        <v>47</v>
      </c>
      <c r="R934" t="s">
        <v>47</v>
      </c>
      <c r="S934" t="s">
        <v>47</v>
      </c>
      <c r="T934" t="s">
        <v>1165</v>
      </c>
      <c r="U934" t="s">
        <v>47</v>
      </c>
      <c r="V934" t="s">
        <v>47</v>
      </c>
      <c r="W934" t="s">
        <v>47</v>
      </c>
      <c r="X934" t="s">
        <v>7271</v>
      </c>
      <c r="Y934" t="s">
        <v>47</v>
      </c>
      <c r="Z934" t="s">
        <v>47</v>
      </c>
    </row>
    <row r="935" spans="1:26">
      <c r="A935" t="s">
        <v>7272</v>
      </c>
      <c r="B935" t="s">
        <v>170</v>
      </c>
      <c r="C935">
        <v>2021</v>
      </c>
      <c r="D935" t="s">
        <v>7273</v>
      </c>
      <c r="E935" t="s">
        <v>7274</v>
      </c>
      <c r="F935" t="s">
        <v>7275</v>
      </c>
      <c r="G935" t="s">
        <v>7276</v>
      </c>
      <c r="H935" t="s">
        <v>47</v>
      </c>
      <c r="I935" t="s">
        <v>47</v>
      </c>
      <c r="J935" t="s">
        <v>7277</v>
      </c>
      <c r="K935" t="s">
        <v>426</v>
      </c>
      <c r="L935" s="12">
        <v>45363.382106481484</v>
      </c>
      <c r="M935" s="12">
        <v>45363.385925925926</v>
      </c>
      <c r="N935" s="12" t="s">
        <v>47</v>
      </c>
      <c r="O935" t="s">
        <v>7278</v>
      </c>
      <c r="P935" t="s">
        <v>47</v>
      </c>
      <c r="Q935" t="s">
        <v>47</v>
      </c>
      <c r="R935" t="s">
        <v>47</v>
      </c>
      <c r="S935" t="s">
        <v>47</v>
      </c>
      <c r="T935" t="s">
        <v>1173</v>
      </c>
      <c r="U935" t="s">
        <v>47</v>
      </c>
      <c r="V935" t="s">
        <v>47</v>
      </c>
      <c r="W935" t="s">
        <v>47</v>
      </c>
      <c r="X935" t="s">
        <v>7279</v>
      </c>
      <c r="Y935" t="s">
        <v>47</v>
      </c>
      <c r="Z935" t="s">
        <v>47</v>
      </c>
    </row>
    <row r="936" spans="1:26">
      <c r="A936" t="s">
        <v>7280</v>
      </c>
      <c r="B936" t="s">
        <v>83</v>
      </c>
      <c r="C936">
        <v>2022</v>
      </c>
      <c r="D936" t="s">
        <v>7281</v>
      </c>
      <c r="E936" t="s">
        <v>7282</v>
      </c>
      <c r="F936" t="s">
        <v>1212</v>
      </c>
      <c r="G936" t="s">
        <v>47</v>
      </c>
      <c r="H936" t="s">
        <v>6228</v>
      </c>
      <c r="I936" t="s">
        <v>7283</v>
      </c>
      <c r="J936" t="s">
        <v>7284</v>
      </c>
      <c r="K936" t="s">
        <v>7285</v>
      </c>
      <c r="L936" s="12">
        <v>45363.382106481484</v>
      </c>
      <c r="M936" s="12">
        <v>45363.385324074072</v>
      </c>
      <c r="N936" s="12" t="s">
        <v>47</v>
      </c>
      <c r="O936" t="s">
        <v>7286</v>
      </c>
      <c r="P936" t="s">
        <v>236</v>
      </c>
      <c r="Q936" t="s">
        <v>4637</v>
      </c>
      <c r="R936" t="s">
        <v>4443</v>
      </c>
      <c r="S936" t="s">
        <v>47</v>
      </c>
      <c r="T936" t="s">
        <v>47</v>
      </c>
      <c r="U936" t="s">
        <v>47</v>
      </c>
      <c r="V936" t="s">
        <v>4425</v>
      </c>
      <c r="W936" t="s">
        <v>47</v>
      </c>
      <c r="X936" t="s">
        <v>6233</v>
      </c>
      <c r="Y936" t="s">
        <v>47</v>
      </c>
      <c r="Z936" t="s">
        <v>47</v>
      </c>
    </row>
    <row r="937" spans="1:26">
      <c r="A937" t="s">
        <v>7287</v>
      </c>
      <c r="B937" t="s">
        <v>83</v>
      </c>
      <c r="C937">
        <v>2023</v>
      </c>
      <c r="D937" t="s">
        <v>7288</v>
      </c>
      <c r="E937" t="s">
        <v>7289</v>
      </c>
      <c r="F937" t="s">
        <v>6381</v>
      </c>
      <c r="G937" t="s">
        <v>47</v>
      </c>
      <c r="H937" t="s">
        <v>6382</v>
      </c>
      <c r="I937" t="s">
        <v>7290</v>
      </c>
      <c r="J937" t="s">
        <v>7291</v>
      </c>
      <c r="K937" t="s">
        <v>7292</v>
      </c>
      <c r="L937" s="12">
        <v>45363.382106481484</v>
      </c>
      <c r="M937" s="12">
        <v>45363.385034722225</v>
      </c>
      <c r="N937" s="12" t="s">
        <v>47</v>
      </c>
      <c r="O937" t="s">
        <v>7293</v>
      </c>
      <c r="P937" t="s">
        <v>350</v>
      </c>
      <c r="Q937" t="s">
        <v>7294</v>
      </c>
      <c r="R937" t="s">
        <v>6386</v>
      </c>
      <c r="S937" t="s">
        <v>47</v>
      </c>
      <c r="T937" t="s">
        <v>47</v>
      </c>
      <c r="U937" t="s">
        <v>47</v>
      </c>
      <c r="V937" t="s">
        <v>4425</v>
      </c>
      <c r="W937" t="s">
        <v>47</v>
      </c>
      <c r="X937" t="s">
        <v>6233</v>
      </c>
      <c r="Y937" t="s">
        <v>47</v>
      </c>
      <c r="Z937" t="s">
        <v>47</v>
      </c>
    </row>
    <row r="938" spans="1:26">
      <c r="A938" t="s">
        <v>7295</v>
      </c>
      <c r="B938" t="s">
        <v>83</v>
      </c>
      <c r="C938">
        <v>2023</v>
      </c>
      <c r="D938" t="s">
        <v>7296</v>
      </c>
      <c r="E938" t="s">
        <v>7297</v>
      </c>
      <c r="F938" t="s">
        <v>1212</v>
      </c>
      <c r="G938" t="s">
        <v>47</v>
      </c>
      <c r="H938" t="s">
        <v>6228</v>
      </c>
      <c r="I938" t="s">
        <v>7298</v>
      </c>
      <c r="J938" t="s">
        <v>7299</v>
      </c>
      <c r="K938" t="s">
        <v>7300</v>
      </c>
      <c r="L938" s="12">
        <v>45363.382106481484</v>
      </c>
      <c r="M938" s="12">
        <v>45363.385798611111</v>
      </c>
      <c r="N938" s="12" t="s">
        <v>47</v>
      </c>
      <c r="O938" t="s">
        <v>7301</v>
      </c>
      <c r="P938" t="s">
        <v>130</v>
      </c>
      <c r="Q938" t="s">
        <v>5353</v>
      </c>
      <c r="R938" t="s">
        <v>4443</v>
      </c>
      <c r="S938" t="s">
        <v>47</v>
      </c>
      <c r="T938" t="s">
        <v>47</v>
      </c>
      <c r="U938" t="s">
        <v>47</v>
      </c>
      <c r="V938" t="s">
        <v>4425</v>
      </c>
      <c r="W938" t="s">
        <v>47</v>
      </c>
      <c r="X938" t="s">
        <v>6233</v>
      </c>
      <c r="Y938" t="s">
        <v>47</v>
      </c>
      <c r="Z938" t="s">
        <v>47</v>
      </c>
    </row>
    <row r="939" spans="1:26">
      <c r="A939" t="s">
        <v>7302</v>
      </c>
      <c r="B939" t="s">
        <v>83</v>
      </c>
      <c r="C939">
        <v>2023</v>
      </c>
      <c r="D939" t="s">
        <v>7303</v>
      </c>
      <c r="E939" t="s">
        <v>7304</v>
      </c>
      <c r="F939" t="s">
        <v>1648</v>
      </c>
      <c r="G939" t="s">
        <v>47</v>
      </c>
      <c r="H939" t="s">
        <v>7305</v>
      </c>
      <c r="I939" t="s">
        <v>7306</v>
      </c>
      <c r="J939" t="s">
        <v>7307</v>
      </c>
      <c r="K939" t="s">
        <v>7308</v>
      </c>
      <c r="L939" s="12">
        <v>45363.382106481484</v>
      </c>
      <c r="M939" s="12">
        <v>45363.38517361111</v>
      </c>
      <c r="N939" s="12" t="s">
        <v>47</v>
      </c>
      <c r="O939" t="s">
        <v>7309</v>
      </c>
      <c r="P939" t="s">
        <v>505</v>
      </c>
      <c r="Q939" t="s">
        <v>4559</v>
      </c>
      <c r="R939" t="s">
        <v>5693</v>
      </c>
      <c r="S939" t="s">
        <v>47</v>
      </c>
      <c r="T939" t="s">
        <v>47</v>
      </c>
      <c r="U939" t="s">
        <v>47</v>
      </c>
      <c r="V939" t="s">
        <v>4425</v>
      </c>
      <c r="W939" t="s">
        <v>47</v>
      </c>
      <c r="X939" t="s">
        <v>6233</v>
      </c>
      <c r="Y939" t="s">
        <v>47</v>
      </c>
      <c r="Z939" t="s">
        <v>47</v>
      </c>
    </row>
    <row r="940" spans="1:26">
      <c r="A940" t="s">
        <v>7310</v>
      </c>
      <c r="B940" t="s">
        <v>83</v>
      </c>
      <c r="C940">
        <v>2023</v>
      </c>
      <c r="D940" t="s">
        <v>7311</v>
      </c>
      <c r="E940" t="s">
        <v>7312</v>
      </c>
      <c r="F940" t="s">
        <v>7313</v>
      </c>
      <c r="G940" t="s">
        <v>47</v>
      </c>
      <c r="H940" t="s">
        <v>7314</v>
      </c>
      <c r="I940" t="s">
        <v>7315</v>
      </c>
      <c r="J940" t="s">
        <v>7316</v>
      </c>
      <c r="K940" t="s">
        <v>7317</v>
      </c>
      <c r="L940" s="12">
        <v>45363.382106481484</v>
      </c>
      <c r="M940" s="12">
        <v>45363.385752314818</v>
      </c>
      <c r="N940" s="12" t="s">
        <v>47</v>
      </c>
      <c r="O940" t="s">
        <v>47</v>
      </c>
      <c r="P940" t="s">
        <v>47</v>
      </c>
      <c r="Q940" t="s">
        <v>47</v>
      </c>
      <c r="R940" t="s">
        <v>7318</v>
      </c>
      <c r="S940" t="s">
        <v>47</v>
      </c>
      <c r="T940" t="s">
        <v>47</v>
      </c>
      <c r="U940" t="s">
        <v>47</v>
      </c>
      <c r="V940" t="s">
        <v>4425</v>
      </c>
      <c r="W940" t="s">
        <v>47</v>
      </c>
      <c r="X940" t="s">
        <v>6233</v>
      </c>
      <c r="Y940" t="s">
        <v>47</v>
      </c>
      <c r="Z940" t="s">
        <v>47</v>
      </c>
    </row>
    <row r="941" spans="1:26">
      <c r="A941" t="s">
        <v>7319</v>
      </c>
      <c r="B941" t="s">
        <v>170</v>
      </c>
      <c r="C941">
        <v>2023</v>
      </c>
      <c r="D941" t="s">
        <v>7320</v>
      </c>
      <c r="E941" t="s">
        <v>7321</v>
      </c>
      <c r="F941" t="s">
        <v>6612</v>
      </c>
      <c r="G941" t="s">
        <v>6613</v>
      </c>
      <c r="H941" t="s">
        <v>47</v>
      </c>
      <c r="I941" t="s">
        <v>47</v>
      </c>
      <c r="J941" t="s">
        <v>7322</v>
      </c>
      <c r="K941" t="s">
        <v>6199</v>
      </c>
      <c r="L941" s="12">
        <v>45363.382106481484</v>
      </c>
      <c r="M941" s="12">
        <v>45363.385462962964</v>
      </c>
      <c r="N941" s="12" t="s">
        <v>47</v>
      </c>
      <c r="O941" t="s">
        <v>7323</v>
      </c>
      <c r="P941" t="s">
        <v>47</v>
      </c>
      <c r="Q941" t="s">
        <v>47</v>
      </c>
      <c r="R941" t="s">
        <v>47</v>
      </c>
      <c r="S941" t="s">
        <v>47</v>
      </c>
      <c r="T941" t="s">
        <v>1173</v>
      </c>
      <c r="U941" t="s">
        <v>47</v>
      </c>
      <c r="V941" t="s">
        <v>47</v>
      </c>
      <c r="W941" t="s">
        <v>47</v>
      </c>
      <c r="X941" t="s">
        <v>7324</v>
      </c>
      <c r="Y941" t="s">
        <v>47</v>
      </c>
      <c r="Z941" t="s">
        <v>47</v>
      </c>
    </row>
    <row r="942" spans="1:26">
      <c r="A942" t="s">
        <v>7325</v>
      </c>
      <c r="B942" t="s">
        <v>170</v>
      </c>
      <c r="C942">
        <v>2024</v>
      </c>
      <c r="D942" t="s">
        <v>7326</v>
      </c>
      <c r="E942" t="s">
        <v>7327</v>
      </c>
      <c r="F942" t="s">
        <v>6421</v>
      </c>
      <c r="G942" t="s">
        <v>7328</v>
      </c>
      <c r="H942" t="s">
        <v>47</v>
      </c>
      <c r="I942" t="s">
        <v>47</v>
      </c>
      <c r="J942" t="s">
        <v>7329</v>
      </c>
      <c r="K942" t="s">
        <v>6178</v>
      </c>
      <c r="L942" s="12">
        <v>45363.382106481484</v>
      </c>
      <c r="M942" s="12">
        <v>45363.385289351849</v>
      </c>
      <c r="N942" s="12" t="s">
        <v>47</v>
      </c>
      <c r="O942" t="s">
        <v>7330</v>
      </c>
      <c r="P942" t="s">
        <v>47</v>
      </c>
      <c r="Q942" t="s">
        <v>47</v>
      </c>
      <c r="R942" t="s">
        <v>47</v>
      </c>
      <c r="S942" t="s">
        <v>47</v>
      </c>
      <c r="T942" t="s">
        <v>2971</v>
      </c>
      <c r="U942" t="s">
        <v>47</v>
      </c>
      <c r="V942" t="s">
        <v>47</v>
      </c>
      <c r="W942" t="s">
        <v>47</v>
      </c>
      <c r="X942" t="s">
        <v>7331</v>
      </c>
      <c r="Y942" t="s">
        <v>47</v>
      </c>
      <c r="Z942" t="s">
        <v>47</v>
      </c>
    </row>
    <row r="943" spans="1:26">
      <c r="A943" t="s">
        <v>7332</v>
      </c>
      <c r="B943" t="s">
        <v>83</v>
      </c>
      <c r="C943">
        <v>2022</v>
      </c>
      <c r="D943" t="s">
        <v>7333</v>
      </c>
      <c r="E943" t="s">
        <v>7334</v>
      </c>
      <c r="F943" t="s">
        <v>1283</v>
      </c>
      <c r="G943" t="s">
        <v>47</v>
      </c>
      <c r="H943" t="s">
        <v>6568</v>
      </c>
      <c r="I943" t="s">
        <v>7335</v>
      </c>
      <c r="J943" t="s">
        <v>7336</v>
      </c>
      <c r="K943" t="s">
        <v>7337</v>
      </c>
      <c r="L943" s="12">
        <v>45363.382106481484</v>
      </c>
      <c r="M943" s="12">
        <v>45363.38554398148</v>
      </c>
      <c r="N943" s="12" t="s">
        <v>47</v>
      </c>
      <c r="O943" t="s">
        <v>47</v>
      </c>
      <c r="P943" t="s">
        <v>448</v>
      </c>
      <c r="Q943" t="s">
        <v>7338</v>
      </c>
      <c r="R943" t="s">
        <v>4566</v>
      </c>
      <c r="S943" t="s">
        <v>47</v>
      </c>
      <c r="T943" t="s">
        <v>47</v>
      </c>
      <c r="U943" t="s">
        <v>47</v>
      </c>
      <c r="V943" t="s">
        <v>4425</v>
      </c>
      <c r="W943" t="s">
        <v>47</v>
      </c>
      <c r="X943" t="s">
        <v>6233</v>
      </c>
      <c r="Y943" t="s">
        <v>47</v>
      </c>
      <c r="Z943" t="s">
        <v>47</v>
      </c>
    </row>
    <row r="944" spans="1:26">
      <c r="A944" t="s">
        <v>7339</v>
      </c>
      <c r="B944" t="s">
        <v>170</v>
      </c>
      <c r="C944">
        <v>2017</v>
      </c>
      <c r="D944" t="s">
        <v>7340</v>
      </c>
      <c r="E944" t="s">
        <v>7341</v>
      </c>
      <c r="F944" t="s">
        <v>6421</v>
      </c>
      <c r="G944" t="s">
        <v>7342</v>
      </c>
      <c r="H944" t="s">
        <v>47</v>
      </c>
      <c r="I944" t="s">
        <v>47</v>
      </c>
      <c r="J944" t="s">
        <v>7343</v>
      </c>
      <c r="K944" t="s">
        <v>104</v>
      </c>
      <c r="L944" s="12">
        <v>45363.382106481484</v>
      </c>
      <c r="M944" s="12">
        <v>45363.38590277778</v>
      </c>
      <c r="N944" s="12" t="s">
        <v>47</v>
      </c>
      <c r="O944" t="s">
        <v>7344</v>
      </c>
      <c r="P944" t="s">
        <v>47</v>
      </c>
      <c r="Q944" t="s">
        <v>47</v>
      </c>
      <c r="R944" t="s">
        <v>47</v>
      </c>
      <c r="S944" t="s">
        <v>47</v>
      </c>
      <c r="T944" t="s">
        <v>1173</v>
      </c>
      <c r="U944" t="s">
        <v>47</v>
      </c>
      <c r="V944" t="s">
        <v>47</v>
      </c>
      <c r="W944" t="s">
        <v>47</v>
      </c>
      <c r="X944" t="s">
        <v>7345</v>
      </c>
      <c r="Y944" t="s">
        <v>47</v>
      </c>
      <c r="Z944" t="s">
        <v>47</v>
      </c>
    </row>
    <row r="945" spans="1:26">
      <c r="A945" t="s">
        <v>7346</v>
      </c>
      <c r="B945" t="s">
        <v>83</v>
      </c>
      <c r="C945">
        <v>2009</v>
      </c>
      <c r="D945" t="s">
        <v>7347</v>
      </c>
      <c r="E945" t="s">
        <v>7348</v>
      </c>
      <c r="F945" t="s">
        <v>2884</v>
      </c>
      <c r="G945" t="s">
        <v>47</v>
      </c>
      <c r="H945" t="s">
        <v>7349</v>
      </c>
      <c r="I945" t="s">
        <v>7350</v>
      </c>
      <c r="J945" t="s">
        <v>7351</v>
      </c>
      <c r="K945" t="s">
        <v>7352</v>
      </c>
      <c r="L945" s="12">
        <v>45363.382106481484</v>
      </c>
      <c r="M945" s="12">
        <v>45363.385115740741</v>
      </c>
      <c r="N945" s="12" t="s">
        <v>47</v>
      </c>
      <c r="O945" t="s">
        <v>7353</v>
      </c>
      <c r="P945" t="s">
        <v>448</v>
      </c>
      <c r="Q945" t="s">
        <v>6191</v>
      </c>
      <c r="R945" t="s">
        <v>4424</v>
      </c>
      <c r="S945" t="s">
        <v>47</v>
      </c>
      <c r="T945" t="s">
        <v>47</v>
      </c>
      <c r="U945" t="s">
        <v>47</v>
      </c>
      <c r="V945" t="s">
        <v>4425</v>
      </c>
      <c r="W945" t="s">
        <v>47</v>
      </c>
      <c r="X945" t="s">
        <v>6233</v>
      </c>
      <c r="Y945" t="s">
        <v>47</v>
      </c>
      <c r="Z945" t="s">
        <v>47</v>
      </c>
    </row>
    <row r="946" spans="1:26">
      <c r="A946" t="s">
        <v>7354</v>
      </c>
      <c r="B946" t="s">
        <v>83</v>
      </c>
      <c r="C946">
        <v>2015</v>
      </c>
      <c r="D946" t="s">
        <v>7355</v>
      </c>
      <c r="E946" t="s">
        <v>7356</v>
      </c>
      <c r="F946" t="s">
        <v>1633</v>
      </c>
      <c r="G946" t="s">
        <v>47</v>
      </c>
      <c r="H946" t="s">
        <v>6913</v>
      </c>
      <c r="I946" t="s">
        <v>7357</v>
      </c>
      <c r="J946" t="s">
        <v>7358</v>
      </c>
      <c r="K946" t="s">
        <v>7359</v>
      </c>
      <c r="L946" s="12">
        <v>45363.382106481484</v>
      </c>
      <c r="M946" s="12">
        <v>45363.385798611111</v>
      </c>
      <c r="N946" s="12" t="s">
        <v>47</v>
      </c>
      <c r="O946" t="s">
        <v>7360</v>
      </c>
      <c r="P946" t="s">
        <v>448</v>
      </c>
      <c r="Q946" t="s">
        <v>491</v>
      </c>
      <c r="R946" t="s">
        <v>4666</v>
      </c>
      <c r="S946" t="s">
        <v>47</v>
      </c>
      <c r="T946" t="s">
        <v>47</v>
      </c>
      <c r="U946" t="s">
        <v>47</v>
      </c>
      <c r="V946" t="s">
        <v>4425</v>
      </c>
      <c r="W946" t="s">
        <v>47</v>
      </c>
      <c r="X946" t="s">
        <v>6233</v>
      </c>
      <c r="Y946" t="s">
        <v>47</v>
      </c>
      <c r="Z946" t="s">
        <v>47</v>
      </c>
    </row>
    <row r="947" spans="1:26">
      <c r="A947" t="s">
        <v>7361</v>
      </c>
      <c r="B947" t="s">
        <v>170</v>
      </c>
      <c r="C947">
        <v>2020</v>
      </c>
      <c r="D947" t="s">
        <v>7362</v>
      </c>
      <c r="E947" t="s">
        <v>7363</v>
      </c>
      <c r="F947" t="s">
        <v>6421</v>
      </c>
      <c r="G947" t="s">
        <v>7364</v>
      </c>
      <c r="H947" t="s">
        <v>47</v>
      </c>
      <c r="I947" t="s">
        <v>47</v>
      </c>
      <c r="J947" t="s">
        <v>7365</v>
      </c>
      <c r="K947" t="s">
        <v>124</v>
      </c>
      <c r="L947" s="12">
        <v>45363.382106481484</v>
      </c>
      <c r="M947" s="12">
        <v>45363.385682870372</v>
      </c>
      <c r="N947" s="12" t="s">
        <v>47</v>
      </c>
      <c r="O947" t="s">
        <v>6471</v>
      </c>
      <c r="P947" t="s">
        <v>47</v>
      </c>
      <c r="Q947" t="s">
        <v>47</v>
      </c>
      <c r="R947" t="s">
        <v>47</v>
      </c>
      <c r="S947" t="s">
        <v>47</v>
      </c>
      <c r="T947" t="s">
        <v>1173</v>
      </c>
      <c r="U947" t="s">
        <v>47</v>
      </c>
      <c r="V947" t="s">
        <v>47</v>
      </c>
      <c r="W947" t="s">
        <v>47</v>
      </c>
      <c r="X947" t="s">
        <v>7366</v>
      </c>
      <c r="Y947" t="s">
        <v>47</v>
      </c>
      <c r="Z947" t="s">
        <v>47</v>
      </c>
    </row>
    <row r="948" spans="1:26">
      <c r="A948" t="s">
        <v>7367</v>
      </c>
      <c r="B948" t="s">
        <v>170</v>
      </c>
      <c r="C948">
        <v>2020</v>
      </c>
      <c r="D948" t="s">
        <v>7368</v>
      </c>
      <c r="E948" t="s">
        <v>7369</v>
      </c>
      <c r="F948" t="s">
        <v>7370</v>
      </c>
      <c r="G948" t="s">
        <v>7371</v>
      </c>
      <c r="H948" t="s">
        <v>47</v>
      </c>
      <c r="I948" t="s">
        <v>47</v>
      </c>
      <c r="J948" t="s">
        <v>7372</v>
      </c>
      <c r="K948" t="s">
        <v>124</v>
      </c>
      <c r="L948" s="12">
        <v>45363.382106481484</v>
      </c>
      <c r="M948" s="12">
        <v>45363.385601851849</v>
      </c>
      <c r="N948" s="12" t="s">
        <v>47</v>
      </c>
      <c r="O948" t="s">
        <v>7373</v>
      </c>
      <c r="P948" t="s">
        <v>47</v>
      </c>
      <c r="Q948" t="s">
        <v>47</v>
      </c>
      <c r="R948" t="s">
        <v>47</v>
      </c>
      <c r="S948" t="s">
        <v>47</v>
      </c>
      <c r="T948" t="s">
        <v>1173</v>
      </c>
      <c r="U948" t="s">
        <v>47</v>
      </c>
      <c r="V948" t="s">
        <v>47</v>
      </c>
      <c r="W948" t="s">
        <v>47</v>
      </c>
      <c r="X948" t="s">
        <v>7374</v>
      </c>
      <c r="Y948" t="s">
        <v>47</v>
      </c>
      <c r="Z948" t="s">
        <v>47</v>
      </c>
    </row>
    <row r="949" spans="1:26">
      <c r="A949" t="s">
        <v>7375</v>
      </c>
      <c r="B949" t="s">
        <v>83</v>
      </c>
      <c r="C949">
        <v>2012</v>
      </c>
      <c r="D949" t="s">
        <v>7376</v>
      </c>
      <c r="E949" t="s">
        <v>7377</v>
      </c>
      <c r="F949" t="s">
        <v>3356</v>
      </c>
      <c r="G949" t="s">
        <v>47</v>
      </c>
      <c r="H949" t="s">
        <v>7214</v>
      </c>
      <c r="I949" t="s">
        <v>7378</v>
      </c>
      <c r="J949" t="s">
        <v>7379</v>
      </c>
      <c r="K949" t="s">
        <v>7380</v>
      </c>
      <c r="L949" s="12">
        <v>45363.382106481484</v>
      </c>
      <c r="M949" s="12">
        <v>45363.385844907411</v>
      </c>
      <c r="N949" s="12" t="s">
        <v>47</v>
      </c>
      <c r="O949" t="s">
        <v>7381</v>
      </c>
      <c r="P949" t="s">
        <v>236</v>
      </c>
      <c r="Q949" t="s">
        <v>2154</v>
      </c>
      <c r="R949" t="s">
        <v>3356</v>
      </c>
      <c r="S949" t="s">
        <v>47</v>
      </c>
      <c r="T949" t="s">
        <v>47</v>
      </c>
      <c r="U949" t="s">
        <v>47</v>
      </c>
      <c r="V949" t="s">
        <v>4425</v>
      </c>
      <c r="W949" t="s">
        <v>47</v>
      </c>
      <c r="X949" t="s">
        <v>6233</v>
      </c>
      <c r="Y949" t="s">
        <v>47</v>
      </c>
      <c r="Z949" t="s">
        <v>47</v>
      </c>
    </row>
    <row r="950" spans="1:26">
      <c r="A950" t="s">
        <v>7382</v>
      </c>
      <c r="B950" t="s">
        <v>170</v>
      </c>
      <c r="C950">
        <v>2011</v>
      </c>
      <c r="D950" t="s">
        <v>7383</v>
      </c>
      <c r="E950" t="s">
        <v>7384</v>
      </c>
      <c r="F950" t="s">
        <v>7385</v>
      </c>
      <c r="G950" t="s">
        <v>7386</v>
      </c>
      <c r="H950" t="s">
        <v>47</v>
      </c>
      <c r="I950" t="s">
        <v>47</v>
      </c>
      <c r="J950" t="s">
        <v>7387</v>
      </c>
      <c r="K950" t="s">
        <v>50</v>
      </c>
      <c r="L950" s="12">
        <v>45363.382106481484</v>
      </c>
      <c r="M950" s="12">
        <v>45363.385358796295</v>
      </c>
      <c r="N950" s="12" t="s">
        <v>47</v>
      </c>
      <c r="O950" t="s">
        <v>7388</v>
      </c>
      <c r="P950" t="s">
        <v>47</v>
      </c>
      <c r="Q950" t="s">
        <v>47</v>
      </c>
      <c r="R950" t="s">
        <v>47</v>
      </c>
      <c r="S950" t="s">
        <v>47</v>
      </c>
      <c r="T950" t="s">
        <v>1882</v>
      </c>
      <c r="U950" t="s">
        <v>47</v>
      </c>
      <c r="V950" t="s">
        <v>47</v>
      </c>
      <c r="W950" t="s">
        <v>47</v>
      </c>
      <c r="X950" t="s">
        <v>7389</v>
      </c>
      <c r="Y950" t="s">
        <v>47</v>
      </c>
      <c r="Z950" t="s">
        <v>47</v>
      </c>
    </row>
    <row r="951" spans="1:26">
      <c r="A951" t="s">
        <v>7390</v>
      </c>
      <c r="B951" t="s">
        <v>83</v>
      </c>
      <c r="C951">
        <v>2016</v>
      </c>
      <c r="D951" t="s">
        <v>7391</v>
      </c>
      <c r="E951" t="s">
        <v>7392</v>
      </c>
      <c r="F951" t="s">
        <v>7393</v>
      </c>
      <c r="G951" t="s">
        <v>47</v>
      </c>
      <c r="H951" t="s">
        <v>7394</v>
      </c>
      <c r="I951" t="s">
        <v>7395</v>
      </c>
      <c r="J951" t="s">
        <v>7396</v>
      </c>
      <c r="K951" t="s">
        <v>6115</v>
      </c>
      <c r="L951" s="12">
        <v>45363.382106481484</v>
      </c>
      <c r="M951" s="12">
        <v>45363.38521990741</v>
      </c>
      <c r="N951" s="12" t="s">
        <v>47</v>
      </c>
      <c r="O951" t="s">
        <v>7397</v>
      </c>
      <c r="P951" t="s">
        <v>448</v>
      </c>
      <c r="Q951" t="s">
        <v>448</v>
      </c>
      <c r="R951" t="s">
        <v>7398</v>
      </c>
      <c r="S951" t="s">
        <v>47</v>
      </c>
      <c r="T951" t="s">
        <v>47</v>
      </c>
      <c r="U951" t="s">
        <v>47</v>
      </c>
      <c r="V951" t="s">
        <v>4425</v>
      </c>
      <c r="W951" t="s">
        <v>47</v>
      </c>
      <c r="X951" t="s">
        <v>6233</v>
      </c>
      <c r="Y951" t="s">
        <v>47</v>
      </c>
      <c r="Z951" t="s">
        <v>47</v>
      </c>
    </row>
    <row r="952" spans="1:26">
      <c r="A952" t="s">
        <v>7399</v>
      </c>
      <c r="B952" t="s">
        <v>170</v>
      </c>
      <c r="C952">
        <v>2018</v>
      </c>
      <c r="D952" t="s">
        <v>7400</v>
      </c>
      <c r="E952" t="s">
        <v>7401</v>
      </c>
      <c r="F952" t="s">
        <v>7402</v>
      </c>
      <c r="G952" t="s">
        <v>7403</v>
      </c>
      <c r="H952" t="s">
        <v>47</v>
      </c>
      <c r="I952" t="s">
        <v>47</v>
      </c>
      <c r="J952" t="s">
        <v>7404</v>
      </c>
      <c r="K952" t="s">
        <v>332</v>
      </c>
      <c r="L952" s="12">
        <v>45363.382106481484</v>
      </c>
      <c r="M952" s="12">
        <v>45363.385682870372</v>
      </c>
      <c r="N952" s="12" t="s">
        <v>47</v>
      </c>
      <c r="O952" t="s">
        <v>7405</v>
      </c>
      <c r="P952" t="s">
        <v>47</v>
      </c>
      <c r="Q952" t="s">
        <v>47</v>
      </c>
      <c r="R952" t="s">
        <v>47</v>
      </c>
      <c r="S952" t="s">
        <v>47</v>
      </c>
      <c r="T952" t="s">
        <v>1173</v>
      </c>
      <c r="U952" t="s">
        <v>47</v>
      </c>
      <c r="V952" t="s">
        <v>47</v>
      </c>
      <c r="W952" t="s">
        <v>47</v>
      </c>
      <c r="X952" t="s">
        <v>7406</v>
      </c>
      <c r="Y952" t="s">
        <v>47</v>
      </c>
      <c r="Z952" t="s">
        <v>47</v>
      </c>
    </row>
    <row r="953" spans="1:26">
      <c r="A953" t="s">
        <v>7407</v>
      </c>
      <c r="B953" t="s">
        <v>170</v>
      </c>
      <c r="C953">
        <v>2013</v>
      </c>
      <c r="D953" t="s">
        <v>7408</v>
      </c>
      <c r="E953" t="s">
        <v>7409</v>
      </c>
      <c r="F953" t="s">
        <v>7410</v>
      </c>
      <c r="G953" t="s">
        <v>7411</v>
      </c>
      <c r="H953" t="s">
        <v>47</v>
      </c>
      <c r="I953" t="s">
        <v>47</v>
      </c>
      <c r="J953" t="s">
        <v>7412</v>
      </c>
      <c r="K953" t="s">
        <v>87</v>
      </c>
      <c r="L953" s="12">
        <v>45363.382106481484</v>
      </c>
      <c r="M953" s="12">
        <v>45363.38521990741</v>
      </c>
      <c r="N953" s="12" t="s">
        <v>47</v>
      </c>
      <c r="O953" t="s">
        <v>7413</v>
      </c>
      <c r="P953" t="s">
        <v>47</v>
      </c>
      <c r="Q953" t="s">
        <v>47</v>
      </c>
      <c r="R953" t="s">
        <v>47</v>
      </c>
      <c r="S953" t="s">
        <v>47</v>
      </c>
      <c r="T953" t="s">
        <v>1173</v>
      </c>
      <c r="U953" t="s">
        <v>47</v>
      </c>
      <c r="V953" t="s">
        <v>47</v>
      </c>
      <c r="W953" t="s">
        <v>47</v>
      </c>
      <c r="X953" t="s">
        <v>7414</v>
      </c>
      <c r="Y953" t="s">
        <v>47</v>
      </c>
      <c r="Z953" t="s">
        <v>47</v>
      </c>
    </row>
    <row r="954" spans="1:26">
      <c r="A954" t="s">
        <v>7415</v>
      </c>
      <c r="B954" t="s">
        <v>83</v>
      </c>
      <c r="C954">
        <v>2021</v>
      </c>
      <c r="D954" t="s">
        <v>7416</v>
      </c>
      <c r="E954" t="s">
        <v>7417</v>
      </c>
      <c r="F954" t="s">
        <v>7418</v>
      </c>
      <c r="G954" t="s">
        <v>47</v>
      </c>
      <c r="H954" t="s">
        <v>7419</v>
      </c>
      <c r="I954" t="s">
        <v>7420</v>
      </c>
      <c r="J954" t="s">
        <v>7421</v>
      </c>
      <c r="K954" t="s">
        <v>7422</v>
      </c>
      <c r="L954" s="12">
        <v>45363.382106481484</v>
      </c>
      <c r="M954" s="12">
        <v>45363.384988425925</v>
      </c>
      <c r="N954" s="12" t="s">
        <v>47</v>
      </c>
      <c r="O954" t="s">
        <v>7423</v>
      </c>
      <c r="P954" t="s">
        <v>448</v>
      </c>
      <c r="Q954" t="s">
        <v>6191</v>
      </c>
      <c r="R954" t="s">
        <v>7424</v>
      </c>
      <c r="S954" t="s">
        <v>47</v>
      </c>
      <c r="T954" t="s">
        <v>47</v>
      </c>
      <c r="U954" t="s">
        <v>47</v>
      </c>
      <c r="V954" t="s">
        <v>4425</v>
      </c>
      <c r="W954" t="s">
        <v>47</v>
      </c>
      <c r="X954" t="s">
        <v>6233</v>
      </c>
      <c r="Y954" t="s">
        <v>47</v>
      </c>
      <c r="Z954" t="s">
        <v>47</v>
      </c>
    </row>
    <row r="955" spans="1:26">
      <c r="A955" t="s">
        <v>7425</v>
      </c>
      <c r="B955" t="s">
        <v>170</v>
      </c>
      <c r="C955">
        <v>2014</v>
      </c>
      <c r="D955" t="s">
        <v>7426</v>
      </c>
      <c r="E955" t="s">
        <v>7427</v>
      </c>
      <c r="F955" t="s">
        <v>7428</v>
      </c>
      <c r="G955" t="s">
        <v>7429</v>
      </c>
      <c r="H955" t="s">
        <v>47</v>
      </c>
      <c r="I955" t="s">
        <v>47</v>
      </c>
      <c r="J955" t="s">
        <v>7430</v>
      </c>
      <c r="K955" t="s">
        <v>348</v>
      </c>
      <c r="L955" s="12">
        <v>45363.382106481484</v>
      </c>
      <c r="M955" s="12">
        <v>45363.385601851849</v>
      </c>
      <c r="N955" s="12" t="s">
        <v>47</v>
      </c>
      <c r="O955" t="s">
        <v>7431</v>
      </c>
      <c r="P955" t="s">
        <v>47</v>
      </c>
      <c r="Q955" t="s">
        <v>47</v>
      </c>
      <c r="R955" t="s">
        <v>47</v>
      </c>
      <c r="S955" t="s">
        <v>47</v>
      </c>
      <c r="T955" t="s">
        <v>1173</v>
      </c>
      <c r="U955" t="s">
        <v>47</v>
      </c>
      <c r="V955" t="s">
        <v>47</v>
      </c>
      <c r="W955" t="s">
        <v>47</v>
      </c>
      <c r="X955" t="s">
        <v>7432</v>
      </c>
      <c r="Y955" t="s">
        <v>47</v>
      </c>
      <c r="Z955" t="s">
        <v>47</v>
      </c>
    </row>
    <row r="956" spans="1:26">
      <c r="A956" t="s">
        <v>7433</v>
      </c>
      <c r="B956" t="s">
        <v>83</v>
      </c>
      <c r="C956">
        <v>2020</v>
      </c>
      <c r="D956" t="s">
        <v>7434</v>
      </c>
      <c r="E956" t="s">
        <v>7435</v>
      </c>
      <c r="F956" t="s">
        <v>1212</v>
      </c>
      <c r="G956" t="s">
        <v>47</v>
      </c>
      <c r="H956" t="s">
        <v>6228</v>
      </c>
      <c r="I956" t="s">
        <v>7436</v>
      </c>
      <c r="J956" t="s">
        <v>7437</v>
      </c>
      <c r="K956" t="s">
        <v>7438</v>
      </c>
      <c r="L956" s="12">
        <v>45363.382106481484</v>
      </c>
      <c r="M956" s="12">
        <v>45363.385243055556</v>
      </c>
      <c r="N956" s="12" t="s">
        <v>47</v>
      </c>
      <c r="O956" t="s">
        <v>7439</v>
      </c>
      <c r="P956" t="s">
        <v>889</v>
      </c>
      <c r="Q956" t="s">
        <v>3530</v>
      </c>
      <c r="R956" t="s">
        <v>4443</v>
      </c>
      <c r="S956" t="s">
        <v>47</v>
      </c>
      <c r="T956" t="s">
        <v>47</v>
      </c>
      <c r="U956" t="s">
        <v>47</v>
      </c>
      <c r="V956" t="s">
        <v>4425</v>
      </c>
      <c r="W956" t="s">
        <v>47</v>
      </c>
      <c r="X956" t="s">
        <v>6233</v>
      </c>
      <c r="Y956" t="s">
        <v>47</v>
      </c>
      <c r="Z956" t="s">
        <v>47</v>
      </c>
    </row>
    <row r="957" spans="1:26">
      <c r="A957" t="s">
        <v>7440</v>
      </c>
      <c r="B957" t="s">
        <v>83</v>
      </c>
      <c r="C957">
        <v>2022</v>
      </c>
      <c r="D957" t="s">
        <v>7441</v>
      </c>
      <c r="E957" t="s">
        <v>7442</v>
      </c>
      <c r="F957" t="s">
        <v>1648</v>
      </c>
      <c r="G957" t="s">
        <v>47</v>
      </c>
      <c r="H957" t="s">
        <v>7305</v>
      </c>
      <c r="I957" t="s">
        <v>7443</v>
      </c>
      <c r="J957" t="s">
        <v>7444</v>
      </c>
      <c r="K957" t="s">
        <v>7445</v>
      </c>
      <c r="L957" s="12">
        <v>45363.382106481484</v>
      </c>
      <c r="M957" s="12">
        <v>45363.385416666664</v>
      </c>
      <c r="N957" s="12" t="s">
        <v>47</v>
      </c>
      <c r="O957" t="s">
        <v>7446</v>
      </c>
      <c r="P957" t="s">
        <v>448</v>
      </c>
      <c r="Q957" t="s">
        <v>4559</v>
      </c>
      <c r="R957" t="s">
        <v>5693</v>
      </c>
      <c r="S957" t="s">
        <v>47</v>
      </c>
      <c r="T957" t="s">
        <v>47</v>
      </c>
      <c r="U957" t="s">
        <v>47</v>
      </c>
      <c r="V957" t="s">
        <v>4425</v>
      </c>
      <c r="W957" t="s">
        <v>47</v>
      </c>
      <c r="X957" t="s">
        <v>6233</v>
      </c>
      <c r="Y957" t="s">
        <v>47</v>
      </c>
      <c r="Z957" t="s">
        <v>47</v>
      </c>
    </row>
    <row r="958" spans="1:26">
      <c r="A958" t="s">
        <v>7447</v>
      </c>
      <c r="B958" t="s">
        <v>83</v>
      </c>
      <c r="C958">
        <v>2021</v>
      </c>
      <c r="D958" t="s">
        <v>7448</v>
      </c>
      <c r="E958" t="s">
        <v>7449</v>
      </c>
      <c r="F958" t="s">
        <v>1518</v>
      </c>
      <c r="G958" t="s">
        <v>47</v>
      </c>
      <c r="H958" t="s">
        <v>1519</v>
      </c>
      <c r="I958" t="s">
        <v>7450</v>
      </c>
      <c r="J958" t="s">
        <v>7451</v>
      </c>
      <c r="K958" t="s">
        <v>7452</v>
      </c>
      <c r="L958" s="12">
        <v>45363.382106481484</v>
      </c>
      <c r="M958" s="12">
        <v>45363.385451388887</v>
      </c>
      <c r="N958" s="12" t="s">
        <v>47</v>
      </c>
      <c r="O958" t="s">
        <v>47</v>
      </c>
      <c r="P958" t="s">
        <v>311</v>
      </c>
      <c r="Q958" t="s">
        <v>448</v>
      </c>
      <c r="R958" t="s">
        <v>5687</v>
      </c>
      <c r="S958" t="s">
        <v>47</v>
      </c>
      <c r="T958" t="s">
        <v>47</v>
      </c>
      <c r="U958" t="s">
        <v>47</v>
      </c>
      <c r="V958" t="s">
        <v>4425</v>
      </c>
      <c r="W958" t="s">
        <v>47</v>
      </c>
      <c r="X958" t="s">
        <v>6233</v>
      </c>
      <c r="Y958" t="s">
        <v>47</v>
      </c>
      <c r="Z958" t="s">
        <v>47</v>
      </c>
    </row>
    <row r="959" spans="1:26">
      <c r="A959" t="s">
        <v>7453</v>
      </c>
      <c r="B959" t="s">
        <v>83</v>
      </c>
      <c r="C959">
        <v>2013</v>
      </c>
      <c r="D959" t="s">
        <v>7454</v>
      </c>
      <c r="E959" t="s">
        <v>7455</v>
      </c>
      <c r="F959" t="s">
        <v>1283</v>
      </c>
      <c r="G959" t="s">
        <v>47</v>
      </c>
      <c r="H959" t="s">
        <v>6568</v>
      </c>
      <c r="I959" t="s">
        <v>7456</v>
      </c>
      <c r="J959" t="s">
        <v>7457</v>
      </c>
      <c r="K959" t="s">
        <v>7458</v>
      </c>
      <c r="L959" s="12">
        <v>45363.382106481484</v>
      </c>
      <c r="M959" s="12">
        <v>45363.385821759257</v>
      </c>
      <c r="N959" s="12" t="s">
        <v>47</v>
      </c>
      <c r="O959" t="s">
        <v>7459</v>
      </c>
      <c r="P959" t="s">
        <v>236</v>
      </c>
      <c r="Q959" t="s">
        <v>5291</v>
      </c>
      <c r="R959" t="s">
        <v>4566</v>
      </c>
      <c r="S959" t="s">
        <v>47</v>
      </c>
      <c r="T959" t="s">
        <v>47</v>
      </c>
      <c r="U959" t="s">
        <v>47</v>
      </c>
      <c r="V959" t="s">
        <v>4425</v>
      </c>
      <c r="W959" t="s">
        <v>47</v>
      </c>
      <c r="X959" t="s">
        <v>6233</v>
      </c>
      <c r="Y959" t="s">
        <v>47</v>
      </c>
      <c r="Z959" t="s">
        <v>47</v>
      </c>
    </row>
    <row r="960" spans="1:26">
      <c r="A960" t="s">
        <v>7460</v>
      </c>
      <c r="B960" t="s">
        <v>83</v>
      </c>
      <c r="C960">
        <v>2019</v>
      </c>
      <c r="D960" t="s">
        <v>7461</v>
      </c>
      <c r="E960" t="s">
        <v>7462</v>
      </c>
      <c r="F960" t="s">
        <v>7463</v>
      </c>
      <c r="G960" t="s">
        <v>47</v>
      </c>
      <c r="H960" t="s">
        <v>7464</v>
      </c>
      <c r="I960" t="s">
        <v>7465</v>
      </c>
      <c r="J960" t="s">
        <v>7466</v>
      </c>
      <c r="K960" t="s">
        <v>1826</v>
      </c>
      <c r="L960" s="12">
        <v>45363.382106481484</v>
      </c>
      <c r="M960" s="12">
        <v>45363.385312500002</v>
      </c>
      <c r="N960" s="12" t="s">
        <v>47</v>
      </c>
      <c r="O960" t="s">
        <v>7467</v>
      </c>
      <c r="P960" t="s">
        <v>448</v>
      </c>
      <c r="Q960" t="s">
        <v>4882</v>
      </c>
      <c r="R960" t="s">
        <v>7468</v>
      </c>
      <c r="S960" t="s">
        <v>47</v>
      </c>
      <c r="T960" t="s">
        <v>47</v>
      </c>
      <c r="U960" t="s">
        <v>47</v>
      </c>
      <c r="V960" t="s">
        <v>4425</v>
      </c>
      <c r="W960" t="s">
        <v>47</v>
      </c>
      <c r="X960" t="s">
        <v>7469</v>
      </c>
      <c r="Y960" t="s">
        <v>47</v>
      </c>
      <c r="Z960" t="s">
        <v>47</v>
      </c>
    </row>
    <row r="961" spans="1:26">
      <c r="A961" t="s">
        <v>7470</v>
      </c>
      <c r="B961" t="s">
        <v>83</v>
      </c>
      <c r="C961">
        <v>2023</v>
      </c>
      <c r="D961" t="s">
        <v>7471</v>
      </c>
      <c r="E961" t="s">
        <v>7472</v>
      </c>
      <c r="F961" t="s">
        <v>1283</v>
      </c>
      <c r="G961" t="s">
        <v>47</v>
      </c>
      <c r="H961" t="s">
        <v>6568</v>
      </c>
      <c r="I961" t="s">
        <v>7473</v>
      </c>
      <c r="J961" t="s">
        <v>7474</v>
      </c>
      <c r="K961" t="s">
        <v>7475</v>
      </c>
      <c r="L961" s="12">
        <v>45363.382106481484</v>
      </c>
      <c r="M961" s="12">
        <v>45363.385659722226</v>
      </c>
      <c r="N961" s="12" t="s">
        <v>47</v>
      </c>
      <c r="O961" t="s">
        <v>47</v>
      </c>
      <c r="P961" t="s">
        <v>448</v>
      </c>
      <c r="Q961" t="s">
        <v>4559</v>
      </c>
      <c r="R961" t="s">
        <v>4566</v>
      </c>
      <c r="S961" t="s">
        <v>47</v>
      </c>
      <c r="T961" t="s">
        <v>47</v>
      </c>
      <c r="U961" t="s">
        <v>47</v>
      </c>
      <c r="V961" t="s">
        <v>4425</v>
      </c>
      <c r="W961" t="s">
        <v>47</v>
      </c>
      <c r="X961" t="s">
        <v>6233</v>
      </c>
      <c r="Y961" t="s">
        <v>47</v>
      </c>
      <c r="Z961" t="s">
        <v>47</v>
      </c>
    </row>
    <row r="962" spans="1:26">
      <c r="A962" t="s">
        <v>7476</v>
      </c>
      <c r="B962" t="s">
        <v>83</v>
      </c>
      <c r="C962">
        <v>2020</v>
      </c>
      <c r="D962" t="s">
        <v>7477</v>
      </c>
      <c r="E962" t="s">
        <v>7478</v>
      </c>
      <c r="F962" t="s">
        <v>1212</v>
      </c>
      <c r="G962" t="s">
        <v>47</v>
      </c>
      <c r="H962" t="s">
        <v>6228</v>
      </c>
      <c r="I962" t="s">
        <v>7479</v>
      </c>
      <c r="J962" t="s">
        <v>7480</v>
      </c>
      <c r="K962" t="s">
        <v>7481</v>
      </c>
      <c r="L962" s="12">
        <v>45363.382106481484</v>
      </c>
      <c r="M962" s="12">
        <v>45363.385787037034</v>
      </c>
      <c r="N962" s="12" t="s">
        <v>47</v>
      </c>
      <c r="O962" t="s">
        <v>7482</v>
      </c>
      <c r="P962" t="s">
        <v>311</v>
      </c>
      <c r="Q962" t="s">
        <v>3530</v>
      </c>
      <c r="R962" t="s">
        <v>4443</v>
      </c>
      <c r="S962" t="s">
        <v>47</v>
      </c>
      <c r="T962" t="s">
        <v>47</v>
      </c>
      <c r="U962" t="s">
        <v>47</v>
      </c>
      <c r="V962" t="s">
        <v>4425</v>
      </c>
      <c r="W962" t="s">
        <v>47</v>
      </c>
      <c r="X962" t="s">
        <v>6233</v>
      </c>
      <c r="Y962" t="s">
        <v>47</v>
      </c>
      <c r="Z962" t="s">
        <v>47</v>
      </c>
    </row>
    <row r="963" spans="1:26">
      <c r="A963" t="s">
        <v>7483</v>
      </c>
      <c r="B963" t="s">
        <v>170</v>
      </c>
      <c r="C963">
        <v>2019</v>
      </c>
      <c r="D963" t="s">
        <v>7484</v>
      </c>
      <c r="E963" t="s">
        <v>7485</v>
      </c>
      <c r="F963" t="s">
        <v>6421</v>
      </c>
      <c r="G963" t="s">
        <v>7486</v>
      </c>
      <c r="H963" t="s">
        <v>47</v>
      </c>
      <c r="I963" t="s">
        <v>47</v>
      </c>
      <c r="J963" t="s">
        <v>7487</v>
      </c>
      <c r="K963" t="s">
        <v>219</v>
      </c>
      <c r="L963" s="12">
        <v>45363.382106481484</v>
      </c>
      <c r="M963" s="12">
        <v>45363.385648148149</v>
      </c>
      <c r="N963" s="12" t="s">
        <v>47</v>
      </c>
      <c r="O963" t="s">
        <v>7488</v>
      </c>
      <c r="P963" t="s">
        <v>47</v>
      </c>
      <c r="Q963" t="s">
        <v>47</v>
      </c>
      <c r="R963" t="s">
        <v>47</v>
      </c>
      <c r="S963" t="s">
        <v>47</v>
      </c>
      <c r="T963" t="s">
        <v>1173</v>
      </c>
      <c r="U963" t="s">
        <v>47</v>
      </c>
      <c r="V963" t="s">
        <v>47</v>
      </c>
      <c r="W963" t="s">
        <v>47</v>
      </c>
      <c r="X963" t="s">
        <v>7489</v>
      </c>
      <c r="Y963" t="s">
        <v>47</v>
      </c>
      <c r="Z963" t="s">
        <v>47</v>
      </c>
    </row>
    <row r="964" spans="1:26">
      <c r="A964" t="s">
        <v>7490</v>
      </c>
      <c r="B964" t="s">
        <v>83</v>
      </c>
      <c r="C964">
        <v>2017</v>
      </c>
      <c r="D964" t="s">
        <v>7491</v>
      </c>
      <c r="E964" t="s">
        <v>7492</v>
      </c>
      <c r="F964" t="s">
        <v>6667</v>
      </c>
      <c r="G964" t="s">
        <v>47</v>
      </c>
      <c r="H964" t="s">
        <v>6668</v>
      </c>
      <c r="I964" t="s">
        <v>7493</v>
      </c>
      <c r="J964" t="s">
        <v>7494</v>
      </c>
      <c r="K964" t="s">
        <v>7495</v>
      </c>
      <c r="L964" s="12">
        <v>45363.382106481484</v>
      </c>
      <c r="M964" s="12">
        <v>45363.385752314818</v>
      </c>
      <c r="N964" s="12" t="s">
        <v>47</v>
      </c>
      <c r="O964" t="s">
        <v>7496</v>
      </c>
      <c r="P964" t="s">
        <v>505</v>
      </c>
      <c r="Q964" t="s">
        <v>818</v>
      </c>
      <c r="R964" t="s">
        <v>6673</v>
      </c>
      <c r="S964" t="s">
        <v>47</v>
      </c>
      <c r="T964" t="s">
        <v>47</v>
      </c>
      <c r="U964" t="s">
        <v>47</v>
      </c>
      <c r="V964" t="s">
        <v>4425</v>
      </c>
      <c r="W964" t="s">
        <v>47</v>
      </c>
      <c r="X964" t="s">
        <v>6233</v>
      </c>
      <c r="Y964" t="s">
        <v>47</v>
      </c>
      <c r="Z964" t="s">
        <v>47</v>
      </c>
    </row>
    <row r="965" spans="1:26">
      <c r="A965" t="s">
        <v>7497</v>
      </c>
      <c r="B965" t="s">
        <v>170</v>
      </c>
      <c r="C965">
        <v>2014</v>
      </c>
      <c r="D965" t="s">
        <v>7498</v>
      </c>
      <c r="E965" t="s">
        <v>7499</v>
      </c>
      <c r="F965" t="s">
        <v>7500</v>
      </c>
      <c r="G965" t="s">
        <v>7501</v>
      </c>
      <c r="H965" t="s">
        <v>47</v>
      </c>
      <c r="I965" t="s">
        <v>47</v>
      </c>
      <c r="J965" t="s">
        <v>7502</v>
      </c>
      <c r="K965" t="s">
        <v>348</v>
      </c>
      <c r="L965" s="12">
        <v>45363.382106481484</v>
      </c>
      <c r="M965" s="12">
        <v>45363.385798611111</v>
      </c>
      <c r="N965" s="12" t="s">
        <v>47</v>
      </c>
      <c r="O965" t="s">
        <v>7503</v>
      </c>
      <c r="P965" t="s">
        <v>47</v>
      </c>
      <c r="Q965" t="s">
        <v>47</v>
      </c>
      <c r="R965" t="s">
        <v>47</v>
      </c>
      <c r="S965" t="s">
        <v>47</v>
      </c>
      <c r="T965" t="s">
        <v>1173</v>
      </c>
      <c r="U965" t="s">
        <v>47</v>
      </c>
      <c r="V965" t="s">
        <v>47</v>
      </c>
      <c r="W965" t="s">
        <v>47</v>
      </c>
      <c r="X965" t="s">
        <v>7504</v>
      </c>
      <c r="Y965" t="s">
        <v>47</v>
      </c>
      <c r="Z965" t="s">
        <v>47</v>
      </c>
    </row>
    <row r="966" spans="1:26">
      <c r="A966" t="s">
        <v>7505</v>
      </c>
      <c r="B966" t="s">
        <v>170</v>
      </c>
      <c r="C966">
        <v>2020</v>
      </c>
      <c r="D966" t="s">
        <v>7506</v>
      </c>
      <c r="E966" t="s">
        <v>7507</v>
      </c>
      <c r="F966" t="s">
        <v>6421</v>
      </c>
      <c r="G966" t="s">
        <v>7508</v>
      </c>
      <c r="H966" t="s">
        <v>47</v>
      </c>
      <c r="I966" t="s">
        <v>47</v>
      </c>
      <c r="J966" t="s">
        <v>7509</v>
      </c>
      <c r="K966" t="s">
        <v>124</v>
      </c>
      <c r="L966" s="12">
        <v>45363.382106481484</v>
      </c>
      <c r="M966" s="12">
        <v>45363.385891203703</v>
      </c>
      <c r="N966" s="12" t="s">
        <v>47</v>
      </c>
      <c r="O966" t="s">
        <v>7510</v>
      </c>
      <c r="P966" t="s">
        <v>47</v>
      </c>
      <c r="Q966" t="s">
        <v>47</v>
      </c>
      <c r="R966" t="s">
        <v>47</v>
      </c>
      <c r="S966" t="s">
        <v>47</v>
      </c>
      <c r="T966" t="s">
        <v>1173</v>
      </c>
      <c r="U966" t="s">
        <v>47</v>
      </c>
      <c r="V966" t="s">
        <v>47</v>
      </c>
      <c r="W966" t="s">
        <v>47</v>
      </c>
      <c r="X966" t="s">
        <v>7511</v>
      </c>
      <c r="Y966" t="s">
        <v>47</v>
      </c>
      <c r="Z966" t="s">
        <v>47</v>
      </c>
    </row>
    <row r="967" spans="1:26">
      <c r="A967" t="s">
        <v>7512</v>
      </c>
      <c r="B967" t="s">
        <v>170</v>
      </c>
      <c r="C967">
        <v>2020</v>
      </c>
      <c r="D967" t="s">
        <v>7513</v>
      </c>
      <c r="E967" t="s">
        <v>7514</v>
      </c>
      <c r="F967" t="s">
        <v>6768</v>
      </c>
      <c r="G967" t="s">
        <v>7515</v>
      </c>
      <c r="H967" t="s">
        <v>47</v>
      </c>
      <c r="I967" t="s">
        <v>47</v>
      </c>
      <c r="J967" t="s">
        <v>7516</v>
      </c>
      <c r="K967" t="s">
        <v>124</v>
      </c>
      <c r="L967" s="12">
        <v>45363.382118055553</v>
      </c>
      <c r="M967" s="12">
        <v>45363.385671296295</v>
      </c>
      <c r="N967" s="12" t="s">
        <v>47</v>
      </c>
      <c r="O967" t="s">
        <v>7517</v>
      </c>
      <c r="P967" t="s">
        <v>47</v>
      </c>
      <c r="Q967" t="s">
        <v>47</v>
      </c>
      <c r="R967" t="s">
        <v>47</v>
      </c>
      <c r="S967" t="s">
        <v>47</v>
      </c>
      <c r="T967" t="s">
        <v>1173</v>
      </c>
      <c r="U967" t="s">
        <v>47</v>
      </c>
      <c r="V967" t="s">
        <v>47</v>
      </c>
      <c r="W967" t="s">
        <v>47</v>
      </c>
      <c r="X967" t="s">
        <v>7518</v>
      </c>
      <c r="Y967" t="s">
        <v>47</v>
      </c>
      <c r="Z967" t="s">
        <v>47</v>
      </c>
    </row>
    <row r="968" spans="1:26">
      <c r="A968" t="s">
        <v>7519</v>
      </c>
      <c r="B968" t="s">
        <v>83</v>
      </c>
      <c r="C968">
        <v>2022</v>
      </c>
      <c r="D968" t="s">
        <v>7520</v>
      </c>
      <c r="E968" t="s">
        <v>7521</v>
      </c>
      <c r="F968" t="s">
        <v>6381</v>
      </c>
      <c r="G968" t="s">
        <v>47</v>
      </c>
      <c r="H968" t="s">
        <v>6382</v>
      </c>
      <c r="I968" t="s">
        <v>7522</v>
      </c>
      <c r="J968" t="s">
        <v>7523</v>
      </c>
      <c r="K968" t="s">
        <v>7524</v>
      </c>
      <c r="L968" s="12">
        <v>45363.382118055553</v>
      </c>
      <c r="M968" s="12">
        <v>45363.385775462964</v>
      </c>
      <c r="N968" s="12" t="s">
        <v>47</v>
      </c>
      <c r="O968" t="s">
        <v>7525</v>
      </c>
      <c r="P968" t="s">
        <v>236</v>
      </c>
      <c r="Q968" t="s">
        <v>7526</v>
      </c>
      <c r="R968" t="s">
        <v>6386</v>
      </c>
      <c r="S968" t="s">
        <v>47</v>
      </c>
      <c r="T968" t="s">
        <v>47</v>
      </c>
      <c r="U968" t="s">
        <v>47</v>
      </c>
      <c r="V968" t="s">
        <v>4425</v>
      </c>
      <c r="W968" t="s">
        <v>47</v>
      </c>
      <c r="X968" t="s">
        <v>6233</v>
      </c>
      <c r="Y968" t="s">
        <v>47</v>
      </c>
      <c r="Z968" t="s">
        <v>47</v>
      </c>
    </row>
    <row r="969" spans="1:26">
      <c r="A969" t="s">
        <v>7527</v>
      </c>
      <c r="B969" t="s">
        <v>83</v>
      </c>
      <c r="C969">
        <v>2020</v>
      </c>
      <c r="D969" t="s">
        <v>7528</v>
      </c>
      <c r="E969" t="s">
        <v>7529</v>
      </c>
      <c r="F969" t="s">
        <v>2014</v>
      </c>
      <c r="G969" t="s">
        <v>47</v>
      </c>
      <c r="H969" t="s">
        <v>6351</v>
      </c>
      <c r="I969" t="s">
        <v>7530</v>
      </c>
      <c r="J969" t="s">
        <v>7531</v>
      </c>
      <c r="K969" t="s">
        <v>7532</v>
      </c>
      <c r="L969" s="12">
        <v>45363.382118055553</v>
      </c>
      <c r="M969" s="12">
        <v>45363.385405092595</v>
      </c>
      <c r="N969" s="12" t="s">
        <v>47</v>
      </c>
      <c r="O969" t="s">
        <v>7533</v>
      </c>
      <c r="P969" t="s">
        <v>350</v>
      </c>
      <c r="Q969" t="s">
        <v>4882</v>
      </c>
      <c r="R969" t="s">
        <v>4968</v>
      </c>
      <c r="S969" t="s">
        <v>47</v>
      </c>
      <c r="T969" t="s">
        <v>47</v>
      </c>
      <c r="U969" t="s">
        <v>47</v>
      </c>
      <c r="V969" t="s">
        <v>4425</v>
      </c>
      <c r="W969" t="s">
        <v>47</v>
      </c>
      <c r="X969" t="s">
        <v>6233</v>
      </c>
      <c r="Y969" t="s">
        <v>47</v>
      </c>
      <c r="Z969" t="s">
        <v>47</v>
      </c>
    </row>
    <row r="970" spans="1:26">
      <c r="A970" t="s">
        <v>7534</v>
      </c>
      <c r="B970" t="s">
        <v>83</v>
      </c>
      <c r="C970">
        <v>2023</v>
      </c>
      <c r="D970" t="s">
        <v>7535</v>
      </c>
      <c r="E970" t="s">
        <v>7536</v>
      </c>
      <c r="F970" t="s">
        <v>2135</v>
      </c>
      <c r="G970" t="s">
        <v>47</v>
      </c>
      <c r="H970" t="s">
        <v>6644</v>
      </c>
      <c r="I970" t="s">
        <v>7537</v>
      </c>
      <c r="J970" t="s">
        <v>7538</v>
      </c>
      <c r="K970" t="s">
        <v>7539</v>
      </c>
      <c r="L970" s="12">
        <v>45363.382118055553</v>
      </c>
      <c r="M970" s="12">
        <v>45363.385335648149</v>
      </c>
      <c r="N970" s="12" t="s">
        <v>47</v>
      </c>
      <c r="O970" t="s">
        <v>7540</v>
      </c>
      <c r="P970" t="s">
        <v>6964</v>
      </c>
      <c r="Q970" t="s">
        <v>4479</v>
      </c>
      <c r="R970" t="s">
        <v>4926</v>
      </c>
      <c r="S970" t="s">
        <v>47</v>
      </c>
      <c r="T970" t="s">
        <v>47</v>
      </c>
      <c r="U970" t="s">
        <v>47</v>
      </c>
      <c r="V970" t="s">
        <v>4425</v>
      </c>
      <c r="W970" t="s">
        <v>47</v>
      </c>
      <c r="X970" t="s">
        <v>6233</v>
      </c>
      <c r="Y970" t="s">
        <v>47</v>
      </c>
      <c r="Z970" t="s">
        <v>47</v>
      </c>
    </row>
    <row r="971" spans="1:26">
      <c r="A971" t="s">
        <v>7541</v>
      </c>
      <c r="B971" t="s">
        <v>170</v>
      </c>
      <c r="C971">
        <v>2017</v>
      </c>
      <c r="D971" t="s">
        <v>7542</v>
      </c>
      <c r="E971" t="s">
        <v>7543</v>
      </c>
      <c r="F971" t="s">
        <v>7544</v>
      </c>
      <c r="G971" t="s">
        <v>7545</v>
      </c>
      <c r="H971" t="s">
        <v>47</v>
      </c>
      <c r="I971" t="s">
        <v>47</v>
      </c>
      <c r="J971" t="s">
        <v>7546</v>
      </c>
      <c r="K971" t="s">
        <v>3775</v>
      </c>
      <c r="L971" s="12">
        <v>45363.382118055553</v>
      </c>
      <c r="M971" s="12">
        <v>45363.385740740741</v>
      </c>
      <c r="N971" s="12" t="s">
        <v>47</v>
      </c>
      <c r="O971" t="s">
        <v>7547</v>
      </c>
      <c r="P971" t="s">
        <v>47</v>
      </c>
      <c r="Q971" t="s">
        <v>47</v>
      </c>
      <c r="R971" t="s">
        <v>47</v>
      </c>
      <c r="S971" t="s">
        <v>47</v>
      </c>
      <c r="T971" t="s">
        <v>1165</v>
      </c>
      <c r="U971" t="s">
        <v>47</v>
      </c>
      <c r="V971" t="s">
        <v>47</v>
      </c>
      <c r="W971" t="s">
        <v>47</v>
      </c>
      <c r="X971" t="s">
        <v>7548</v>
      </c>
      <c r="Y971" t="s">
        <v>47</v>
      </c>
      <c r="Z971" t="s">
        <v>47</v>
      </c>
    </row>
    <row r="972" spans="1:26">
      <c r="A972" t="s">
        <v>7549</v>
      </c>
      <c r="B972" t="s">
        <v>170</v>
      </c>
      <c r="C972">
        <v>2013</v>
      </c>
      <c r="D972" t="s">
        <v>7550</v>
      </c>
      <c r="E972" t="s">
        <v>7551</v>
      </c>
      <c r="F972" t="s">
        <v>6421</v>
      </c>
      <c r="G972" t="s">
        <v>6998</v>
      </c>
      <c r="H972" t="s">
        <v>47</v>
      </c>
      <c r="I972" t="s">
        <v>47</v>
      </c>
      <c r="J972" t="s">
        <v>7552</v>
      </c>
      <c r="K972" t="s">
        <v>87</v>
      </c>
      <c r="L972" s="12">
        <v>45363.382118055553</v>
      </c>
      <c r="M972" s="12">
        <v>45363.385844907411</v>
      </c>
      <c r="N972" s="12" t="s">
        <v>47</v>
      </c>
      <c r="O972" t="s">
        <v>7553</v>
      </c>
      <c r="P972" t="s">
        <v>47</v>
      </c>
      <c r="Q972" t="s">
        <v>47</v>
      </c>
      <c r="R972" t="s">
        <v>47</v>
      </c>
      <c r="S972" t="s">
        <v>47</v>
      </c>
      <c r="T972" t="s">
        <v>1165</v>
      </c>
      <c r="U972" t="s">
        <v>47</v>
      </c>
      <c r="V972" t="s">
        <v>47</v>
      </c>
      <c r="W972" t="s">
        <v>47</v>
      </c>
      <c r="X972" t="s">
        <v>7554</v>
      </c>
      <c r="Y972" t="s">
        <v>47</v>
      </c>
      <c r="Z972" t="s">
        <v>47</v>
      </c>
    </row>
    <row r="973" spans="1:26">
      <c r="A973" t="s">
        <v>7555</v>
      </c>
      <c r="B973" t="s">
        <v>83</v>
      </c>
      <c r="C973">
        <v>2023</v>
      </c>
      <c r="D973" t="s">
        <v>7556</v>
      </c>
      <c r="E973" t="s">
        <v>7557</v>
      </c>
      <c r="F973" t="s">
        <v>6684</v>
      </c>
      <c r="G973" t="s">
        <v>47</v>
      </c>
      <c r="H973" t="s">
        <v>6685</v>
      </c>
      <c r="I973" t="s">
        <v>7558</v>
      </c>
      <c r="J973" t="s">
        <v>7559</v>
      </c>
      <c r="K973" t="s">
        <v>7560</v>
      </c>
      <c r="L973" s="12">
        <v>45363.382118055553</v>
      </c>
      <c r="M973" s="12">
        <v>45363.385879629626</v>
      </c>
      <c r="N973" s="12" t="s">
        <v>47</v>
      </c>
      <c r="O973" t="s">
        <v>47</v>
      </c>
      <c r="P973" t="s">
        <v>236</v>
      </c>
      <c r="Q973" t="s">
        <v>4692</v>
      </c>
      <c r="R973" t="s">
        <v>6689</v>
      </c>
      <c r="S973" t="s">
        <v>47</v>
      </c>
      <c r="T973" t="s">
        <v>47</v>
      </c>
      <c r="U973" t="s">
        <v>47</v>
      </c>
      <c r="V973" t="s">
        <v>4425</v>
      </c>
      <c r="W973" t="s">
        <v>47</v>
      </c>
      <c r="X973" t="s">
        <v>6233</v>
      </c>
      <c r="Y973" t="s">
        <v>47</v>
      </c>
      <c r="Z973" t="s">
        <v>47</v>
      </c>
    </row>
    <row r="974" spans="1:26">
      <c r="A974" t="s">
        <v>7561</v>
      </c>
      <c r="B974" t="s">
        <v>170</v>
      </c>
      <c r="C974">
        <v>2023</v>
      </c>
      <c r="D974" t="s">
        <v>7562</v>
      </c>
      <c r="E974" t="s">
        <v>7563</v>
      </c>
      <c r="F974" t="s">
        <v>6421</v>
      </c>
      <c r="G974" t="s">
        <v>7564</v>
      </c>
      <c r="H974" t="s">
        <v>47</v>
      </c>
      <c r="I974" t="s">
        <v>47</v>
      </c>
      <c r="J974" t="s">
        <v>7565</v>
      </c>
      <c r="K974" t="s">
        <v>6199</v>
      </c>
      <c r="L974" s="12">
        <v>45363.382118055553</v>
      </c>
      <c r="M974" s="12">
        <v>45363.385613425926</v>
      </c>
      <c r="N974" s="12" t="s">
        <v>47</v>
      </c>
      <c r="O974" t="s">
        <v>7566</v>
      </c>
      <c r="P974" t="s">
        <v>47</v>
      </c>
      <c r="Q974" t="s">
        <v>47</v>
      </c>
      <c r="R974" t="s">
        <v>47</v>
      </c>
      <c r="S974" t="s">
        <v>47</v>
      </c>
      <c r="T974" t="s">
        <v>2971</v>
      </c>
      <c r="U974" t="s">
        <v>47</v>
      </c>
      <c r="V974" t="s">
        <v>47</v>
      </c>
      <c r="W974" t="s">
        <v>47</v>
      </c>
      <c r="X974" t="s">
        <v>7567</v>
      </c>
      <c r="Y974" t="s">
        <v>47</v>
      </c>
      <c r="Z974" t="s">
        <v>47</v>
      </c>
    </row>
    <row r="975" spans="1:26">
      <c r="A975" t="s">
        <v>7568</v>
      </c>
      <c r="B975" t="s">
        <v>83</v>
      </c>
      <c r="C975">
        <v>2022</v>
      </c>
      <c r="D975" t="s">
        <v>7569</v>
      </c>
      <c r="E975" t="s">
        <v>7570</v>
      </c>
      <c r="F975" t="s">
        <v>6667</v>
      </c>
      <c r="G975" t="s">
        <v>47</v>
      </c>
      <c r="H975" t="s">
        <v>6668</v>
      </c>
      <c r="I975" t="s">
        <v>7571</v>
      </c>
      <c r="J975" t="s">
        <v>7572</v>
      </c>
      <c r="K975" t="s">
        <v>7573</v>
      </c>
      <c r="L975" s="12">
        <v>45363.382118055553</v>
      </c>
      <c r="M975" s="12">
        <v>45363.385717592595</v>
      </c>
      <c r="N975" s="12" t="s">
        <v>47</v>
      </c>
      <c r="O975" t="s">
        <v>7574</v>
      </c>
      <c r="P975" t="s">
        <v>818</v>
      </c>
      <c r="Q975" t="s">
        <v>5263</v>
      </c>
      <c r="R975" t="s">
        <v>6673</v>
      </c>
      <c r="S975" t="s">
        <v>47</v>
      </c>
      <c r="T975" t="s">
        <v>47</v>
      </c>
      <c r="U975" t="s">
        <v>47</v>
      </c>
      <c r="V975" t="s">
        <v>4425</v>
      </c>
      <c r="W975" t="s">
        <v>47</v>
      </c>
      <c r="X975" t="s">
        <v>6233</v>
      </c>
      <c r="Y975" t="s">
        <v>47</v>
      </c>
      <c r="Z975" t="s">
        <v>47</v>
      </c>
    </row>
    <row r="976" spans="1:26">
      <c r="A976" t="s">
        <v>7575</v>
      </c>
      <c r="B976" t="s">
        <v>83</v>
      </c>
      <c r="C976">
        <v>2023</v>
      </c>
      <c r="D976" t="s">
        <v>7576</v>
      </c>
      <c r="E976" t="s">
        <v>7577</v>
      </c>
      <c r="F976" t="s">
        <v>3524</v>
      </c>
      <c r="G976" t="s">
        <v>47</v>
      </c>
      <c r="H976" t="s">
        <v>7181</v>
      </c>
      <c r="I976" t="s">
        <v>7578</v>
      </c>
      <c r="J976" t="s">
        <v>7579</v>
      </c>
      <c r="K976" t="s">
        <v>7580</v>
      </c>
      <c r="L976" s="12">
        <v>45363.382118055553</v>
      </c>
      <c r="M976" s="12">
        <v>45363.385462962964</v>
      </c>
      <c r="N976" s="12" t="s">
        <v>47</v>
      </c>
      <c r="O976" t="s">
        <v>47</v>
      </c>
      <c r="P976" t="s">
        <v>47</v>
      </c>
      <c r="Q976" t="s">
        <v>47</v>
      </c>
      <c r="R976" t="s">
        <v>5182</v>
      </c>
      <c r="S976" t="s">
        <v>47</v>
      </c>
      <c r="T976" t="s">
        <v>47</v>
      </c>
      <c r="U976" t="s">
        <v>47</v>
      </c>
      <c r="V976" t="s">
        <v>4425</v>
      </c>
      <c r="W976" t="s">
        <v>47</v>
      </c>
      <c r="X976" t="s">
        <v>6233</v>
      </c>
      <c r="Y976" t="s">
        <v>47</v>
      </c>
      <c r="Z976" t="s">
        <v>47</v>
      </c>
    </row>
    <row r="977" spans="1:26">
      <c r="A977" t="s">
        <v>7581</v>
      </c>
      <c r="B977" t="s">
        <v>83</v>
      </c>
      <c r="C977">
        <v>2014</v>
      </c>
      <c r="D977" t="s">
        <v>7582</v>
      </c>
      <c r="E977" t="s">
        <v>7583</v>
      </c>
      <c r="F977" t="s">
        <v>3348</v>
      </c>
      <c r="G977" t="s">
        <v>47</v>
      </c>
      <c r="H977" t="s">
        <v>7206</v>
      </c>
      <c r="I977" t="s">
        <v>7584</v>
      </c>
      <c r="J977" t="s">
        <v>7585</v>
      </c>
      <c r="K977" t="s">
        <v>7586</v>
      </c>
      <c r="L977" s="12">
        <v>45363.382118055553</v>
      </c>
      <c r="M977" s="12">
        <v>45363.385763888888</v>
      </c>
      <c r="N977" s="12" t="s">
        <v>47</v>
      </c>
      <c r="O977" t="s">
        <v>7587</v>
      </c>
      <c r="P977" t="s">
        <v>130</v>
      </c>
      <c r="Q977" t="s">
        <v>5263</v>
      </c>
      <c r="R977" t="s">
        <v>5264</v>
      </c>
      <c r="S977" t="s">
        <v>47</v>
      </c>
      <c r="T977" t="s">
        <v>47</v>
      </c>
      <c r="U977" t="s">
        <v>47</v>
      </c>
      <c r="V977" t="s">
        <v>4425</v>
      </c>
      <c r="W977" t="s">
        <v>47</v>
      </c>
      <c r="X977" t="s">
        <v>6233</v>
      </c>
      <c r="Y977" t="s">
        <v>47</v>
      </c>
      <c r="Z977" t="s">
        <v>47</v>
      </c>
    </row>
    <row r="978" spans="1:26">
      <c r="A978" t="s">
        <v>7588</v>
      </c>
      <c r="B978" t="s">
        <v>83</v>
      </c>
      <c r="C978">
        <v>2019</v>
      </c>
      <c r="D978" t="s">
        <v>7589</v>
      </c>
      <c r="E978" t="s">
        <v>7590</v>
      </c>
      <c r="F978" t="s">
        <v>2844</v>
      </c>
      <c r="G978" t="s">
        <v>47</v>
      </c>
      <c r="H978" t="s">
        <v>6365</v>
      </c>
      <c r="I978" t="s">
        <v>7591</v>
      </c>
      <c r="J978" t="s">
        <v>7592</v>
      </c>
      <c r="K978" t="s">
        <v>7593</v>
      </c>
      <c r="L978" s="12">
        <v>45363.382118055553</v>
      </c>
      <c r="M978" s="12">
        <v>45363.385347222225</v>
      </c>
      <c r="N978" s="12" t="s">
        <v>47</v>
      </c>
      <c r="O978" t="s">
        <v>7594</v>
      </c>
      <c r="P978" t="s">
        <v>818</v>
      </c>
      <c r="Q978" t="s">
        <v>7595</v>
      </c>
      <c r="R978" t="s">
        <v>4433</v>
      </c>
      <c r="S978" t="s">
        <v>47</v>
      </c>
      <c r="T978" t="s">
        <v>47</v>
      </c>
      <c r="U978" t="s">
        <v>47</v>
      </c>
      <c r="V978" t="s">
        <v>4425</v>
      </c>
      <c r="W978" t="s">
        <v>47</v>
      </c>
      <c r="X978" t="s">
        <v>6233</v>
      </c>
      <c r="Y978" t="s">
        <v>47</v>
      </c>
      <c r="Z978" t="s">
        <v>47</v>
      </c>
    </row>
    <row r="979" spans="1:26">
      <c r="A979" t="s">
        <v>7596</v>
      </c>
      <c r="B979" t="s">
        <v>170</v>
      </c>
      <c r="C979">
        <v>2020</v>
      </c>
      <c r="D979" t="s">
        <v>7597</v>
      </c>
      <c r="E979" t="s">
        <v>7598</v>
      </c>
      <c r="F979" t="s">
        <v>7599</v>
      </c>
      <c r="G979" t="s">
        <v>7600</v>
      </c>
      <c r="H979" t="s">
        <v>47</v>
      </c>
      <c r="I979" t="s">
        <v>47</v>
      </c>
      <c r="J979" t="s">
        <v>7601</v>
      </c>
      <c r="K979" t="s">
        <v>124</v>
      </c>
      <c r="L979" s="12">
        <v>45363.382118055553</v>
      </c>
      <c r="M979" s="12">
        <v>45363.385706018518</v>
      </c>
      <c r="N979" s="12" t="s">
        <v>47</v>
      </c>
      <c r="O979" t="s">
        <v>7602</v>
      </c>
      <c r="P979" t="s">
        <v>47</v>
      </c>
      <c r="Q979" t="s">
        <v>47</v>
      </c>
      <c r="R979" t="s">
        <v>47</v>
      </c>
      <c r="S979" t="s">
        <v>47</v>
      </c>
      <c r="T979" t="s">
        <v>1173</v>
      </c>
      <c r="U979" t="s">
        <v>47</v>
      </c>
      <c r="V979" t="s">
        <v>47</v>
      </c>
      <c r="W979" t="s">
        <v>47</v>
      </c>
      <c r="X979" t="s">
        <v>7603</v>
      </c>
      <c r="Y979" t="s">
        <v>47</v>
      </c>
      <c r="Z979" t="s">
        <v>47</v>
      </c>
    </row>
    <row r="980" spans="1:26">
      <c r="A980" t="s">
        <v>7604</v>
      </c>
      <c r="B980" t="s">
        <v>170</v>
      </c>
      <c r="C980">
        <v>2020</v>
      </c>
      <c r="D980" t="s">
        <v>7605</v>
      </c>
      <c r="E980" t="s">
        <v>7606</v>
      </c>
      <c r="F980" t="s">
        <v>7607</v>
      </c>
      <c r="G980" t="s">
        <v>7608</v>
      </c>
      <c r="H980" t="s">
        <v>47</v>
      </c>
      <c r="I980" t="s">
        <v>47</v>
      </c>
      <c r="J980" t="s">
        <v>7609</v>
      </c>
      <c r="K980" t="s">
        <v>124</v>
      </c>
      <c r="L980" s="12">
        <v>45363.382118055553</v>
      </c>
      <c r="M980" s="12">
        <v>45363.385520833333</v>
      </c>
      <c r="N980" s="12" t="s">
        <v>47</v>
      </c>
      <c r="O980" t="s">
        <v>7610</v>
      </c>
      <c r="P980" t="s">
        <v>47</v>
      </c>
      <c r="Q980" t="s">
        <v>47</v>
      </c>
      <c r="R980" t="s">
        <v>47</v>
      </c>
      <c r="S980" t="s">
        <v>47</v>
      </c>
      <c r="T980" t="s">
        <v>1173</v>
      </c>
      <c r="U980" t="s">
        <v>47</v>
      </c>
      <c r="V980" t="s">
        <v>47</v>
      </c>
      <c r="W980" t="s">
        <v>47</v>
      </c>
      <c r="X980" t="s">
        <v>7611</v>
      </c>
      <c r="Y980" t="s">
        <v>47</v>
      </c>
      <c r="Z980" t="s">
        <v>47</v>
      </c>
    </row>
    <row r="981" spans="1:26">
      <c r="A981" t="s">
        <v>7612</v>
      </c>
      <c r="B981" t="s">
        <v>83</v>
      </c>
      <c r="C981">
        <v>2021</v>
      </c>
      <c r="D981" t="s">
        <v>7613</v>
      </c>
      <c r="E981" t="s">
        <v>7614</v>
      </c>
      <c r="F981" t="s">
        <v>1283</v>
      </c>
      <c r="G981" t="s">
        <v>47</v>
      </c>
      <c r="H981" t="s">
        <v>6568</v>
      </c>
      <c r="I981" t="s">
        <v>7615</v>
      </c>
      <c r="J981" t="s">
        <v>7616</v>
      </c>
      <c r="K981" t="s">
        <v>7617</v>
      </c>
      <c r="L981" s="12">
        <v>45363.382118055553</v>
      </c>
      <c r="M981" s="12">
        <v>45363.385138888887</v>
      </c>
      <c r="N981" s="12" t="s">
        <v>47</v>
      </c>
      <c r="O981" t="s">
        <v>47</v>
      </c>
      <c r="P981" t="s">
        <v>130</v>
      </c>
      <c r="Q981" t="s">
        <v>5680</v>
      </c>
      <c r="R981" t="s">
        <v>4566</v>
      </c>
      <c r="S981" t="s">
        <v>47</v>
      </c>
      <c r="T981" t="s">
        <v>47</v>
      </c>
      <c r="U981" t="s">
        <v>47</v>
      </c>
      <c r="V981" t="s">
        <v>4425</v>
      </c>
      <c r="W981" t="s">
        <v>47</v>
      </c>
      <c r="X981" t="s">
        <v>6233</v>
      </c>
      <c r="Y981" t="s">
        <v>47</v>
      </c>
      <c r="Z981" t="s">
        <v>47</v>
      </c>
    </row>
    <row r="982" spans="1:26">
      <c r="A982" t="s">
        <v>7618</v>
      </c>
      <c r="B982" t="s">
        <v>170</v>
      </c>
      <c r="C982">
        <v>2009</v>
      </c>
      <c r="D982" t="s">
        <v>7619</v>
      </c>
      <c r="E982" t="s">
        <v>7620</v>
      </c>
      <c r="F982" t="s">
        <v>6421</v>
      </c>
      <c r="G982" t="s">
        <v>7621</v>
      </c>
      <c r="H982" t="s">
        <v>47</v>
      </c>
      <c r="I982" t="s">
        <v>47</v>
      </c>
      <c r="J982" t="s">
        <v>7622</v>
      </c>
      <c r="K982" t="s">
        <v>563</v>
      </c>
      <c r="L982" s="12">
        <v>45363.382118055553</v>
      </c>
      <c r="M982" s="12">
        <v>45363.385671296295</v>
      </c>
      <c r="N982" s="12" t="s">
        <v>47</v>
      </c>
      <c r="O982" t="s">
        <v>7623</v>
      </c>
      <c r="P982" t="s">
        <v>47</v>
      </c>
      <c r="Q982" t="s">
        <v>47</v>
      </c>
      <c r="R982" t="s">
        <v>47</v>
      </c>
      <c r="S982" t="s">
        <v>47</v>
      </c>
      <c r="T982" t="s">
        <v>1165</v>
      </c>
      <c r="U982" t="s">
        <v>47</v>
      </c>
      <c r="V982" t="s">
        <v>47</v>
      </c>
      <c r="W982" t="s">
        <v>47</v>
      </c>
      <c r="X982" t="s">
        <v>7624</v>
      </c>
      <c r="Y982" t="s">
        <v>47</v>
      </c>
      <c r="Z982" t="s">
        <v>47</v>
      </c>
    </row>
    <row r="983" spans="1:26">
      <c r="A983" t="s">
        <v>7625</v>
      </c>
      <c r="B983" t="s">
        <v>170</v>
      </c>
      <c r="C983">
        <v>2012</v>
      </c>
      <c r="D983" t="s">
        <v>7626</v>
      </c>
      <c r="E983" t="s">
        <v>7627</v>
      </c>
      <c r="F983" t="s">
        <v>6421</v>
      </c>
      <c r="G983" t="s">
        <v>7628</v>
      </c>
      <c r="H983" t="s">
        <v>47</v>
      </c>
      <c r="I983" t="s">
        <v>47</v>
      </c>
      <c r="J983" t="s">
        <v>7629</v>
      </c>
      <c r="K983" t="s">
        <v>299</v>
      </c>
      <c r="L983" s="12">
        <v>45363.382118055553</v>
      </c>
      <c r="M983" s="12">
        <v>45363.385671296295</v>
      </c>
      <c r="N983" s="12" t="s">
        <v>47</v>
      </c>
      <c r="O983" t="s">
        <v>7630</v>
      </c>
      <c r="P983" t="s">
        <v>47</v>
      </c>
      <c r="Q983" t="s">
        <v>47</v>
      </c>
      <c r="R983" t="s">
        <v>47</v>
      </c>
      <c r="S983" t="s">
        <v>47</v>
      </c>
      <c r="T983" t="s">
        <v>1165</v>
      </c>
      <c r="U983" t="s">
        <v>47</v>
      </c>
      <c r="V983" t="s">
        <v>47</v>
      </c>
      <c r="W983" t="s">
        <v>47</v>
      </c>
      <c r="X983" t="s">
        <v>7631</v>
      </c>
      <c r="Y983" t="s">
        <v>47</v>
      </c>
      <c r="Z983" t="s">
        <v>47</v>
      </c>
    </row>
    <row r="984" spans="1:26">
      <c r="A984" t="s">
        <v>7632</v>
      </c>
      <c r="B984" t="s">
        <v>83</v>
      </c>
      <c r="C984">
        <v>2020</v>
      </c>
      <c r="D984" t="s">
        <v>7633</v>
      </c>
      <c r="E984" t="s">
        <v>7634</v>
      </c>
      <c r="F984" t="s">
        <v>7189</v>
      </c>
      <c r="G984" t="s">
        <v>47</v>
      </c>
      <c r="H984" t="s">
        <v>7190</v>
      </c>
      <c r="I984" t="s">
        <v>7635</v>
      </c>
      <c r="J984" t="s">
        <v>7636</v>
      </c>
      <c r="K984" t="s">
        <v>7637</v>
      </c>
      <c r="L984" s="12">
        <v>45363.382118055553</v>
      </c>
      <c r="M984" s="12">
        <v>45363.38585648148</v>
      </c>
      <c r="N984" s="12" t="s">
        <v>47</v>
      </c>
      <c r="O984" t="s">
        <v>47</v>
      </c>
      <c r="P984" t="s">
        <v>47</v>
      </c>
      <c r="Q984" t="s">
        <v>47</v>
      </c>
      <c r="R984" t="s">
        <v>7195</v>
      </c>
      <c r="S984" t="s">
        <v>47</v>
      </c>
      <c r="T984" t="s">
        <v>47</v>
      </c>
      <c r="U984" t="s">
        <v>47</v>
      </c>
      <c r="V984" t="s">
        <v>4425</v>
      </c>
      <c r="W984" t="s">
        <v>47</v>
      </c>
      <c r="X984" t="s">
        <v>6233</v>
      </c>
      <c r="Y984" t="s">
        <v>47</v>
      </c>
      <c r="Z984" t="s">
        <v>47</v>
      </c>
    </row>
    <row r="985" spans="1:26">
      <c r="A985" t="s">
        <v>7638</v>
      </c>
      <c r="B985" t="s">
        <v>170</v>
      </c>
      <c r="C985">
        <v>2017</v>
      </c>
      <c r="D985" t="s">
        <v>7639</v>
      </c>
      <c r="E985" t="s">
        <v>7640</v>
      </c>
      <c r="F985" t="s">
        <v>7641</v>
      </c>
      <c r="G985" t="s">
        <v>7642</v>
      </c>
      <c r="H985" t="s">
        <v>47</v>
      </c>
      <c r="I985" t="s">
        <v>47</v>
      </c>
      <c r="J985" t="s">
        <v>7643</v>
      </c>
      <c r="K985" t="s">
        <v>104</v>
      </c>
      <c r="L985" s="12">
        <v>45363.382118055553</v>
      </c>
      <c r="M985" s="12">
        <v>45363.385555555556</v>
      </c>
      <c r="N985" s="12" t="s">
        <v>47</v>
      </c>
      <c r="O985" t="s">
        <v>7644</v>
      </c>
      <c r="P985" t="s">
        <v>47</v>
      </c>
      <c r="Q985" t="s">
        <v>47</v>
      </c>
      <c r="R985" t="s">
        <v>47</v>
      </c>
      <c r="S985" t="s">
        <v>47</v>
      </c>
      <c r="T985" t="s">
        <v>1173</v>
      </c>
      <c r="U985" t="s">
        <v>47</v>
      </c>
      <c r="V985" t="s">
        <v>47</v>
      </c>
      <c r="W985" t="s">
        <v>47</v>
      </c>
      <c r="X985" t="s">
        <v>7645</v>
      </c>
      <c r="Y985" t="s">
        <v>47</v>
      </c>
      <c r="Z985" t="s">
        <v>47</v>
      </c>
    </row>
    <row r="986" spans="1:26">
      <c r="A986" t="s">
        <v>7646</v>
      </c>
      <c r="B986" t="s">
        <v>170</v>
      </c>
      <c r="C986">
        <v>2009</v>
      </c>
      <c r="D986" t="s">
        <v>7647</v>
      </c>
      <c r="E986" t="s">
        <v>7648</v>
      </c>
      <c r="F986" t="s">
        <v>6421</v>
      </c>
      <c r="G986" t="s">
        <v>7649</v>
      </c>
      <c r="H986" t="s">
        <v>47</v>
      </c>
      <c r="I986" t="s">
        <v>47</v>
      </c>
      <c r="J986" t="s">
        <v>7650</v>
      </c>
      <c r="K986" t="s">
        <v>563</v>
      </c>
      <c r="L986" s="12">
        <v>45363.382118055553</v>
      </c>
      <c r="M986" s="12">
        <v>45363.385300925926</v>
      </c>
      <c r="N986" s="12" t="s">
        <v>47</v>
      </c>
      <c r="O986" t="s">
        <v>7651</v>
      </c>
      <c r="P986" t="s">
        <v>47</v>
      </c>
      <c r="Q986" t="s">
        <v>47</v>
      </c>
      <c r="R986" t="s">
        <v>47</v>
      </c>
      <c r="S986" t="s">
        <v>47</v>
      </c>
      <c r="T986" t="s">
        <v>1165</v>
      </c>
      <c r="U986" t="s">
        <v>47</v>
      </c>
      <c r="V986" t="s">
        <v>47</v>
      </c>
      <c r="W986" t="s">
        <v>47</v>
      </c>
      <c r="X986" t="s">
        <v>7652</v>
      </c>
      <c r="Y986" t="s">
        <v>47</v>
      </c>
      <c r="Z986" t="s">
        <v>47</v>
      </c>
    </row>
    <row r="987" spans="1:26">
      <c r="A987" t="s">
        <v>7653</v>
      </c>
      <c r="B987" t="s">
        <v>83</v>
      </c>
      <c r="C987">
        <v>2022</v>
      </c>
      <c r="D987" t="s">
        <v>7654</v>
      </c>
      <c r="E987" t="s">
        <v>7655</v>
      </c>
      <c r="F987" t="s">
        <v>1212</v>
      </c>
      <c r="G987" t="s">
        <v>47</v>
      </c>
      <c r="H987" t="s">
        <v>6228</v>
      </c>
      <c r="I987" t="s">
        <v>7656</v>
      </c>
      <c r="J987" t="s">
        <v>7657</v>
      </c>
      <c r="K987" t="s">
        <v>7658</v>
      </c>
      <c r="L987" s="12">
        <v>45363.382118055553</v>
      </c>
      <c r="M987" s="12">
        <v>45363.385798611111</v>
      </c>
      <c r="N987" s="12" t="s">
        <v>47</v>
      </c>
      <c r="O987" t="s">
        <v>7659</v>
      </c>
      <c r="P987" t="s">
        <v>889</v>
      </c>
      <c r="Q987" t="s">
        <v>4442</v>
      </c>
      <c r="R987" t="s">
        <v>4443</v>
      </c>
      <c r="S987" t="s">
        <v>47</v>
      </c>
      <c r="T987" t="s">
        <v>47</v>
      </c>
      <c r="U987" t="s">
        <v>47</v>
      </c>
      <c r="V987" t="s">
        <v>4425</v>
      </c>
      <c r="W987" t="s">
        <v>47</v>
      </c>
      <c r="X987" t="s">
        <v>6233</v>
      </c>
      <c r="Y987" t="s">
        <v>47</v>
      </c>
      <c r="Z987" t="s">
        <v>47</v>
      </c>
    </row>
    <row r="988" spans="1:26">
      <c r="A988" t="s">
        <v>7660</v>
      </c>
      <c r="B988" t="s">
        <v>83</v>
      </c>
      <c r="C988">
        <v>2011</v>
      </c>
      <c r="D988" t="s">
        <v>7661</v>
      </c>
      <c r="E988" t="s">
        <v>7662</v>
      </c>
      <c r="F988" t="s">
        <v>2055</v>
      </c>
      <c r="G988" t="s">
        <v>47</v>
      </c>
      <c r="H988" t="s">
        <v>7663</v>
      </c>
      <c r="I988" t="s">
        <v>7664</v>
      </c>
      <c r="J988" t="s">
        <v>7665</v>
      </c>
      <c r="K988" t="s">
        <v>7666</v>
      </c>
      <c r="L988" s="12">
        <v>45363.382118055553</v>
      </c>
      <c r="M988" s="12">
        <v>45363.385150462964</v>
      </c>
      <c r="N988" s="12" t="s">
        <v>47</v>
      </c>
      <c r="O988" t="s">
        <v>7667</v>
      </c>
      <c r="P988" t="s">
        <v>311</v>
      </c>
      <c r="Q988" t="s">
        <v>5896</v>
      </c>
      <c r="R988" t="s">
        <v>4973</v>
      </c>
      <c r="S988" t="s">
        <v>47</v>
      </c>
      <c r="T988" t="s">
        <v>47</v>
      </c>
      <c r="U988" t="s">
        <v>47</v>
      </c>
      <c r="V988" t="s">
        <v>4425</v>
      </c>
      <c r="W988" t="s">
        <v>47</v>
      </c>
      <c r="X988" t="s">
        <v>6233</v>
      </c>
      <c r="Y988" t="s">
        <v>47</v>
      </c>
      <c r="Z988" t="s">
        <v>47</v>
      </c>
    </row>
    <row r="989" spans="1:26">
      <c r="A989" t="s">
        <v>7668</v>
      </c>
      <c r="B989" t="s">
        <v>170</v>
      </c>
      <c r="C989">
        <v>2023</v>
      </c>
      <c r="D989" t="s">
        <v>7669</v>
      </c>
      <c r="E989" t="s">
        <v>7670</v>
      </c>
      <c r="F989" t="s">
        <v>7671</v>
      </c>
      <c r="G989" t="s">
        <v>7672</v>
      </c>
      <c r="H989" t="s">
        <v>47</v>
      </c>
      <c r="I989" t="s">
        <v>47</v>
      </c>
      <c r="J989" t="s">
        <v>7673</v>
      </c>
      <c r="K989" t="s">
        <v>6199</v>
      </c>
      <c r="L989" s="12">
        <v>45363.382118055553</v>
      </c>
      <c r="M989" s="12">
        <v>45363.385821759257</v>
      </c>
      <c r="N989" s="12" t="s">
        <v>47</v>
      </c>
      <c r="O989" t="s">
        <v>7674</v>
      </c>
      <c r="P989" t="s">
        <v>47</v>
      </c>
      <c r="Q989" t="s">
        <v>47</v>
      </c>
      <c r="R989" t="s">
        <v>47</v>
      </c>
      <c r="S989" t="s">
        <v>47</v>
      </c>
      <c r="T989" t="s">
        <v>1981</v>
      </c>
      <c r="U989" t="s">
        <v>47</v>
      </c>
      <c r="V989" t="s">
        <v>47</v>
      </c>
      <c r="W989" t="s">
        <v>47</v>
      </c>
      <c r="X989" t="s">
        <v>7675</v>
      </c>
      <c r="Y989" t="s">
        <v>47</v>
      </c>
      <c r="Z989" t="s">
        <v>47</v>
      </c>
    </row>
    <row r="990" spans="1:26">
      <c r="A990" t="s">
        <v>7676</v>
      </c>
      <c r="B990" t="s">
        <v>83</v>
      </c>
      <c r="C990">
        <v>2021</v>
      </c>
      <c r="D990" t="s">
        <v>7677</v>
      </c>
      <c r="E990" t="s">
        <v>7678</v>
      </c>
      <c r="F990" t="s">
        <v>1212</v>
      </c>
      <c r="G990" t="s">
        <v>47</v>
      </c>
      <c r="H990" t="s">
        <v>6228</v>
      </c>
      <c r="I990" t="s">
        <v>7679</v>
      </c>
      <c r="J990" t="s">
        <v>7680</v>
      </c>
      <c r="K990" t="s">
        <v>7681</v>
      </c>
      <c r="L990" s="12">
        <v>45363.382118055553</v>
      </c>
      <c r="M990" s="12">
        <v>45363.38553240741</v>
      </c>
      <c r="N990" s="12" t="s">
        <v>47</v>
      </c>
      <c r="O990" t="s">
        <v>7682</v>
      </c>
      <c r="P990" t="s">
        <v>505</v>
      </c>
      <c r="Q990" t="s">
        <v>5291</v>
      </c>
      <c r="R990" t="s">
        <v>4443</v>
      </c>
      <c r="S990" t="s">
        <v>47</v>
      </c>
      <c r="T990" t="s">
        <v>47</v>
      </c>
      <c r="U990" t="s">
        <v>47</v>
      </c>
      <c r="V990" t="s">
        <v>4425</v>
      </c>
      <c r="W990" t="s">
        <v>47</v>
      </c>
      <c r="X990" t="s">
        <v>6233</v>
      </c>
      <c r="Y990" t="s">
        <v>47</v>
      </c>
      <c r="Z990" t="s">
        <v>47</v>
      </c>
    </row>
    <row r="991" spans="1:26">
      <c r="A991" t="s">
        <v>7683</v>
      </c>
      <c r="B991" t="s">
        <v>170</v>
      </c>
      <c r="C991">
        <v>2019</v>
      </c>
      <c r="D991" t="s">
        <v>7684</v>
      </c>
      <c r="E991" t="s">
        <v>7685</v>
      </c>
      <c r="F991" t="s">
        <v>7686</v>
      </c>
      <c r="G991" t="s">
        <v>7687</v>
      </c>
      <c r="H991" t="s">
        <v>47</v>
      </c>
      <c r="I991" t="s">
        <v>47</v>
      </c>
      <c r="J991" t="s">
        <v>7688</v>
      </c>
      <c r="K991" t="s">
        <v>219</v>
      </c>
      <c r="L991" s="12">
        <v>45363.382118055553</v>
      </c>
      <c r="M991" s="12">
        <v>45363.385810185187</v>
      </c>
      <c r="N991" s="12" t="s">
        <v>47</v>
      </c>
      <c r="O991" t="s">
        <v>7689</v>
      </c>
      <c r="P991" t="s">
        <v>47</v>
      </c>
      <c r="Q991" t="s">
        <v>47</v>
      </c>
      <c r="R991" t="s">
        <v>47</v>
      </c>
      <c r="S991" t="s">
        <v>47</v>
      </c>
      <c r="T991" t="s">
        <v>1173</v>
      </c>
      <c r="U991" t="s">
        <v>47</v>
      </c>
      <c r="V991" t="s">
        <v>47</v>
      </c>
      <c r="W991" t="s">
        <v>47</v>
      </c>
      <c r="X991" t="s">
        <v>7690</v>
      </c>
      <c r="Y991" t="s">
        <v>47</v>
      </c>
      <c r="Z991" t="s">
        <v>47</v>
      </c>
    </row>
    <row r="992" spans="1:26">
      <c r="A992" t="s">
        <v>7691</v>
      </c>
      <c r="B992" t="s">
        <v>83</v>
      </c>
      <c r="C992">
        <v>2023</v>
      </c>
      <c r="D992" t="s">
        <v>7692</v>
      </c>
      <c r="E992" t="s">
        <v>7693</v>
      </c>
      <c r="F992" t="s">
        <v>1283</v>
      </c>
      <c r="G992" t="s">
        <v>47</v>
      </c>
      <c r="H992" t="s">
        <v>6568</v>
      </c>
      <c r="I992" t="s">
        <v>7694</v>
      </c>
      <c r="J992" t="s">
        <v>7695</v>
      </c>
      <c r="K992" t="s">
        <v>7696</v>
      </c>
      <c r="L992" s="12">
        <v>45363.382118055553</v>
      </c>
      <c r="M992" s="12">
        <v>45363.385011574072</v>
      </c>
      <c r="N992" s="12" t="s">
        <v>47</v>
      </c>
      <c r="O992" t="s">
        <v>47</v>
      </c>
      <c r="P992" t="s">
        <v>448</v>
      </c>
      <c r="Q992" t="s">
        <v>4559</v>
      </c>
      <c r="R992" t="s">
        <v>4566</v>
      </c>
      <c r="S992" t="s">
        <v>47</v>
      </c>
      <c r="T992" t="s">
        <v>47</v>
      </c>
      <c r="U992" t="s">
        <v>47</v>
      </c>
      <c r="V992" t="s">
        <v>4425</v>
      </c>
      <c r="W992" t="s">
        <v>47</v>
      </c>
      <c r="X992" t="s">
        <v>6233</v>
      </c>
      <c r="Y992" t="s">
        <v>47</v>
      </c>
      <c r="Z992" t="s">
        <v>47</v>
      </c>
    </row>
    <row r="993" spans="1:26">
      <c r="A993" t="s">
        <v>7697</v>
      </c>
      <c r="B993" t="s">
        <v>170</v>
      </c>
      <c r="C993">
        <v>2020</v>
      </c>
      <c r="D993" t="s">
        <v>7698</v>
      </c>
      <c r="E993" t="s">
        <v>7699</v>
      </c>
      <c r="F993" t="s">
        <v>7700</v>
      </c>
      <c r="G993" t="s">
        <v>7701</v>
      </c>
      <c r="H993" t="s">
        <v>47</v>
      </c>
      <c r="I993" t="s">
        <v>47</v>
      </c>
      <c r="J993" t="s">
        <v>7702</v>
      </c>
      <c r="K993" t="s">
        <v>124</v>
      </c>
      <c r="L993" s="12">
        <v>45363.382118055553</v>
      </c>
      <c r="M993" s="12">
        <v>45363.38585648148</v>
      </c>
      <c r="N993" s="12" t="s">
        <v>47</v>
      </c>
      <c r="O993" t="s">
        <v>7703</v>
      </c>
      <c r="P993" t="s">
        <v>47</v>
      </c>
      <c r="Q993" t="s">
        <v>47</v>
      </c>
      <c r="R993" t="s">
        <v>47</v>
      </c>
      <c r="S993" t="s">
        <v>47</v>
      </c>
      <c r="T993" t="s">
        <v>1173</v>
      </c>
      <c r="U993" t="s">
        <v>47</v>
      </c>
      <c r="V993" t="s">
        <v>47</v>
      </c>
      <c r="W993" t="s">
        <v>47</v>
      </c>
      <c r="X993" t="s">
        <v>7704</v>
      </c>
      <c r="Y993" t="s">
        <v>47</v>
      </c>
      <c r="Z993" t="s">
        <v>47</v>
      </c>
    </row>
    <row r="994" spans="1:26">
      <c r="A994" t="s">
        <v>7705</v>
      </c>
      <c r="B994" t="s">
        <v>170</v>
      </c>
      <c r="C994">
        <v>2019</v>
      </c>
      <c r="D994" t="s">
        <v>7706</v>
      </c>
      <c r="E994" t="s">
        <v>7707</v>
      </c>
      <c r="F994" t="s">
        <v>6421</v>
      </c>
      <c r="G994" t="s">
        <v>7708</v>
      </c>
      <c r="H994" t="s">
        <v>47</v>
      </c>
      <c r="I994" t="s">
        <v>47</v>
      </c>
      <c r="J994" t="s">
        <v>7709</v>
      </c>
      <c r="K994" t="s">
        <v>219</v>
      </c>
      <c r="L994" s="12">
        <v>45363.382118055553</v>
      </c>
      <c r="M994" s="12">
        <v>45363.385451388887</v>
      </c>
      <c r="N994" s="12" t="s">
        <v>47</v>
      </c>
      <c r="O994" t="s">
        <v>7710</v>
      </c>
      <c r="P994" t="s">
        <v>47</v>
      </c>
      <c r="Q994" t="s">
        <v>47</v>
      </c>
      <c r="R994" t="s">
        <v>47</v>
      </c>
      <c r="S994" t="s">
        <v>47</v>
      </c>
      <c r="T994" t="s">
        <v>1173</v>
      </c>
      <c r="U994" t="s">
        <v>47</v>
      </c>
      <c r="V994" t="s">
        <v>47</v>
      </c>
      <c r="W994" t="s">
        <v>47</v>
      </c>
      <c r="X994" t="s">
        <v>7711</v>
      </c>
      <c r="Y994" t="s">
        <v>47</v>
      </c>
      <c r="Z994" t="s">
        <v>47</v>
      </c>
    </row>
    <row r="995" spans="1:26">
      <c r="A995" t="s">
        <v>7712</v>
      </c>
      <c r="B995" t="s">
        <v>83</v>
      </c>
      <c r="C995">
        <v>2016</v>
      </c>
      <c r="D995" t="s">
        <v>7713</v>
      </c>
      <c r="E995" t="s">
        <v>7714</v>
      </c>
      <c r="F995" t="s">
        <v>7715</v>
      </c>
      <c r="G995" t="s">
        <v>47</v>
      </c>
      <c r="H995" t="s">
        <v>7716</v>
      </c>
      <c r="I995" t="s">
        <v>7717</v>
      </c>
      <c r="J995" t="s">
        <v>7718</v>
      </c>
      <c r="K995" t="s">
        <v>7719</v>
      </c>
      <c r="L995" s="12">
        <v>45363.382118055553</v>
      </c>
      <c r="M995" s="12">
        <v>45363.385150462964</v>
      </c>
      <c r="N995" s="12" t="s">
        <v>47</v>
      </c>
      <c r="O995" t="s">
        <v>7720</v>
      </c>
      <c r="P995" t="s">
        <v>448</v>
      </c>
      <c r="Q995" t="s">
        <v>4503</v>
      </c>
      <c r="R995" t="s">
        <v>7721</v>
      </c>
      <c r="S995" t="s">
        <v>47</v>
      </c>
      <c r="T995" t="s">
        <v>47</v>
      </c>
      <c r="U995" t="s">
        <v>47</v>
      </c>
      <c r="V995" t="s">
        <v>4425</v>
      </c>
      <c r="W995" t="s">
        <v>47</v>
      </c>
      <c r="X995" t="s">
        <v>6233</v>
      </c>
      <c r="Y995" t="s">
        <v>47</v>
      </c>
      <c r="Z995" t="s">
        <v>47</v>
      </c>
    </row>
    <row r="996" spans="1:26">
      <c r="A996" t="s">
        <v>7722</v>
      </c>
      <c r="B996" t="s">
        <v>170</v>
      </c>
      <c r="C996">
        <v>2011</v>
      </c>
      <c r="D996" t="s">
        <v>7723</v>
      </c>
      <c r="E996" t="s">
        <v>7724</v>
      </c>
      <c r="F996" t="s">
        <v>6421</v>
      </c>
      <c r="G996" t="s">
        <v>7725</v>
      </c>
      <c r="H996" t="s">
        <v>47</v>
      </c>
      <c r="I996" t="s">
        <v>47</v>
      </c>
      <c r="J996" t="s">
        <v>7726</v>
      </c>
      <c r="K996" t="s">
        <v>50</v>
      </c>
      <c r="L996" s="12">
        <v>45363.382118055553</v>
      </c>
      <c r="M996" s="12">
        <v>45363.385821759257</v>
      </c>
      <c r="N996" s="12" t="s">
        <v>47</v>
      </c>
      <c r="O996" t="s">
        <v>7727</v>
      </c>
      <c r="P996" t="s">
        <v>47</v>
      </c>
      <c r="Q996" t="s">
        <v>47</v>
      </c>
      <c r="R996" t="s">
        <v>47</v>
      </c>
      <c r="S996" t="s">
        <v>47</v>
      </c>
      <c r="T996" t="s">
        <v>1165</v>
      </c>
      <c r="U996" t="s">
        <v>47</v>
      </c>
      <c r="V996" t="s">
        <v>47</v>
      </c>
      <c r="W996" t="s">
        <v>47</v>
      </c>
      <c r="X996" t="s">
        <v>7728</v>
      </c>
      <c r="Y996" t="s">
        <v>47</v>
      </c>
      <c r="Z996" t="s">
        <v>47</v>
      </c>
    </row>
    <row r="997" spans="1:26">
      <c r="A997" t="s">
        <v>7729</v>
      </c>
      <c r="B997" t="s">
        <v>83</v>
      </c>
      <c r="C997">
        <v>2022</v>
      </c>
      <c r="D997" t="s">
        <v>7730</v>
      </c>
      <c r="E997" t="s">
        <v>7731</v>
      </c>
      <c r="F997" t="s">
        <v>1212</v>
      </c>
      <c r="G997" t="s">
        <v>47</v>
      </c>
      <c r="H997" t="s">
        <v>6228</v>
      </c>
      <c r="I997" t="s">
        <v>7732</v>
      </c>
      <c r="J997" t="s">
        <v>7733</v>
      </c>
      <c r="K997" t="s">
        <v>7734</v>
      </c>
      <c r="L997" s="12">
        <v>45363.382118055553</v>
      </c>
      <c r="M997" s="12">
        <v>45363.38553240741</v>
      </c>
      <c r="N997" s="12" t="s">
        <v>47</v>
      </c>
      <c r="O997" t="s">
        <v>7735</v>
      </c>
      <c r="P997" t="s">
        <v>889</v>
      </c>
      <c r="Q997" t="s">
        <v>4442</v>
      </c>
      <c r="R997" t="s">
        <v>4443</v>
      </c>
      <c r="S997" t="s">
        <v>47</v>
      </c>
      <c r="T997" t="s">
        <v>47</v>
      </c>
      <c r="U997" t="s">
        <v>47</v>
      </c>
      <c r="V997" t="s">
        <v>4425</v>
      </c>
      <c r="W997" t="s">
        <v>47</v>
      </c>
      <c r="X997" t="s">
        <v>6233</v>
      </c>
      <c r="Y997" t="s">
        <v>47</v>
      </c>
      <c r="Z997" t="s">
        <v>47</v>
      </c>
    </row>
    <row r="998" spans="1:26">
      <c r="A998" t="s">
        <v>7736</v>
      </c>
      <c r="B998" t="s">
        <v>170</v>
      </c>
      <c r="C998">
        <v>2016</v>
      </c>
      <c r="D998" t="s">
        <v>7737</v>
      </c>
      <c r="E998" t="s">
        <v>7738</v>
      </c>
      <c r="F998" t="s">
        <v>6421</v>
      </c>
      <c r="G998" t="s">
        <v>7739</v>
      </c>
      <c r="H998" t="s">
        <v>47</v>
      </c>
      <c r="I998" t="s">
        <v>47</v>
      </c>
      <c r="J998" t="s">
        <v>7740</v>
      </c>
      <c r="K998" t="s">
        <v>279</v>
      </c>
      <c r="L998" s="12">
        <v>45363.382118055553</v>
      </c>
      <c r="M998" s="12">
        <v>45363.385844907411</v>
      </c>
      <c r="N998" s="12" t="s">
        <v>47</v>
      </c>
      <c r="O998" t="s">
        <v>7741</v>
      </c>
      <c r="P998" t="s">
        <v>47</v>
      </c>
      <c r="Q998" t="s">
        <v>47</v>
      </c>
      <c r="R998" t="s">
        <v>47</v>
      </c>
      <c r="S998" t="s">
        <v>47</v>
      </c>
      <c r="T998" t="s">
        <v>1173</v>
      </c>
      <c r="U998" t="s">
        <v>47</v>
      </c>
      <c r="V998" t="s">
        <v>47</v>
      </c>
      <c r="W998" t="s">
        <v>47</v>
      </c>
      <c r="X998" t="s">
        <v>7742</v>
      </c>
      <c r="Y998" t="s">
        <v>47</v>
      </c>
      <c r="Z998" t="s">
        <v>47</v>
      </c>
    </row>
    <row r="999" spans="1:26">
      <c r="A999" t="s">
        <v>7743</v>
      </c>
      <c r="B999" t="s">
        <v>83</v>
      </c>
      <c r="C999">
        <v>2017</v>
      </c>
      <c r="D999" t="s">
        <v>7744</v>
      </c>
      <c r="E999" t="s">
        <v>7745</v>
      </c>
      <c r="F999" t="s">
        <v>6667</v>
      </c>
      <c r="G999" t="s">
        <v>47</v>
      </c>
      <c r="H999" t="s">
        <v>6668</v>
      </c>
      <c r="I999" t="s">
        <v>7746</v>
      </c>
      <c r="J999" t="s">
        <v>7747</v>
      </c>
      <c r="K999" t="s">
        <v>7748</v>
      </c>
      <c r="L999" s="12">
        <v>45363.382118055553</v>
      </c>
      <c r="M999" s="12">
        <v>45363.385648148149</v>
      </c>
      <c r="N999" s="12" t="s">
        <v>47</v>
      </c>
      <c r="O999" t="s">
        <v>7749</v>
      </c>
      <c r="P999" t="s">
        <v>236</v>
      </c>
      <c r="Q999" t="s">
        <v>818</v>
      </c>
      <c r="R999" t="s">
        <v>6673</v>
      </c>
      <c r="S999" t="s">
        <v>47</v>
      </c>
      <c r="T999" t="s">
        <v>47</v>
      </c>
      <c r="U999" t="s">
        <v>47</v>
      </c>
      <c r="V999" t="s">
        <v>4425</v>
      </c>
      <c r="W999" t="s">
        <v>47</v>
      </c>
      <c r="X999" t="s">
        <v>6233</v>
      </c>
      <c r="Y999" t="s">
        <v>47</v>
      </c>
      <c r="Z999" t="s">
        <v>47</v>
      </c>
    </row>
    <row r="1000" spans="1:26">
      <c r="A1000" t="s">
        <v>7750</v>
      </c>
      <c r="B1000" t="s">
        <v>170</v>
      </c>
      <c r="C1000">
        <v>2011</v>
      </c>
      <c r="D1000" t="s">
        <v>7751</v>
      </c>
      <c r="E1000" t="s">
        <v>7752</v>
      </c>
      <c r="F1000" t="s">
        <v>6421</v>
      </c>
      <c r="G1000" t="s">
        <v>7753</v>
      </c>
      <c r="H1000" t="s">
        <v>47</v>
      </c>
      <c r="I1000" t="s">
        <v>47</v>
      </c>
      <c r="J1000" t="s">
        <v>7754</v>
      </c>
      <c r="K1000" t="s">
        <v>50</v>
      </c>
      <c r="L1000" s="12">
        <v>45363.382118055553</v>
      </c>
      <c r="M1000" s="12">
        <v>45363.385057870371</v>
      </c>
      <c r="N1000" s="12" t="s">
        <v>47</v>
      </c>
      <c r="O1000" t="s">
        <v>7755</v>
      </c>
      <c r="P1000" t="s">
        <v>47</v>
      </c>
      <c r="Q1000" t="s">
        <v>47</v>
      </c>
      <c r="R1000" t="s">
        <v>47</v>
      </c>
      <c r="S1000" t="s">
        <v>47</v>
      </c>
      <c r="T1000" t="s">
        <v>1165</v>
      </c>
      <c r="U1000" t="s">
        <v>47</v>
      </c>
      <c r="V1000" t="s">
        <v>47</v>
      </c>
      <c r="W1000" t="s">
        <v>47</v>
      </c>
      <c r="X1000" t="s">
        <v>7756</v>
      </c>
      <c r="Y1000" t="s">
        <v>47</v>
      </c>
      <c r="Z1000" t="s">
        <v>47</v>
      </c>
    </row>
    <row r="1001" spans="1:26">
      <c r="A1001" t="s">
        <v>7757</v>
      </c>
      <c r="B1001" t="s">
        <v>170</v>
      </c>
      <c r="C1001">
        <v>2014</v>
      </c>
      <c r="D1001" t="s">
        <v>7758</v>
      </c>
      <c r="E1001" t="s">
        <v>7759</v>
      </c>
      <c r="F1001" t="s">
        <v>6421</v>
      </c>
      <c r="G1001" t="s">
        <v>7760</v>
      </c>
      <c r="H1001" t="s">
        <v>47</v>
      </c>
      <c r="I1001" t="s">
        <v>47</v>
      </c>
      <c r="J1001" t="s">
        <v>7761</v>
      </c>
      <c r="K1001" t="s">
        <v>348</v>
      </c>
      <c r="L1001" s="12">
        <v>45363.382118055553</v>
      </c>
      <c r="M1001" s="12">
        <v>45363.385046296295</v>
      </c>
      <c r="N1001" s="12" t="s">
        <v>47</v>
      </c>
      <c r="O1001" t="s">
        <v>7762</v>
      </c>
      <c r="P1001" t="s">
        <v>47</v>
      </c>
      <c r="Q1001" t="s">
        <v>47</v>
      </c>
      <c r="R1001" t="s">
        <v>47</v>
      </c>
      <c r="S1001" t="s">
        <v>47</v>
      </c>
      <c r="T1001" t="s">
        <v>1173</v>
      </c>
      <c r="U1001" t="s">
        <v>47</v>
      </c>
      <c r="V1001" t="s">
        <v>47</v>
      </c>
      <c r="W1001" t="s">
        <v>47</v>
      </c>
      <c r="X1001" t="s">
        <v>7763</v>
      </c>
      <c r="Y1001" t="s">
        <v>47</v>
      </c>
      <c r="Z1001" t="s">
        <v>47</v>
      </c>
    </row>
    <row r="1002" spans="1:26">
      <c r="A1002" t="s">
        <v>7764</v>
      </c>
      <c r="B1002" t="s">
        <v>83</v>
      </c>
      <c r="C1002">
        <v>2016</v>
      </c>
      <c r="D1002" t="s">
        <v>7765</v>
      </c>
      <c r="E1002" t="s">
        <v>7766</v>
      </c>
      <c r="F1002" t="s">
        <v>2701</v>
      </c>
      <c r="G1002" t="s">
        <v>47</v>
      </c>
      <c r="H1002" t="s">
        <v>7767</v>
      </c>
      <c r="I1002" t="s">
        <v>7768</v>
      </c>
      <c r="J1002" t="s">
        <v>7769</v>
      </c>
      <c r="K1002" t="s">
        <v>7770</v>
      </c>
      <c r="L1002" s="12">
        <v>45363.382118055553</v>
      </c>
      <c r="M1002" s="12">
        <v>45363.385844907411</v>
      </c>
      <c r="N1002" s="12" t="s">
        <v>47</v>
      </c>
      <c r="O1002" t="s">
        <v>7771</v>
      </c>
      <c r="P1002" t="s">
        <v>448</v>
      </c>
      <c r="Q1002" t="s">
        <v>5327</v>
      </c>
      <c r="R1002" t="s">
        <v>4516</v>
      </c>
      <c r="S1002" t="s">
        <v>47</v>
      </c>
      <c r="T1002" t="s">
        <v>47</v>
      </c>
      <c r="U1002" t="s">
        <v>47</v>
      </c>
      <c r="V1002" t="s">
        <v>4425</v>
      </c>
      <c r="W1002" t="s">
        <v>47</v>
      </c>
      <c r="X1002" t="s">
        <v>6233</v>
      </c>
      <c r="Y1002" t="s">
        <v>47</v>
      </c>
      <c r="Z1002" t="s">
        <v>47</v>
      </c>
    </row>
    <row r="1003" spans="1:26">
      <c r="A1003" t="s">
        <v>7772</v>
      </c>
      <c r="B1003" t="s">
        <v>83</v>
      </c>
      <c r="C1003">
        <v>2019</v>
      </c>
      <c r="D1003" t="s">
        <v>7773</v>
      </c>
      <c r="E1003" t="s">
        <v>7774</v>
      </c>
      <c r="F1003" t="s">
        <v>2884</v>
      </c>
      <c r="G1003" t="s">
        <v>47</v>
      </c>
      <c r="H1003" t="s">
        <v>7349</v>
      </c>
      <c r="I1003" t="s">
        <v>7775</v>
      </c>
      <c r="J1003" t="s">
        <v>7776</v>
      </c>
      <c r="K1003" t="s">
        <v>7777</v>
      </c>
      <c r="L1003" s="12">
        <v>45363.382118055553</v>
      </c>
      <c r="M1003" s="12">
        <v>45363.385729166665</v>
      </c>
      <c r="N1003" s="12" t="s">
        <v>47</v>
      </c>
      <c r="O1003" t="s">
        <v>7778</v>
      </c>
      <c r="P1003" t="s">
        <v>448</v>
      </c>
      <c r="Q1003" t="s">
        <v>4458</v>
      </c>
      <c r="R1003" t="s">
        <v>4424</v>
      </c>
      <c r="S1003" t="s">
        <v>47</v>
      </c>
      <c r="T1003" t="s">
        <v>47</v>
      </c>
      <c r="U1003" t="s">
        <v>47</v>
      </c>
      <c r="V1003" t="s">
        <v>4425</v>
      </c>
      <c r="W1003" t="s">
        <v>47</v>
      </c>
      <c r="X1003" t="s">
        <v>6233</v>
      </c>
      <c r="Y1003" t="s">
        <v>47</v>
      </c>
      <c r="Z1003" t="s">
        <v>47</v>
      </c>
    </row>
    <row r="1004" spans="1:26">
      <c r="A1004" t="s">
        <v>7779</v>
      </c>
      <c r="B1004" t="s">
        <v>654</v>
      </c>
      <c r="C1004">
        <v>2023</v>
      </c>
      <c r="D1004" t="s">
        <v>7780</v>
      </c>
      <c r="E1004" t="s">
        <v>7781</v>
      </c>
      <c r="F1004" t="s">
        <v>47</v>
      </c>
      <c r="G1004" t="s">
        <v>7782</v>
      </c>
      <c r="H1004" t="s">
        <v>47</v>
      </c>
      <c r="I1004" t="s">
        <v>47</v>
      </c>
      <c r="J1004" t="s">
        <v>7783</v>
      </c>
      <c r="K1004" t="s">
        <v>6199</v>
      </c>
      <c r="L1004" s="12">
        <v>45363.382118055553</v>
      </c>
      <c r="M1004" s="12">
        <v>45363.385844907411</v>
      </c>
      <c r="N1004" s="12" t="s">
        <v>47</v>
      </c>
      <c r="O1004" t="s">
        <v>47</v>
      </c>
      <c r="P1004" t="s">
        <v>47</v>
      </c>
      <c r="Q1004" t="s">
        <v>47</v>
      </c>
      <c r="R1004" t="s">
        <v>47</v>
      </c>
      <c r="S1004" t="s">
        <v>47</v>
      </c>
      <c r="T1004" t="s">
        <v>6292</v>
      </c>
      <c r="U1004" t="s">
        <v>47</v>
      </c>
      <c r="V1004" t="s">
        <v>47</v>
      </c>
      <c r="W1004" t="s">
        <v>47</v>
      </c>
      <c r="X1004" t="s">
        <v>7784</v>
      </c>
      <c r="Y1004" t="s">
        <v>47</v>
      </c>
      <c r="Z1004" t="s">
        <v>47</v>
      </c>
    </row>
    <row r="1005" spans="1:26">
      <c r="A1005" t="s">
        <v>7785</v>
      </c>
      <c r="B1005" t="s">
        <v>83</v>
      </c>
      <c r="C1005">
        <v>2022</v>
      </c>
      <c r="D1005" t="s">
        <v>7786</v>
      </c>
      <c r="E1005" t="s">
        <v>7787</v>
      </c>
      <c r="F1005" t="s">
        <v>7788</v>
      </c>
      <c r="G1005" t="s">
        <v>47</v>
      </c>
      <c r="H1005" t="s">
        <v>7789</v>
      </c>
      <c r="I1005" t="s">
        <v>7790</v>
      </c>
      <c r="J1005" t="s">
        <v>7791</v>
      </c>
      <c r="K1005" t="s">
        <v>7792</v>
      </c>
      <c r="L1005" s="12">
        <v>45363.382118055553</v>
      </c>
      <c r="M1005" s="12">
        <v>45363.385567129626</v>
      </c>
      <c r="N1005" s="12" t="s">
        <v>47</v>
      </c>
      <c r="O1005" t="s">
        <v>7793</v>
      </c>
      <c r="P1005" t="s">
        <v>130</v>
      </c>
      <c r="Q1005" t="s">
        <v>5856</v>
      </c>
      <c r="R1005" t="s">
        <v>7794</v>
      </c>
      <c r="S1005" t="s">
        <v>47</v>
      </c>
      <c r="T1005" t="s">
        <v>47</v>
      </c>
      <c r="U1005" t="s">
        <v>47</v>
      </c>
      <c r="V1005" t="s">
        <v>4425</v>
      </c>
      <c r="W1005" t="s">
        <v>47</v>
      </c>
      <c r="X1005" t="s">
        <v>6233</v>
      </c>
      <c r="Y1005" t="s">
        <v>47</v>
      </c>
      <c r="Z1005" t="s">
        <v>47</v>
      </c>
    </row>
    <row r="1006" spans="1:26">
      <c r="A1006" t="s">
        <v>7795</v>
      </c>
      <c r="B1006" t="s">
        <v>83</v>
      </c>
      <c r="C1006">
        <v>2013</v>
      </c>
      <c r="D1006" t="s">
        <v>7796</v>
      </c>
      <c r="E1006" t="s">
        <v>7797</v>
      </c>
      <c r="F1006" t="s">
        <v>2738</v>
      </c>
      <c r="G1006" t="s">
        <v>47</v>
      </c>
      <c r="H1006" t="s">
        <v>6499</v>
      </c>
      <c r="I1006" t="s">
        <v>7798</v>
      </c>
      <c r="J1006" t="s">
        <v>7799</v>
      </c>
      <c r="K1006" t="s">
        <v>7800</v>
      </c>
      <c r="L1006" s="12">
        <v>45363.38212962963</v>
      </c>
      <c r="M1006" s="12">
        <v>45363.38590277778</v>
      </c>
      <c r="N1006" s="12" t="s">
        <v>47</v>
      </c>
      <c r="O1006" t="s">
        <v>7801</v>
      </c>
      <c r="P1006" t="s">
        <v>130</v>
      </c>
      <c r="Q1006" t="s">
        <v>5291</v>
      </c>
      <c r="R1006" t="s">
        <v>4480</v>
      </c>
      <c r="S1006" t="s">
        <v>47</v>
      </c>
      <c r="T1006" t="s">
        <v>47</v>
      </c>
      <c r="U1006" t="s">
        <v>47</v>
      </c>
      <c r="V1006" t="s">
        <v>4425</v>
      </c>
      <c r="W1006" t="s">
        <v>47</v>
      </c>
      <c r="X1006" t="s">
        <v>6233</v>
      </c>
      <c r="Y1006" t="s">
        <v>47</v>
      </c>
      <c r="Z1006" t="s">
        <v>47</v>
      </c>
    </row>
    <row r="1007" spans="1:26">
      <c r="A1007" t="s">
        <v>7802</v>
      </c>
      <c r="B1007" t="s">
        <v>170</v>
      </c>
      <c r="C1007">
        <v>2011</v>
      </c>
      <c r="D1007" t="s">
        <v>7803</v>
      </c>
      <c r="E1007" t="s">
        <v>7804</v>
      </c>
      <c r="F1007" t="s">
        <v>6421</v>
      </c>
      <c r="G1007" t="s">
        <v>7805</v>
      </c>
      <c r="H1007" t="s">
        <v>47</v>
      </c>
      <c r="I1007" t="s">
        <v>47</v>
      </c>
      <c r="J1007" t="s">
        <v>7806</v>
      </c>
      <c r="K1007" t="s">
        <v>50</v>
      </c>
      <c r="L1007" s="12">
        <v>45363.38212962963</v>
      </c>
      <c r="M1007" s="12">
        <v>45363.384965277779</v>
      </c>
      <c r="N1007" s="12" t="s">
        <v>47</v>
      </c>
      <c r="O1007" t="s">
        <v>7807</v>
      </c>
      <c r="P1007" t="s">
        <v>47</v>
      </c>
      <c r="Q1007" t="s">
        <v>47</v>
      </c>
      <c r="R1007" t="s">
        <v>47</v>
      </c>
      <c r="S1007" t="s">
        <v>47</v>
      </c>
      <c r="T1007" t="s">
        <v>1165</v>
      </c>
      <c r="U1007" t="s">
        <v>47</v>
      </c>
      <c r="V1007" t="s">
        <v>47</v>
      </c>
      <c r="W1007" t="s">
        <v>47</v>
      </c>
      <c r="X1007" t="s">
        <v>7808</v>
      </c>
      <c r="Y1007" t="s">
        <v>47</v>
      </c>
      <c r="Z1007" t="s">
        <v>47</v>
      </c>
    </row>
    <row r="1008" spans="1:26">
      <c r="A1008" t="s">
        <v>7809</v>
      </c>
      <c r="B1008" t="s">
        <v>170</v>
      </c>
      <c r="C1008">
        <v>2020</v>
      </c>
      <c r="D1008" t="s">
        <v>1950</v>
      </c>
      <c r="E1008" t="s">
        <v>7810</v>
      </c>
      <c r="F1008" t="s">
        <v>7811</v>
      </c>
      <c r="G1008" t="s">
        <v>6182</v>
      </c>
      <c r="H1008" t="s">
        <v>47</v>
      </c>
      <c r="I1008" t="s">
        <v>47</v>
      </c>
      <c r="J1008" t="s">
        <v>7812</v>
      </c>
      <c r="K1008" t="s">
        <v>124</v>
      </c>
      <c r="L1008" s="12">
        <v>45363.38212962963</v>
      </c>
      <c r="M1008" s="12">
        <v>45363.385393518518</v>
      </c>
      <c r="N1008" s="12" t="s">
        <v>47</v>
      </c>
      <c r="O1008" t="s">
        <v>7813</v>
      </c>
      <c r="P1008" t="s">
        <v>47</v>
      </c>
      <c r="Q1008" t="s">
        <v>47</v>
      </c>
      <c r="R1008" t="s">
        <v>47</v>
      </c>
      <c r="S1008" t="s">
        <v>47</v>
      </c>
      <c r="T1008" t="s">
        <v>1173</v>
      </c>
      <c r="U1008" t="s">
        <v>47</v>
      </c>
      <c r="V1008" t="s">
        <v>47</v>
      </c>
      <c r="W1008" t="s">
        <v>47</v>
      </c>
      <c r="X1008" t="s">
        <v>7814</v>
      </c>
      <c r="Y1008" t="s">
        <v>47</v>
      </c>
      <c r="Z1008" t="s">
        <v>47</v>
      </c>
    </row>
    <row r="1009" spans="1:26">
      <c r="A1009" t="s">
        <v>7815</v>
      </c>
      <c r="B1009" t="s">
        <v>170</v>
      </c>
      <c r="C1009">
        <v>2012</v>
      </c>
      <c r="D1009" t="s">
        <v>7816</v>
      </c>
      <c r="E1009" t="s">
        <v>7817</v>
      </c>
      <c r="F1009" t="s">
        <v>7818</v>
      </c>
      <c r="G1009" t="s">
        <v>7819</v>
      </c>
      <c r="H1009" t="s">
        <v>47</v>
      </c>
      <c r="I1009" t="s">
        <v>47</v>
      </c>
      <c r="J1009" t="s">
        <v>7820</v>
      </c>
      <c r="K1009" t="s">
        <v>299</v>
      </c>
      <c r="L1009" s="12">
        <v>45363.38212962963</v>
      </c>
      <c r="M1009" s="12">
        <v>45363.385671296295</v>
      </c>
      <c r="N1009" s="12" t="s">
        <v>47</v>
      </c>
      <c r="O1009" t="s">
        <v>7821</v>
      </c>
      <c r="P1009" t="s">
        <v>47</v>
      </c>
      <c r="Q1009" t="s">
        <v>47</v>
      </c>
      <c r="R1009" t="s">
        <v>47</v>
      </c>
      <c r="S1009" t="s">
        <v>47</v>
      </c>
      <c r="T1009" t="s">
        <v>1165</v>
      </c>
      <c r="U1009" t="s">
        <v>47</v>
      </c>
      <c r="V1009" t="s">
        <v>47</v>
      </c>
      <c r="W1009" t="s">
        <v>47</v>
      </c>
      <c r="X1009" t="s">
        <v>7822</v>
      </c>
      <c r="Y1009" t="s">
        <v>47</v>
      </c>
      <c r="Z1009" t="s">
        <v>47</v>
      </c>
    </row>
    <row r="1010" spans="1:26">
      <c r="A1010" t="s">
        <v>7823</v>
      </c>
      <c r="B1010" t="s">
        <v>170</v>
      </c>
      <c r="C1010">
        <v>2009</v>
      </c>
      <c r="D1010" t="s">
        <v>7165</v>
      </c>
      <c r="E1010" t="s">
        <v>7824</v>
      </c>
      <c r="F1010" t="s">
        <v>6421</v>
      </c>
      <c r="G1010" t="s">
        <v>7825</v>
      </c>
      <c r="H1010" t="s">
        <v>47</v>
      </c>
      <c r="I1010" t="s">
        <v>47</v>
      </c>
      <c r="J1010" t="s">
        <v>7826</v>
      </c>
      <c r="K1010" t="s">
        <v>563</v>
      </c>
      <c r="L1010" s="12">
        <v>45363.38212962963</v>
      </c>
      <c r="M1010" s="12">
        <v>45363.385520833333</v>
      </c>
      <c r="N1010" s="12" t="s">
        <v>47</v>
      </c>
      <c r="O1010" t="s">
        <v>7827</v>
      </c>
      <c r="P1010" t="s">
        <v>47</v>
      </c>
      <c r="Q1010" t="s">
        <v>47</v>
      </c>
      <c r="R1010" t="s">
        <v>47</v>
      </c>
      <c r="S1010" t="s">
        <v>47</v>
      </c>
      <c r="T1010" t="s">
        <v>1165</v>
      </c>
      <c r="U1010" t="s">
        <v>47</v>
      </c>
      <c r="V1010" t="s">
        <v>47</v>
      </c>
      <c r="W1010" t="s">
        <v>47</v>
      </c>
      <c r="X1010" t="s">
        <v>7828</v>
      </c>
      <c r="Y1010" t="s">
        <v>47</v>
      </c>
      <c r="Z1010" t="s">
        <v>47</v>
      </c>
    </row>
    <row r="1011" spans="1:26">
      <c r="A1011" t="s">
        <v>7829</v>
      </c>
      <c r="B1011" t="s">
        <v>170</v>
      </c>
      <c r="C1011">
        <v>2017</v>
      </c>
      <c r="D1011" t="s">
        <v>7830</v>
      </c>
      <c r="E1011" t="s">
        <v>7831</v>
      </c>
      <c r="F1011" t="s">
        <v>6421</v>
      </c>
      <c r="G1011" t="s">
        <v>7832</v>
      </c>
      <c r="H1011" t="s">
        <v>47</v>
      </c>
      <c r="I1011" t="s">
        <v>47</v>
      </c>
      <c r="J1011" t="s">
        <v>7833</v>
      </c>
      <c r="K1011" t="s">
        <v>104</v>
      </c>
      <c r="L1011" s="12">
        <v>45363.38212962963</v>
      </c>
      <c r="M1011" s="12">
        <v>45363.385914351849</v>
      </c>
      <c r="N1011" s="12" t="s">
        <v>47</v>
      </c>
      <c r="O1011" t="s">
        <v>7834</v>
      </c>
      <c r="P1011" t="s">
        <v>47</v>
      </c>
      <c r="Q1011" t="s">
        <v>47</v>
      </c>
      <c r="R1011" t="s">
        <v>47</v>
      </c>
      <c r="S1011" t="s">
        <v>47</v>
      </c>
      <c r="T1011" t="s">
        <v>1173</v>
      </c>
      <c r="U1011" t="s">
        <v>47</v>
      </c>
      <c r="V1011" t="s">
        <v>47</v>
      </c>
      <c r="W1011" t="s">
        <v>47</v>
      </c>
      <c r="X1011" t="s">
        <v>7835</v>
      </c>
      <c r="Y1011" t="s">
        <v>47</v>
      </c>
      <c r="Z1011" t="s">
        <v>47</v>
      </c>
    </row>
    <row r="1012" spans="1:26">
      <c r="A1012" t="s">
        <v>7836</v>
      </c>
      <c r="B1012" t="s">
        <v>83</v>
      </c>
      <c r="C1012">
        <v>2019</v>
      </c>
      <c r="D1012" t="s">
        <v>7837</v>
      </c>
      <c r="E1012" t="s">
        <v>7838</v>
      </c>
      <c r="F1012" t="s">
        <v>1212</v>
      </c>
      <c r="G1012" t="s">
        <v>47</v>
      </c>
      <c r="H1012" t="s">
        <v>6228</v>
      </c>
      <c r="I1012" t="s">
        <v>7839</v>
      </c>
      <c r="J1012" t="s">
        <v>7840</v>
      </c>
      <c r="K1012" t="s">
        <v>7841</v>
      </c>
      <c r="L1012" s="12">
        <v>45363.38212962963</v>
      </c>
      <c r="M1012" s="12">
        <v>45363.38585648148</v>
      </c>
      <c r="N1012" s="12" t="s">
        <v>47</v>
      </c>
      <c r="O1012" t="s">
        <v>7842</v>
      </c>
      <c r="P1012" t="s">
        <v>130</v>
      </c>
      <c r="Q1012" t="s">
        <v>3530</v>
      </c>
      <c r="R1012" t="s">
        <v>4443</v>
      </c>
      <c r="S1012" t="s">
        <v>47</v>
      </c>
      <c r="T1012" t="s">
        <v>47</v>
      </c>
      <c r="U1012" t="s">
        <v>47</v>
      </c>
      <c r="V1012" t="s">
        <v>4425</v>
      </c>
      <c r="W1012" t="s">
        <v>47</v>
      </c>
      <c r="X1012" t="s">
        <v>6233</v>
      </c>
      <c r="Y1012" t="s">
        <v>47</v>
      </c>
      <c r="Z1012" t="s">
        <v>47</v>
      </c>
    </row>
    <row r="1013" spans="1:26">
      <c r="A1013" t="s">
        <v>7843</v>
      </c>
      <c r="B1013" t="s">
        <v>83</v>
      </c>
      <c r="C1013">
        <v>2021</v>
      </c>
      <c r="D1013" t="s">
        <v>7844</v>
      </c>
      <c r="E1013" t="s">
        <v>7845</v>
      </c>
      <c r="F1013" t="s">
        <v>3602</v>
      </c>
      <c r="G1013" t="s">
        <v>47</v>
      </c>
      <c r="H1013" t="s">
        <v>7846</v>
      </c>
      <c r="I1013" t="s">
        <v>7847</v>
      </c>
      <c r="J1013" t="s">
        <v>7848</v>
      </c>
      <c r="K1013" t="s">
        <v>7849</v>
      </c>
      <c r="L1013" s="12">
        <v>45363.38212962963</v>
      </c>
      <c r="M1013" s="12">
        <v>45363.385439814818</v>
      </c>
      <c r="N1013" s="12" t="s">
        <v>47</v>
      </c>
      <c r="O1013" t="s">
        <v>7850</v>
      </c>
      <c r="P1013" t="s">
        <v>889</v>
      </c>
      <c r="Q1013" t="s">
        <v>4482</v>
      </c>
      <c r="R1013" t="s">
        <v>5885</v>
      </c>
      <c r="S1013" t="s">
        <v>47</v>
      </c>
      <c r="T1013" t="s">
        <v>47</v>
      </c>
      <c r="U1013" t="s">
        <v>47</v>
      </c>
      <c r="V1013" t="s">
        <v>4425</v>
      </c>
      <c r="W1013" t="s">
        <v>47</v>
      </c>
      <c r="X1013" t="s">
        <v>6233</v>
      </c>
      <c r="Y1013" t="s">
        <v>47</v>
      </c>
      <c r="Z1013" t="s">
        <v>47</v>
      </c>
    </row>
    <row r="1014" spans="1:26">
      <c r="A1014" t="s">
        <v>7851</v>
      </c>
      <c r="B1014" t="s">
        <v>170</v>
      </c>
      <c r="C1014">
        <v>2022</v>
      </c>
      <c r="D1014" t="s">
        <v>7852</v>
      </c>
      <c r="E1014" t="s">
        <v>7853</v>
      </c>
      <c r="F1014" t="s">
        <v>6421</v>
      </c>
      <c r="G1014" t="s">
        <v>7199</v>
      </c>
      <c r="H1014" t="s">
        <v>47</v>
      </c>
      <c r="I1014" t="s">
        <v>47</v>
      </c>
      <c r="J1014" t="s">
        <v>7854</v>
      </c>
      <c r="K1014" t="s">
        <v>71</v>
      </c>
      <c r="L1014" s="12">
        <v>45363.38212962963</v>
      </c>
      <c r="M1014" s="12">
        <v>45363.385000000002</v>
      </c>
      <c r="N1014" s="12" t="s">
        <v>47</v>
      </c>
      <c r="O1014" t="s">
        <v>7855</v>
      </c>
      <c r="P1014" t="s">
        <v>47</v>
      </c>
      <c r="Q1014" t="s">
        <v>47</v>
      </c>
      <c r="R1014" t="s">
        <v>47</v>
      </c>
      <c r="S1014" t="s">
        <v>47</v>
      </c>
      <c r="T1014" t="s">
        <v>1173</v>
      </c>
      <c r="U1014" t="s">
        <v>47</v>
      </c>
      <c r="V1014" t="s">
        <v>47</v>
      </c>
      <c r="W1014" t="s">
        <v>47</v>
      </c>
      <c r="X1014" t="s">
        <v>7856</v>
      </c>
      <c r="Y1014" t="s">
        <v>47</v>
      </c>
      <c r="Z1014" t="s">
        <v>47</v>
      </c>
    </row>
    <row r="1015" spans="1:26">
      <c r="A1015" t="s">
        <v>7857</v>
      </c>
      <c r="B1015" t="s">
        <v>83</v>
      </c>
      <c r="C1015">
        <v>2024</v>
      </c>
      <c r="D1015" t="s">
        <v>7858</v>
      </c>
      <c r="E1015" t="s">
        <v>7859</v>
      </c>
      <c r="F1015" t="s">
        <v>7860</v>
      </c>
      <c r="G1015" t="s">
        <v>47</v>
      </c>
      <c r="H1015" t="s">
        <v>7861</v>
      </c>
      <c r="I1015" t="s">
        <v>7862</v>
      </c>
      <c r="J1015" t="s">
        <v>7863</v>
      </c>
      <c r="K1015" t="s">
        <v>7864</v>
      </c>
      <c r="L1015" s="12">
        <v>45363.38212962963</v>
      </c>
      <c r="M1015" s="12">
        <v>45363.385555555556</v>
      </c>
      <c r="N1015" s="12" t="s">
        <v>47</v>
      </c>
      <c r="O1015" t="s">
        <v>47</v>
      </c>
      <c r="P1015" t="s">
        <v>47</v>
      </c>
      <c r="Q1015" t="s">
        <v>47</v>
      </c>
      <c r="R1015" t="s">
        <v>7865</v>
      </c>
      <c r="S1015" t="s">
        <v>47</v>
      </c>
      <c r="T1015" t="s">
        <v>47</v>
      </c>
      <c r="U1015" t="s">
        <v>47</v>
      </c>
      <c r="V1015" t="s">
        <v>4425</v>
      </c>
      <c r="W1015" t="s">
        <v>47</v>
      </c>
      <c r="X1015" t="s">
        <v>6233</v>
      </c>
      <c r="Y1015" t="s">
        <v>47</v>
      </c>
      <c r="Z1015" t="s">
        <v>47</v>
      </c>
    </row>
    <row r="1016" spans="1:26">
      <c r="A1016" t="s">
        <v>7866</v>
      </c>
      <c r="B1016" t="s">
        <v>83</v>
      </c>
      <c r="C1016">
        <v>2021</v>
      </c>
      <c r="D1016" t="s">
        <v>7867</v>
      </c>
      <c r="E1016" t="s">
        <v>7868</v>
      </c>
      <c r="F1016" t="s">
        <v>1212</v>
      </c>
      <c r="G1016" t="s">
        <v>47</v>
      </c>
      <c r="H1016" t="s">
        <v>6228</v>
      </c>
      <c r="I1016" t="s">
        <v>7869</v>
      </c>
      <c r="J1016" t="s">
        <v>7870</v>
      </c>
      <c r="K1016" t="s">
        <v>7871</v>
      </c>
      <c r="L1016" s="12">
        <v>45363.38212962963</v>
      </c>
      <c r="M1016" s="12">
        <v>45363.385439814818</v>
      </c>
      <c r="N1016" s="12" t="s">
        <v>47</v>
      </c>
      <c r="O1016" t="s">
        <v>7872</v>
      </c>
      <c r="P1016" t="s">
        <v>130</v>
      </c>
      <c r="Q1016" t="s">
        <v>4442</v>
      </c>
      <c r="R1016" t="s">
        <v>4443</v>
      </c>
      <c r="S1016" t="s">
        <v>47</v>
      </c>
      <c r="T1016" t="s">
        <v>47</v>
      </c>
      <c r="U1016" t="s">
        <v>47</v>
      </c>
      <c r="V1016" t="s">
        <v>4425</v>
      </c>
      <c r="W1016" t="s">
        <v>47</v>
      </c>
      <c r="X1016" t="s">
        <v>6233</v>
      </c>
      <c r="Y1016" t="s">
        <v>47</v>
      </c>
      <c r="Z1016" t="s">
        <v>47</v>
      </c>
    </row>
    <row r="1017" spans="1:26">
      <c r="A1017" t="s">
        <v>7873</v>
      </c>
      <c r="B1017" t="s">
        <v>170</v>
      </c>
      <c r="C1017">
        <v>2010</v>
      </c>
      <c r="D1017" t="s">
        <v>7874</v>
      </c>
      <c r="E1017" t="s">
        <v>7875</v>
      </c>
      <c r="F1017" t="s">
        <v>7876</v>
      </c>
      <c r="G1017" t="s">
        <v>7877</v>
      </c>
      <c r="H1017" t="s">
        <v>47</v>
      </c>
      <c r="I1017" t="s">
        <v>47</v>
      </c>
      <c r="J1017" t="s">
        <v>7878</v>
      </c>
      <c r="K1017" t="s">
        <v>78</v>
      </c>
      <c r="L1017" s="12">
        <v>45363.38212962963</v>
      </c>
      <c r="M1017" s="12">
        <v>45363.385416666664</v>
      </c>
      <c r="N1017" s="12" t="s">
        <v>47</v>
      </c>
      <c r="O1017" t="s">
        <v>7879</v>
      </c>
      <c r="P1017" t="s">
        <v>47</v>
      </c>
      <c r="Q1017" t="s">
        <v>47</v>
      </c>
      <c r="R1017" t="s">
        <v>47</v>
      </c>
      <c r="S1017" t="s">
        <v>47</v>
      </c>
      <c r="T1017" t="s">
        <v>1165</v>
      </c>
      <c r="U1017" t="s">
        <v>47</v>
      </c>
      <c r="V1017" t="s">
        <v>47</v>
      </c>
      <c r="W1017" t="s">
        <v>47</v>
      </c>
      <c r="X1017" t="s">
        <v>7880</v>
      </c>
      <c r="Y1017" t="s">
        <v>47</v>
      </c>
      <c r="Z1017" t="s">
        <v>47</v>
      </c>
    </row>
    <row r="1018" spans="1:26">
      <c r="A1018" t="s">
        <v>7881</v>
      </c>
      <c r="B1018" t="s">
        <v>83</v>
      </c>
      <c r="C1018">
        <v>2021</v>
      </c>
      <c r="D1018" t="s">
        <v>7882</v>
      </c>
      <c r="E1018" t="s">
        <v>7883</v>
      </c>
      <c r="F1018" t="s">
        <v>6268</v>
      </c>
      <c r="G1018" t="s">
        <v>47</v>
      </c>
      <c r="H1018" t="s">
        <v>6269</v>
      </c>
      <c r="I1018" t="s">
        <v>7884</v>
      </c>
      <c r="J1018" t="s">
        <v>7885</v>
      </c>
      <c r="K1018" t="s">
        <v>7886</v>
      </c>
      <c r="L1018" s="12">
        <v>45363.38212962963</v>
      </c>
      <c r="M1018" s="12">
        <v>45363.385497685187</v>
      </c>
      <c r="N1018" s="12" t="s">
        <v>47</v>
      </c>
      <c r="O1018" t="s">
        <v>47</v>
      </c>
      <c r="P1018" t="s">
        <v>236</v>
      </c>
      <c r="Q1018" t="s">
        <v>7887</v>
      </c>
      <c r="R1018" t="s">
        <v>5073</v>
      </c>
      <c r="S1018" t="s">
        <v>47</v>
      </c>
      <c r="T1018" t="s">
        <v>47</v>
      </c>
      <c r="U1018" t="s">
        <v>47</v>
      </c>
      <c r="V1018" t="s">
        <v>4425</v>
      </c>
      <c r="W1018" t="s">
        <v>47</v>
      </c>
      <c r="X1018" t="s">
        <v>6233</v>
      </c>
      <c r="Y1018" t="s">
        <v>47</v>
      </c>
      <c r="Z1018" t="s">
        <v>47</v>
      </c>
    </row>
    <row r="1019" spans="1:26">
      <c r="A1019" t="s">
        <v>7888</v>
      </c>
      <c r="B1019" t="s">
        <v>170</v>
      </c>
      <c r="C1019">
        <v>2022</v>
      </c>
      <c r="D1019" t="s">
        <v>7889</v>
      </c>
      <c r="E1019" t="s">
        <v>7890</v>
      </c>
      <c r="F1019" t="s">
        <v>7891</v>
      </c>
      <c r="G1019" t="s">
        <v>7892</v>
      </c>
      <c r="H1019" t="s">
        <v>47</v>
      </c>
      <c r="I1019" t="s">
        <v>47</v>
      </c>
      <c r="J1019" t="s">
        <v>7893</v>
      </c>
      <c r="K1019" t="s">
        <v>71</v>
      </c>
      <c r="L1019" s="12">
        <v>45363.38212962963</v>
      </c>
      <c r="M1019" s="12">
        <v>45363.385196759256</v>
      </c>
      <c r="N1019" s="12" t="s">
        <v>47</v>
      </c>
      <c r="O1019" t="s">
        <v>7894</v>
      </c>
      <c r="P1019" t="s">
        <v>47</v>
      </c>
      <c r="Q1019" t="s">
        <v>47</v>
      </c>
      <c r="R1019" t="s">
        <v>47</v>
      </c>
      <c r="S1019" t="s">
        <v>47</v>
      </c>
      <c r="T1019" t="s">
        <v>1173</v>
      </c>
      <c r="U1019" t="s">
        <v>47</v>
      </c>
      <c r="V1019" t="s">
        <v>47</v>
      </c>
      <c r="W1019" t="s">
        <v>47</v>
      </c>
      <c r="X1019" t="s">
        <v>7895</v>
      </c>
      <c r="Y1019" t="s">
        <v>47</v>
      </c>
      <c r="Z1019" t="s">
        <v>47</v>
      </c>
    </row>
    <row r="1020" spans="1:26">
      <c r="A1020" t="s">
        <v>7896</v>
      </c>
      <c r="B1020" t="s">
        <v>83</v>
      </c>
      <c r="C1020">
        <v>2021</v>
      </c>
      <c r="D1020" t="s">
        <v>7897</v>
      </c>
      <c r="E1020" t="s">
        <v>7898</v>
      </c>
      <c r="F1020" t="s">
        <v>1212</v>
      </c>
      <c r="G1020" t="s">
        <v>47</v>
      </c>
      <c r="H1020" t="s">
        <v>6228</v>
      </c>
      <c r="I1020" t="s">
        <v>7899</v>
      </c>
      <c r="J1020" t="s">
        <v>7900</v>
      </c>
      <c r="K1020" t="s">
        <v>7901</v>
      </c>
      <c r="L1020" s="12">
        <v>45363.38212962963</v>
      </c>
      <c r="M1020" s="12">
        <v>45363.385694444441</v>
      </c>
      <c r="N1020" s="12" t="s">
        <v>47</v>
      </c>
      <c r="O1020" t="s">
        <v>7902</v>
      </c>
      <c r="P1020" t="s">
        <v>505</v>
      </c>
      <c r="Q1020" t="s">
        <v>5291</v>
      </c>
      <c r="R1020" t="s">
        <v>4443</v>
      </c>
      <c r="S1020" t="s">
        <v>47</v>
      </c>
      <c r="T1020" t="s">
        <v>47</v>
      </c>
      <c r="U1020" t="s">
        <v>47</v>
      </c>
      <c r="V1020" t="s">
        <v>4425</v>
      </c>
      <c r="W1020" t="s">
        <v>47</v>
      </c>
      <c r="X1020" t="s">
        <v>6233</v>
      </c>
      <c r="Y1020" t="s">
        <v>47</v>
      </c>
      <c r="Z1020" t="s">
        <v>47</v>
      </c>
    </row>
    <row r="1021" spans="1:26">
      <c r="A1021" t="s">
        <v>7903</v>
      </c>
      <c r="B1021" t="s">
        <v>170</v>
      </c>
      <c r="C1021">
        <v>2022</v>
      </c>
      <c r="D1021" t="s">
        <v>7904</v>
      </c>
      <c r="E1021" t="s">
        <v>7905</v>
      </c>
      <c r="F1021" t="s">
        <v>7906</v>
      </c>
      <c r="G1021" t="s">
        <v>7907</v>
      </c>
      <c r="H1021" t="s">
        <v>47</v>
      </c>
      <c r="I1021" t="s">
        <v>47</v>
      </c>
      <c r="J1021" t="s">
        <v>7908</v>
      </c>
      <c r="K1021" t="s">
        <v>71</v>
      </c>
      <c r="L1021" s="12">
        <v>45363.38212962963</v>
      </c>
      <c r="M1021" s="12">
        <v>45363.385497685187</v>
      </c>
      <c r="N1021" s="12" t="s">
        <v>47</v>
      </c>
      <c r="O1021" t="s">
        <v>7909</v>
      </c>
      <c r="P1021" t="s">
        <v>47</v>
      </c>
      <c r="Q1021" t="s">
        <v>47</v>
      </c>
      <c r="R1021" t="s">
        <v>47</v>
      </c>
      <c r="S1021" t="s">
        <v>47</v>
      </c>
      <c r="T1021" t="s">
        <v>1173</v>
      </c>
      <c r="U1021" t="s">
        <v>47</v>
      </c>
      <c r="V1021" t="s">
        <v>47</v>
      </c>
      <c r="W1021" t="s">
        <v>47</v>
      </c>
      <c r="X1021" t="s">
        <v>7910</v>
      </c>
      <c r="Y1021" t="s">
        <v>47</v>
      </c>
      <c r="Z1021" t="s">
        <v>47</v>
      </c>
    </row>
    <row r="1022" spans="1:26">
      <c r="A1022" t="s">
        <v>7911</v>
      </c>
      <c r="B1022" t="s">
        <v>83</v>
      </c>
      <c r="C1022">
        <v>2018</v>
      </c>
      <c r="D1022" t="s">
        <v>7912</v>
      </c>
      <c r="E1022" t="s">
        <v>7913</v>
      </c>
      <c r="F1022" t="s">
        <v>7860</v>
      </c>
      <c r="G1022" t="s">
        <v>47</v>
      </c>
      <c r="H1022" t="s">
        <v>7861</v>
      </c>
      <c r="I1022" t="s">
        <v>7914</v>
      </c>
      <c r="J1022" t="s">
        <v>7915</v>
      </c>
      <c r="K1022" t="s">
        <v>7916</v>
      </c>
      <c r="L1022" s="12">
        <v>45363.38212962963</v>
      </c>
      <c r="M1022" s="12">
        <v>45363.385497685187</v>
      </c>
      <c r="N1022" s="12" t="s">
        <v>47</v>
      </c>
      <c r="O1022" t="s">
        <v>7917</v>
      </c>
      <c r="P1022" t="s">
        <v>448</v>
      </c>
      <c r="Q1022" t="s">
        <v>4503</v>
      </c>
      <c r="R1022" t="s">
        <v>7865</v>
      </c>
      <c r="S1022" t="s">
        <v>47</v>
      </c>
      <c r="T1022" t="s">
        <v>47</v>
      </c>
      <c r="U1022" t="s">
        <v>47</v>
      </c>
      <c r="V1022" t="s">
        <v>4425</v>
      </c>
      <c r="W1022" t="s">
        <v>47</v>
      </c>
      <c r="X1022" t="s">
        <v>6233</v>
      </c>
      <c r="Y1022" t="s">
        <v>47</v>
      </c>
      <c r="Z1022" t="s">
        <v>47</v>
      </c>
    </row>
    <row r="1023" spans="1:26">
      <c r="A1023" t="s">
        <v>7918</v>
      </c>
      <c r="B1023" t="s">
        <v>170</v>
      </c>
      <c r="C1023">
        <v>2022</v>
      </c>
      <c r="D1023" t="s">
        <v>7919</v>
      </c>
      <c r="E1023" t="s">
        <v>7920</v>
      </c>
      <c r="F1023" t="s">
        <v>6421</v>
      </c>
      <c r="G1023" t="s">
        <v>7921</v>
      </c>
      <c r="H1023" t="s">
        <v>47</v>
      </c>
      <c r="I1023" t="s">
        <v>47</v>
      </c>
      <c r="J1023" t="s">
        <v>7922</v>
      </c>
      <c r="K1023" t="s">
        <v>71</v>
      </c>
      <c r="L1023" s="12">
        <v>45363.38212962963</v>
      </c>
      <c r="M1023" s="12">
        <v>45363.385763888888</v>
      </c>
      <c r="N1023" s="12" t="s">
        <v>47</v>
      </c>
      <c r="O1023" t="s">
        <v>7923</v>
      </c>
      <c r="P1023" t="s">
        <v>47</v>
      </c>
      <c r="Q1023" t="s">
        <v>47</v>
      </c>
      <c r="R1023" t="s">
        <v>47</v>
      </c>
      <c r="S1023" t="s">
        <v>47</v>
      </c>
      <c r="T1023" t="s">
        <v>2971</v>
      </c>
      <c r="U1023" t="s">
        <v>47</v>
      </c>
      <c r="V1023" t="s">
        <v>47</v>
      </c>
      <c r="W1023" t="s">
        <v>47</v>
      </c>
      <c r="X1023" t="s">
        <v>7924</v>
      </c>
      <c r="Y1023" t="s">
        <v>47</v>
      </c>
      <c r="Z1023" t="s">
        <v>47</v>
      </c>
    </row>
    <row r="1024" spans="1:26">
      <c r="A1024" t="s">
        <v>7925</v>
      </c>
      <c r="B1024" t="s">
        <v>83</v>
      </c>
      <c r="C1024">
        <v>2008</v>
      </c>
      <c r="D1024" t="s">
        <v>7926</v>
      </c>
      <c r="E1024" t="s">
        <v>7927</v>
      </c>
      <c r="F1024" t="s">
        <v>6245</v>
      </c>
      <c r="G1024" t="s">
        <v>47</v>
      </c>
      <c r="H1024" t="s">
        <v>6228</v>
      </c>
      <c r="I1024" t="s">
        <v>7928</v>
      </c>
      <c r="J1024" t="s">
        <v>7929</v>
      </c>
      <c r="K1024" t="s">
        <v>7930</v>
      </c>
      <c r="L1024" s="12">
        <v>45363.38212962963</v>
      </c>
      <c r="M1024" s="12">
        <v>45363.385671296295</v>
      </c>
      <c r="N1024" s="12" t="s">
        <v>47</v>
      </c>
      <c r="O1024" t="s">
        <v>7931</v>
      </c>
      <c r="P1024" t="s">
        <v>236</v>
      </c>
      <c r="Q1024" t="s">
        <v>350</v>
      </c>
      <c r="R1024" t="s">
        <v>4443</v>
      </c>
      <c r="S1024" t="s">
        <v>47</v>
      </c>
      <c r="T1024" t="s">
        <v>47</v>
      </c>
      <c r="U1024" t="s">
        <v>47</v>
      </c>
      <c r="V1024" t="s">
        <v>4425</v>
      </c>
      <c r="W1024" t="s">
        <v>47</v>
      </c>
      <c r="X1024" t="s">
        <v>6233</v>
      </c>
      <c r="Y1024" t="s">
        <v>47</v>
      </c>
      <c r="Z1024" t="s">
        <v>47</v>
      </c>
    </row>
    <row r="1025" spans="1:26">
      <c r="A1025" t="s">
        <v>7932</v>
      </c>
      <c r="B1025" t="s">
        <v>83</v>
      </c>
      <c r="C1025">
        <v>2023</v>
      </c>
      <c r="D1025" t="s">
        <v>7933</v>
      </c>
      <c r="E1025" t="s">
        <v>7934</v>
      </c>
      <c r="F1025" t="s">
        <v>7935</v>
      </c>
      <c r="G1025" t="s">
        <v>47</v>
      </c>
      <c r="H1025" t="s">
        <v>7936</v>
      </c>
      <c r="I1025" t="s">
        <v>7937</v>
      </c>
      <c r="J1025" t="s">
        <v>7938</v>
      </c>
      <c r="K1025" t="s">
        <v>7939</v>
      </c>
      <c r="L1025" s="12">
        <v>45363.38212962963</v>
      </c>
      <c r="M1025" s="12">
        <v>45363.385150462964</v>
      </c>
      <c r="N1025" s="12" t="s">
        <v>47</v>
      </c>
      <c r="O1025" t="s">
        <v>7940</v>
      </c>
      <c r="P1025" t="s">
        <v>889</v>
      </c>
      <c r="Q1025" t="s">
        <v>5291</v>
      </c>
      <c r="R1025" t="s">
        <v>7941</v>
      </c>
      <c r="S1025" t="s">
        <v>47</v>
      </c>
      <c r="T1025" t="s">
        <v>47</v>
      </c>
      <c r="U1025" t="s">
        <v>47</v>
      </c>
      <c r="V1025" t="s">
        <v>4425</v>
      </c>
      <c r="W1025" t="s">
        <v>47</v>
      </c>
      <c r="X1025" t="s">
        <v>6233</v>
      </c>
      <c r="Y1025" t="s">
        <v>47</v>
      </c>
      <c r="Z1025" t="s">
        <v>47</v>
      </c>
    </row>
    <row r="1026" spans="1:26">
      <c r="A1026" t="s">
        <v>7942</v>
      </c>
      <c r="B1026" t="s">
        <v>170</v>
      </c>
      <c r="C1026">
        <v>2013</v>
      </c>
      <c r="D1026" t="s">
        <v>7943</v>
      </c>
      <c r="E1026" t="s">
        <v>7944</v>
      </c>
      <c r="F1026" t="s">
        <v>7818</v>
      </c>
      <c r="G1026" t="s">
        <v>7945</v>
      </c>
      <c r="H1026" t="s">
        <v>47</v>
      </c>
      <c r="I1026" t="s">
        <v>47</v>
      </c>
      <c r="J1026" t="s">
        <v>7946</v>
      </c>
      <c r="K1026" t="s">
        <v>87</v>
      </c>
      <c r="L1026" s="12">
        <v>45363.38212962963</v>
      </c>
      <c r="M1026" s="12">
        <v>45363.385868055557</v>
      </c>
      <c r="N1026" s="12" t="s">
        <v>47</v>
      </c>
      <c r="O1026" t="s">
        <v>7947</v>
      </c>
      <c r="P1026" t="s">
        <v>47</v>
      </c>
      <c r="Q1026" t="s">
        <v>47</v>
      </c>
      <c r="R1026" t="s">
        <v>47</v>
      </c>
      <c r="S1026" t="s">
        <v>47</v>
      </c>
      <c r="T1026" t="s">
        <v>1165</v>
      </c>
      <c r="U1026" t="s">
        <v>47</v>
      </c>
      <c r="V1026" t="s">
        <v>47</v>
      </c>
      <c r="W1026" t="s">
        <v>47</v>
      </c>
      <c r="X1026" t="s">
        <v>7948</v>
      </c>
      <c r="Y1026" t="s">
        <v>47</v>
      </c>
      <c r="Z1026" t="s">
        <v>47</v>
      </c>
    </row>
    <row r="1027" spans="1:26">
      <c r="A1027" t="s">
        <v>7949</v>
      </c>
      <c r="B1027" t="s">
        <v>170</v>
      </c>
      <c r="C1027">
        <v>2012</v>
      </c>
      <c r="D1027" t="s">
        <v>7950</v>
      </c>
      <c r="E1027" t="s">
        <v>7951</v>
      </c>
      <c r="F1027" t="s">
        <v>6421</v>
      </c>
      <c r="G1027" t="s">
        <v>7952</v>
      </c>
      <c r="H1027" t="s">
        <v>47</v>
      </c>
      <c r="I1027" t="s">
        <v>47</v>
      </c>
      <c r="J1027" t="s">
        <v>7953</v>
      </c>
      <c r="K1027" t="s">
        <v>299</v>
      </c>
      <c r="L1027" s="12">
        <v>45363.38212962963</v>
      </c>
      <c r="M1027" s="12">
        <v>45363.385254629633</v>
      </c>
      <c r="N1027" s="12" t="s">
        <v>47</v>
      </c>
      <c r="O1027" t="s">
        <v>7954</v>
      </c>
      <c r="P1027" t="s">
        <v>47</v>
      </c>
      <c r="Q1027" t="s">
        <v>47</v>
      </c>
      <c r="R1027" t="s">
        <v>47</v>
      </c>
      <c r="S1027" t="s">
        <v>47</v>
      </c>
      <c r="T1027" t="s">
        <v>1165</v>
      </c>
      <c r="U1027" t="s">
        <v>47</v>
      </c>
      <c r="V1027" t="s">
        <v>47</v>
      </c>
      <c r="W1027" t="s">
        <v>47</v>
      </c>
      <c r="X1027" t="s">
        <v>7955</v>
      </c>
      <c r="Y1027" t="s">
        <v>47</v>
      </c>
      <c r="Z1027" t="s">
        <v>47</v>
      </c>
    </row>
    <row r="1028" spans="1:26">
      <c r="A1028" t="s">
        <v>7956</v>
      </c>
      <c r="B1028" t="s">
        <v>170</v>
      </c>
      <c r="C1028">
        <v>2021</v>
      </c>
      <c r="D1028" t="s">
        <v>7957</v>
      </c>
      <c r="E1028" t="s">
        <v>7958</v>
      </c>
      <c r="F1028" t="s">
        <v>6421</v>
      </c>
      <c r="G1028" t="s">
        <v>7959</v>
      </c>
      <c r="H1028" t="s">
        <v>47</v>
      </c>
      <c r="I1028" t="s">
        <v>47</v>
      </c>
      <c r="J1028" t="s">
        <v>7960</v>
      </c>
      <c r="K1028" t="s">
        <v>61</v>
      </c>
      <c r="L1028" s="12">
        <v>45363.38212962963</v>
      </c>
      <c r="M1028" s="12">
        <v>45363.385416666664</v>
      </c>
      <c r="N1028" s="12" t="s">
        <v>47</v>
      </c>
      <c r="O1028" t="s">
        <v>7961</v>
      </c>
      <c r="P1028" t="s">
        <v>47</v>
      </c>
      <c r="Q1028" t="s">
        <v>47</v>
      </c>
      <c r="R1028" t="s">
        <v>47</v>
      </c>
      <c r="S1028" t="s">
        <v>47</v>
      </c>
      <c r="T1028" t="s">
        <v>1173</v>
      </c>
      <c r="U1028" t="s">
        <v>47</v>
      </c>
      <c r="V1028" t="s">
        <v>47</v>
      </c>
      <c r="W1028" t="s">
        <v>47</v>
      </c>
      <c r="X1028" t="s">
        <v>7962</v>
      </c>
      <c r="Y1028" t="s">
        <v>47</v>
      </c>
      <c r="Z1028" t="s">
        <v>47</v>
      </c>
    </row>
    <row r="1029" spans="1:26">
      <c r="A1029" t="s">
        <v>7963</v>
      </c>
      <c r="B1029" t="s">
        <v>83</v>
      </c>
      <c r="C1029">
        <v>2009</v>
      </c>
      <c r="D1029" t="s">
        <v>7964</v>
      </c>
      <c r="E1029" t="s">
        <v>7965</v>
      </c>
      <c r="F1029" t="s">
        <v>6245</v>
      </c>
      <c r="G1029" t="s">
        <v>47</v>
      </c>
      <c r="H1029" t="s">
        <v>6228</v>
      </c>
      <c r="I1029" t="s">
        <v>7966</v>
      </c>
      <c r="J1029" t="s">
        <v>7967</v>
      </c>
      <c r="K1029" t="s">
        <v>7968</v>
      </c>
      <c r="L1029" s="12">
        <v>45363.38212962963</v>
      </c>
      <c r="M1029" s="12">
        <v>45363.385439814818</v>
      </c>
      <c r="N1029" s="12" t="s">
        <v>47</v>
      </c>
      <c r="O1029" t="s">
        <v>7969</v>
      </c>
      <c r="P1029" t="s">
        <v>448</v>
      </c>
      <c r="Q1029" t="s">
        <v>818</v>
      </c>
      <c r="R1029" t="s">
        <v>4443</v>
      </c>
      <c r="S1029" t="s">
        <v>47</v>
      </c>
      <c r="T1029" t="s">
        <v>47</v>
      </c>
      <c r="U1029" t="s">
        <v>47</v>
      </c>
      <c r="V1029" t="s">
        <v>4425</v>
      </c>
      <c r="W1029" t="s">
        <v>47</v>
      </c>
      <c r="X1029" t="s">
        <v>6233</v>
      </c>
      <c r="Y1029" t="s">
        <v>47</v>
      </c>
      <c r="Z1029" t="s">
        <v>47</v>
      </c>
    </row>
    <row r="1030" spans="1:26">
      <c r="A1030" t="s">
        <v>7970</v>
      </c>
      <c r="B1030" t="s">
        <v>83</v>
      </c>
      <c r="C1030">
        <v>2000</v>
      </c>
      <c r="D1030" t="s">
        <v>47</v>
      </c>
      <c r="E1030" t="s">
        <v>47</v>
      </c>
      <c r="F1030" t="s">
        <v>7971</v>
      </c>
      <c r="G1030" t="s">
        <v>47</v>
      </c>
      <c r="H1030" t="s">
        <v>7972</v>
      </c>
      <c r="I1030" t="s">
        <v>7973</v>
      </c>
      <c r="J1030" t="s">
        <v>7974</v>
      </c>
      <c r="K1030" t="s">
        <v>1747</v>
      </c>
      <c r="L1030" s="12">
        <v>45363.38212962963</v>
      </c>
      <c r="M1030" s="12">
        <v>45363.384953703702</v>
      </c>
      <c r="N1030" s="12" t="s">
        <v>47</v>
      </c>
      <c r="O1030" t="s">
        <v>7975</v>
      </c>
      <c r="P1030" t="s">
        <v>889</v>
      </c>
      <c r="Q1030" t="s">
        <v>4559</v>
      </c>
      <c r="R1030" t="s">
        <v>47</v>
      </c>
      <c r="S1030" t="s">
        <v>47</v>
      </c>
      <c r="T1030" t="s">
        <v>47</v>
      </c>
      <c r="U1030" t="s">
        <v>47</v>
      </c>
      <c r="V1030" t="s">
        <v>47</v>
      </c>
      <c r="W1030" t="s">
        <v>47</v>
      </c>
      <c r="X1030" t="s">
        <v>6233</v>
      </c>
      <c r="Y1030" t="s">
        <v>47</v>
      </c>
      <c r="Z1030" t="s">
        <v>47</v>
      </c>
    </row>
    <row r="1031" spans="1:26">
      <c r="A1031" t="s">
        <v>7976</v>
      </c>
      <c r="B1031" t="s">
        <v>83</v>
      </c>
      <c r="C1031">
        <v>2023</v>
      </c>
      <c r="D1031" t="s">
        <v>7977</v>
      </c>
      <c r="E1031" t="s">
        <v>7978</v>
      </c>
      <c r="F1031" t="s">
        <v>6381</v>
      </c>
      <c r="G1031" t="s">
        <v>47</v>
      </c>
      <c r="H1031" t="s">
        <v>6382</v>
      </c>
      <c r="I1031" t="s">
        <v>7979</v>
      </c>
      <c r="J1031" t="s">
        <v>7980</v>
      </c>
      <c r="K1031" t="s">
        <v>7981</v>
      </c>
      <c r="L1031" s="12">
        <v>45363.38212962963</v>
      </c>
      <c r="M1031" s="12">
        <v>45363.385069444441</v>
      </c>
      <c r="N1031" s="12" t="s">
        <v>47</v>
      </c>
      <c r="O1031" t="s">
        <v>7982</v>
      </c>
      <c r="P1031" t="s">
        <v>505</v>
      </c>
      <c r="Q1031" t="s">
        <v>7294</v>
      </c>
      <c r="R1031" t="s">
        <v>6386</v>
      </c>
      <c r="S1031" t="s">
        <v>47</v>
      </c>
      <c r="T1031" t="s">
        <v>47</v>
      </c>
      <c r="U1031" t="s">
        <v>47</v>
      </c>
      <c r="V1031" t="s">
        <v>4425</v>
      </c>
      <c r="W1031" t="s">
        <v>47</v>
      </c>
      <c r="X1031" t="s">
        <v>6233</v>
      </c>
      <c r="Y1031" t="s">
        <v>47</v>
      </c>
      <c r="Z1031" t="s">
        <v>47</v>
      </c>
    </row>
    <row r="1032" spans="1:26">
      <c r="A1032" t="s">
        <v>7983</v>
      </c>
      <c r="B1032" t="s">
        <v>170</v>
      </c>
      <c r="C1032">
        <v>2010</v>
      </c>
      <c r="D1032" t="s">
        <v>7984</v>
      </c>
      <c r="E1032" t="s">
        <v>7985</v>
      </c>
      <c r="F1032" t="s">
        <v>6421</v>
      </c>
      <c r="G1032" t="s">
        <v>7986</v>
      </c>
      <c r="H1032" t="s">
        <v>47</v>
      </c>
      <c r="I1032" t="s">
        <v>47</v>
      </c>
      <c r="J1032" t="s">
        <v>7987</v>
      </c>
      <c r="K1032" t="s">
        <v>78</v>
      </c>
      <c r="L1032" s="12">
        <v>45363.38212962963</v>
      </c>
      <c r="M1032" s="12">
        <v>45363.385185185187</v>
      </c>
      <c r="N1032" s="12" t="s">
        <v>47</v>
      </c>
      <c r="O1032" t="s">
        <v>7988</v>
      </c>
      <c r="P1032" t="s">
        <v>47</v>
      </c>
      <c r="Q1032" t="s">
        <v>47</v>
      </c>
      <c r="R1032" t="s">
        <v>47</v>
      </c>
      <c r="S1032" t="s">
        <v>47</v>
      </c>
      <c r="T1032" t="s">
        <v>1165</v>
      </c>
      <c r="U1032" t="s">
        <v>47</v>
      </c>
      <c r="V1032" t="s">
        <v>47</v>
      </c>
      <c r="W1032" t="s">
        <v>47</v>
      </c>
      <c r="X1032" t="s">
        <v>7989</v>
      </c>
      <c r="Y1032" t="s">
        <v>47</v>
      </c>
      <c r="Z1032" t="s">
        <v>47</v>
      </c>
    </row>
    <row r="1033" spans="1:26">
      <c r="A1033" t="s">
        <v>7990</v>
      </c>
      <c r="B1033" t="s">
        <v>83</v>
      </c>
      <c r="C1033">
        <v>2018</v>
      </c>
      <c r="D1033" t="s">
        <v>7991</v>
      </c>
      <c r="E1033" t="s">
        <v>7992</v>
      </c>
      <c r="F1033" t="s">
        <v>1283</v>
      </c>
      <c r="G1033" t="s">
        <v>47</v>
      </c>
      <c r="H1033" t="s">
        <v>6568</v>
      </c>
      <c r="I1033" t="s">
        <v>7993</v>
      </c>
      <c r="J1033" t="s">
        <v>7994</v>
      </c>
      <c r="K1033" t="s">
        <v>7995</v>
      </c>
      <c r="L1033" s="12">
        <v>45363.38212962963</v>
      </c>
      <c r="M1033" s="12">
        <v>45363.385578703703</v>
      </c>
      <c r="N1033" s="12" t="s">
        <v>47</v>
      </c>
      <c r="O1033" t="s">
        <v>7996</v>
      </c>
      <c r="P1033" t="s">
        <v>311</v>
      </c>
      <c r="Q1033" t="s">
        <v>4479</v>
      </c>
      <c r="R1033" t="s">
        <v>4566</v>
      </c>
      <c r="S1033" t="s">
        <v>47</v>
      </c>
      <c r="T1033" t="s">
        <v>47</v>
      </c>
      <c r="U1033" t="s">
        <v>47</v>
      </c>
      <c r="V1033" t="s">
        <v>4425</v>
      </c>
      <c r="W1033" t="s">
        <v>47</v>
      </c>
      <c r="X1033" t="s">
        <v>6233</v>
      </c>
      <c r="Y1033" t="s">
        <v>47</v>
      </c>
      <c r="Z1033" t="s">
        <v>47</v>
      </c>
    </row>
    <row r="1034" spans="1:26">
      <c r="A1034" t="s">
        <v>7997</v>
      </c>
      <c r="B1034" t="s">
        <v>170</v>
      </c>
      <c r="D1034" t="s">
        <v>7165</v>
      </c>
      <c r="E1034" t="s">
        <v>7998</v>
      </c>
      <c r="F1034" t="s">
        <v>6421</v>
      </c>
      <c r="G1034" t="s">
        <v>7999</v>
      </c>
      <c r="H1034" t="s">
        <v>47</v>
      </c>
      <c r="I1034" t="s">
        <v>47</v>
      </c>
      <c r="J1034" t="s">
        <v>8000</v>
      </c>
      <c r="K1034" t="s">
        <v>47</v>
      </c>
      <c r="L1034" s="12">
        <v>45363.38212962963</v>
      </c>
      <c r="M1034" s="12">
        <v>45363.385833333334</v>
      </c>
      <c r="N1034" s="12" t="s">
        <v>47</v>
      </c>
      <c r="O1034" t="s">
        <v>8001</v>
      </c>
      <c r="P1034" t="s">
        <v>47</v>
      </c>
      <c r="Q1034" t="s">
        <v>47</v>
      </c>
      <c r="R1034" t="s">
        <v>47</v>
      </c>
      <c r="S1034" t="s">
        <v>47</v>
      </c>
      <c r="T1034" t="s">
        <v>1165</v>
      </c>
      <c r="U1034" t="s">
        <v>47</v>
      </c>
      <c r="V1034" t="s">
        <v>47</v>
      </c>
      <c r="W1034" t="s">
        <v>47</v>
      </c>
      <c r="X1034" t="s">
        <v>8002</v>
      </c>
      <c r="Y1034" t="s">
        <v>47</v>
      </c>
      <c r="Z1034" t="s">
        <v>47</v>
      </c>
    </row>
    <row r="1035" spans="1:26">
      <c r="A1035" t="s">
        <v>8003</v>
      </c>
      <c r="B1035" t="s">
        <v>83</v>
      </c>
      <c r="C1035">
        <v>2020</v>
      </c>
      <c r="D1035" t="s">
        <v>8004</v>
      </c>
      <c r="E1035" t="s">
        <v>8005</v>
      </c>
      <c r="F1035" t="s">
        <v>1212</v>
      </c>
      <c r="G1035" t="s">
        <v>47</v>
      </c>
      <c r="H1035" t="s">
        <v>6228</v>
      </c>
      <c r="I1035" t="s">
        <v>8006</v>
      </c>
      <c r="J1035" t="s">
        <v>8007</v>
      </c>
      <c r="K1035" t="s">
        <v>8008</v>
      </c>
      <c r="L1035" s="12">
        <v>45363.38212962963</v>
      </c>
      <c r="M1035" s="12">
        <v>45363.385706018518</v>
      </c>
      <c r="N1035" s="12" t="s">
        <v>47</v>
      </c>
      <c r="O1035" t="s">
        <v>8009</v>
      </c>
      <c r="P1035" t="s">
        <v>889</v>
      </c>
      <c r="Q1035" t="s">
        <v>3530</v>
      </c>
      <c r="R1035" t="s">
        <v>4443</v>
      </c>
      <c r="S1035" t="s">
        <v>47</v>
      </c>
      <c r="T1035" t="s">
        <v>47</v>
      </c>
      <c r="U1035" t="s">
        <v>47</v>
      </c>
      <c r="V1035" t="s">
        <v>4425</v>
      </c>
      <c r="W1035" t="s">
        <v>47</v>
      </c>
      <c r="X1035" t="s">
        <v>6233</v>
      </c>
      <c r="Y1035" t="s">
        <v>47</v>
      </c>
      <c r="Z1035" t="s">
        <v>47</v>
      </c>
    </row>
    <row r="1036" spans="1:26">
      <c r="A1036" t="s">
        <v>8010</v>
      </c>
      <c r="B1036" t="s">
        <v>170</v>
      </c>
      <c r="C1036">
        <v>2022</v>
      </c>
      <c r="D1036" t="s">
        <v>8011</v>
      </c>
      <c r="E1036" t="s">
        <v>8012</v>
      </c>
      <c r="F1036" t="s">
        <v>6421</v>
      </c>
      <c r="G1036" t="s">
        <v>8013</v>
      </c>
      <c r="H1036" t="s">
        <v>47</v>
      </c>
      <c r="I1036" t="s">
        <v>47</v>
      </c>
      <c r="J1036" t="s">
        <v>8014</v>
      </c>
      <c r="K1036" t="s">
        <v>71</v>
      </c>
      <c r="L1036" s="12">
        <v>45363.38212962963</v>
      </c>
      <c r="M1036" s="12">
        <v>45363.385810185187</v>
      </c>
      <c r="N1036" s="12" t="s">
        <v>47</v>
      </c>
      <c r="O1036" t="s">
        <v>8015</v>
      </c>
      <c r="P1036" t="s">
        <v>47</v>
      </c>
      <c r="Q1036" t="s">
        <v>47</v>
      </c>
      <c r="R1036" t="s">
        <v>47</v>
      </c>
      <c r="S1036" t="s">
        <v>47</v>
      </c>
      <c r="T1036" t="s">
        <v>1173</v>
      </c>
      <c r="U1036" t="s">
        <v>47</v>
      </c>
      <c r="V1036" t="s">
        <v>47</v>
      </c>
      <c r="W1036" t="s">
        <v>47</v>
      </c>
      <c r="X1036" t="s">
        <v>8016</v>
      </c>
      <c r="Y1036" t="s">
        <v>47</v>
      </c>
      <c r="Z1036" t="s">
        <v>47</v>
      </c>
    </row>
    <row r="1037" spans="1:26">
      <c r="A1037" t="s">
        <v>8017</v>
      </c>
      <c r="B1037" t="s">
        <v>170</v>
      </c>
      <c r="C1037">
        <v>2018</v>
      </c>
      <c r="D1037" t="s">
        <v>8018</v>
      </c>
      <c r="E1037" t="s">
        <v>8019</v>
      </c>
      <c r="F1037" t="s">
        <v>6421</v>
      </c>
      <c r="G1037" t="s">
        <v>6813</v>
      </c>
      <c r="H1037" t="s">
        <v>47</v>
      </c>
      <c r="I1037" t="s">
        <v>47</v>
      </c>
      <c r="J1037" t="s">
        <v>8020</v>
      </c>
      <c r="K1037" t="s">
        <v>332</v>
      </c>
      <c r="L1037" s="12">
        <v>45363.38212962963</v>
      </c>
      <c r="M1037" s="12">
        <v>45363.385740740741</v>
      </c>
      <c r="N1037" s="12" t="s">
        <v>47</v>
      </c>
      <c r="O1037" t="s">
        <v>8021</v>
      </c>
      <c r="P1037" t="s">
        <v>47</v>
      </c>
      <c r="Q1037" t="s">
        <v>47</v>
      </c>
      <c r="R1037" t="s">
        <v>47</v>
      </c>
      <c r="S1037" t="s">
        <v>47</v>
      </c>
      <c r="T1037" t="s">
        <v>1173</v>
      </c>
      <c r="U1037" t="s">
        <v>47</v>
      </c>
      <c r="V1037" t="s">
        <v>47</v>
      </c>
      <c r="W1037" t="s">
        <v>47</v>
      </c>
      <c r="X1037" t="s">
        <v>8022</v>
      </c>
      <c r="Y1037" t="s">
        <v>47</v>
      </c>
      <c r="Z1037" t="s">
        <v>47</v>
      </c>
    </row>
    <row r="1038" spans="1:26">
      <c r="A1038" t="s">
        <v>8023</v>
      </c>
      <c r="B1038" t="s">
        <v>170</v>
      </c>
      <c r="C1038">
        <v>2012</v>
      </c>
      <c r="D1038" t="s">
        <v>8024</v>
      </c>
      <c r="E1038" t="s">
        <v>8025</v>
      </c>
      <c r="F1038" t="s">
        <v>6421</v>
      </c>
      <c r="G1038" t="s">
        <v>8026</v>
      </c>
      <c r="H1038" t="s">
        <v>47</v>
      </c>
      <c r="I1038" t="s">
        <v>47</v>
      </c>
      <c r="J1038" t="s">
        <v>8027</v>
      </c>
      <c r="K1038" t="s">
        <v>299</v>
      </c>
      <c r="L1038" s="12">
        <v>45363.38212962963</v>
      </c>
      <c r="M1038" s="12">
        <v>45363.385000000002</v>
      </c>
      <c r="N1038" s="12" t="s">
        <v>47</v>
      </c>
      <c r="O1038" t="s">
        <v>8028</v>
      </c>
      <c r="P1038" t="s">
        <v>47</v>
      </c>
      <c r="Q1038" t="s">
        <v>47</v>
      </c>
      <c r="R1038" t="s">
        <v>47</v>
      </c>
      <c r="S1038" t="s">
        <v>47</v>
      </c>
      <c r="T1038" t="s">
        <v>1165</v>
      </c>
      <c r="U1038" t="s">
        <v>47</v>
      </c>
      <c r="V1038" t="s">
        <v>47</v>
      </c>
      <c r="W1038" t="s">
        <v>47</v>
      </c>
      <c r="X1038" t="s">
        <v>8029</v>
      </c>
      <c r="Y1038" t="s">
        <v>47</v>
      </c>
      <c r="Z1038" t="s">
        <v>47</v>
      </c>
    </row>
    <row r="1039" spans="1:26">
      <c r="A1039" t="s">
        <v>8030</v>
      </c>
      <c r="B1039" t="s">
        <v>83</v>
      </c>
      <c r="C1039">
        <v>2015</v>
      </c>
      <c r="D1039" t="s">
        <v>8031</v>
      </c>
      <c r="E1039" t="s">
        <v>8032</v>
      </c>
      <c r="F1039" t="s">
        <v>8033</v>
      </c>
      <c r="G1039" t="s">
        <v>47</v>
      </c>
      <c r="H1039" t="s">
        <v>8034</v>
      </c>
      <c r="I1039" t="s">
        <v>8035</v>
      </c>
      <c r="J1039" t="s">
        <v>8036</v>
      </c>
      <c r="K1039" t="s">
        <v>8037</v>
      </c>
      <c r="L1039" s="12">
        <v>45363.382141203707</v>
      </c>
      <c r="M1039" s="12">
        <v>45363.385914351849</v>
      </c>
      <c r="N1039" s="12" t="s">
        <v>47</v>
      </c>
      <c r="O1039" t="s">
        <v>8038</v>
      </c>
      <c r="P1039" t="s">
        <v>8039</v>
      </c>
      <c r="Q1039" t="s">
        <v>130</v>
      </c>
      <c r="R1039" t="s">
        <v>8040</v>
      </c>
      <c r="S1039" t="s">
        <v>47</v>
      </c>
      <c r="T1039" t="s">
        <v>47</v>
      </c>
      <c r="U1039" t="s">
        <v>47</v>
      </c>
      <c r="V1039" t="s">
        <v>4425</v>
      </c>
      <c r="W1039" t="s">
        <v>47</v>
      </c>
      <c r="X1039" t="s">
        <v>6233</v>
      </c>
      <c r="Y1039" t="s">
        <v>47</v>
      </c>
      <c r="Z1039" t="s">
        <v>47</v>
      </c>
    </row>
    <row r="1040" spans="1:26">
      <c r="A1040" t="s">
        <v>8041</v>
      </c>
      <c r="B1040" t="s">
        <v>170</v>
      </c>
      <c r="C1040">
        <v>2010</v>
      </c>
      <c r="D1040" t="s">
        <v>1391</v>
      </c>
      <c r="E1040" t="s">
        <v>8042</v>
      </c>
      <c r="F1040" t="s">
        <v>6421</v>
      </c>
      <c r="G1040" t="s">
        <v>8043</v>
      </c>
      <c r="H1040" t="s">
        <v>47</v>
      </c>
      <c r="I1040" t="s">
        <v>47</v>
      </c>
      <c r="J1040" t="s">
        <v>8044</v>
      </c>
      <c r="K1040" t="s">
        <v>78</v>
      </c>
      <c r="L1040" s="12">
        <v>45363.382141203707</v>
      </c>
      <c r="M1040" s="12">
        <v>45363.385000000002</v>
      </c>
      <c r="N1040" s="12" t="s">
        <v>47</v>
      </c>
      <c r="O1040" t="s">
        <v>8045</v>
      </c>
      <c r="P1040" t="s">
        <v>47</v>
      </c>
      <c r="Q1040" t="s">
        <v>47</v>
      </c>
      <c r="R1040" t="s">
        <v>47</v>
      </c>
      <c r="S1040" t="s">
        <v>47</v>
      </c>
      <c r="T1040" t="s">
        <v>1165</v>
      </c>
      <c r="U1040" t="s">
        <v>47</v>
      </c>
      <c r="V1040" t="s">
        <v>47</v>
      </c>
      <c r="W1040" t="s">
        <v>47</v>
      </c>
      <c r="X1040" t="s">
        <v>8046</v>
      </c>
      <c r="Y1040" t="s">
        <v>47</v>
      </c>
      <c r="Z1040" t="s">
        <v>47</v>
      </c>
    </row>
    <row r="1041" spans="1:26">
      <c r="A1041" t="s">
        <v>8047</v>
      </c>
      <c r="B1041" t="s">
        <v>654</v>
      </c>
      <c r="C1041">
        <v>2023</v>
      </c>
      <c r="D1041" t="s">
        <v>8048</v>
      </c>
      <c r="E1041" t="s">
        <v>8049</v>
      </c>
      <c r="F1041" t="s">
        <v>47</v>
      </c>
      <c r="G1041" t="s">
        <v>8050</v>
      </c>
      <c r="H1041" t="s">
        <v>47</v>
      </c>
      <c r="I1041" t="s">
        <v>47</v>
      </c>
      <c r="J1041" t="s">
        <v>8051</v>
      </c>
      <c r="K1041" t="s">
        <v>6199</v>
      </c>
      <c r="L1041" s="12">
        <v>45363.382141203707</v>
      </c>
      <c r="M1041" s="12">
        <v>45363.385729166665</v>
      </c>
      <c r="N1041" s="12" t="s">
        <v>47</v>
      </c>
      <c r="O1041" t="s">
        <v>47</v>
      </c>
      <c r="P1041" t="s">
        <v>47</v>
      </c>
      <c r="Q1041" t="s">
        <v>47</v>
      </c>
      <c r="R1041" t="s">
        <v>47</v>
      </c>
      <c r="S1041" t="s">
        <v>47</v>
      </c>
      <c r="T1041" t="s">
        <v>1173</v>
      </c>
      <c r="U1041" t="s">
        <v>47</v>
      </c>
      <c r="V1041" t="s">
        <v>47</v>
      </c>
      <c r="W1041" t="s">
        <v>47</v>
      </c>
      <c r="X1041" t="s">
        <v>8052</v>
      </c>
      <c r="Y1041" t="s">
        <v>47</v>
      </c>
      <c r="Z1041" t="s">
        <v>47</v>
      </c>
    </row>
    <row r="1042" spans="1:26">
      <c r="A1042" t="s">
        <v>8053</v>
      </c>
      <c r="B1042" t="s">
        <v>170</v>
      </c>
      <c r="C1042">
        <v>2023</v>
      </c>
      <c r="D1042" t="s">
        <v>8054</v>
      </c>
      <c r="E1042" t="s">
        <v>8055</v>
      </c>
      <c r="F1042" t="s">
        <v>7811</v>
      </c>
      <c r="G1042" t="s">
        <v>8056</v>
      </c>
      <c r="H1042" t="s">
        <v>47</v>
      </c>
      <c r="I1042" t="s">
        <v>47</v>
      </c>
      <c r="J1042" t="s">
        <v>8057</v>
      </c>
      <c r="K1042" t="s">
        <v>6199</v>
      </c>
      <c r="L1042" s="12">
        <v>45363.382141203707</v>
      </c>
      <c r="M1042" s="12">
        <v>45363.385289351849</v>
      </c>
      <c r="N1042" s="12" t="s">
        <v>47</v>
      </c>
      <c r="O1042" t="s">
        <v>3886</v>
      </c>
      <c r="P1042" t="s">
        <v>47</v>
      </c>
      <c r="Q1042" t="s">
        <v>47</v>
      </c>
      <c r="R1042" t="s">
        <v>47</v>
      </c>
      <c r="S1042" t="s">
        <v>47</v>
      </c>
      <c r="T1042" t="s">
        <v>2971</v>
      </c>
      <c r="U1042" t="s">
        <v>47</v>
      </c>
      <c r="V1042" t="s">
        <v>47</v>
      </c>
      <c r="W1042" t="s">
        <v>47</v>
      </c>
      <c r="X1042" t="s">
        <v>8058</v>
      </c>
      <c r="Y1042" t="s">
        <v>47</v>
      </c>
      <c r="Z1042" t="s">
        <v>47</v>
      </c>
    </row>
    <row r="1043" spans="1:26">
      <c r="A1043" t="s">
        <v>8059</v>
      </c>
      <c r="B1043" t="s">
        <v>83</v>
      </c>
      <c r="C1043">
        <v>2019</v>
      </c>
      <c r="D1043" t="s">
        <v>8060</v>
      </c>
      <c r="E1043" t="s">
        <v>8061</v>
      </c>
      <c r="F1043" t="s">
        <v>1212</v>
      </c>
      <c r="G1043" t="s">
        <v>47</v>
      </c>
      <c r="H1043" t="s">
        <v>6228</v>
      </c>
      <c r="I1043" t="s">
        <v>8062</v>
      </c>
      <c r="J1043" t="s">
        <v>8063</v>
      </c>
      <c r="K1043" t="s">
        <v>8064</v>
      </c>
      <c r="L1043" s="12">
        <v>45363.382141203707</v>
      </c>
      <c r="M1043" s="12">
        <v>45363.385914351849</v>
      </c>
      <c r="N1043" s="12" t="s">
        <v>47</v>
      </c>
      <c r="O1043" t="s">
        <v>8065</v>
      </c>
      <c r="P1043" t="s">
        <v>236</v>
      </c>
      <c r="Q1043" t="s">
        <v>3530</v>
      </c>
      <c r="R1043" t="s">
        <v>4443</v>
      </c>
      <c r="S1043" t="s">
        <v>47</v>
      </c>
      <c r="T1043" t="s">
        <v>47</v>
      </c>
      <c r="U1043" t="s">
        <v>47</v>
      </c>
      <c r="V1043" t="s">
        <v>4425</v>
      </c>
      <c r="W1043" t="s">
        <v>47</v>
      </c>
      <c r="X1043" t="s">
        <v>6233</v>
      </c>
      <c r="Y1043" t="s">
        <v>47</v>
      </c>
      <c r="Z1043" t="s">
        <v>47</v>
      </c>
    </row>
    <row r="1044" spans="1:26">
      <c r="A1044" t="s">
        <v>8066</v>
      </c>
      <c r="B1044" t="s">
        <v>170</v>
      </c>
      <c r="C1044">
        <v>2010</v>
      </c>
      <c r="D1044" t="s">
        <v>8067</v>
      </c>
      <c r="E1044" t="s">
        <v>8068</v>
      </c>
      <c r="F1044" t="s">
        <v>6421</v>
      </c>
      <c r="G1044" t="s">
        <v>8069</v>
      </c>
      <c r="H1044" t="s">
        <v>47</v>
      </c>
      <c r="I1044" t="s">
        <v>47</v>
      </c>
      <c r="J1044" t="s">
        <v>8070</v>
      </c>
      <c r="K1044" t="s">
        <v>78</v>
      </c>
      <c r="L1044" s="12">
        <v>45363.382141203707</v>
      </c>
      <c r="M1044" s="12">
        <v>45363.385625000003</v>
      </c>
      <c r="N1044" s="12" t="s">
        <v>47</v>
      </c>
      <c r="O1044" t="s">
        <v>8071</v>
      </c>
      <c r="P1044" t="s">
        <v>47</v>
      </c>
      <c r="Q1044" t="s">
        <v>47</v>
      </c>
      <c r="R1044" t="s">
        <v>47</v>
      </c>
      <c r="S1044" t="s">
        <v>47</v>
      </c>
      <c r="T1044" t="s">
        <v>1165</v>
      </c>
      <c r="U1044" t="s">
        <v>47</v>
      </c>
      <c r="V1044" t="s">
        <v>47</v>
      </c>
      <c r="W1044" t="s">
        <v>47</v>
      </c>
      <c r="X1044" t="s">
        <v>8072</v>
      </c>
      <c r="Y1044" t="s">
        <v>47</v>
      </c>
      <c r="Z1044" t="s">
        <v>47</v>
      </c>
    </row>
    <row r="1045" spans="1:26">
      <c r="A1045" t="s">
        <v>8073</v>
      </c>
      <c r="B1045" t="s">
        <v>83</v>
      </c>
      <c r="C1045">
        <v>2023</v>
      </c>
      <c r="D1045" t="s">
        <v>8074</v>
      </c>
      <c r="E1045" t="s">
        <v>8075</v>
      </c>
      <c r="F1045" t="s">
        <v>6381</v>
      </c>
      <c r="G1045" t="s">
        <v>47</v>
      </c>
      <c r="H1045" t="s">
        <v>6382</v>
      </c>
      <c r="I1045" t="s">
        <v>8076</v>
      </c>
      <c r="J1045" t="s">
        <v>8077</v>
      </c>
      <c r="K1045" t="s">
        <v>6416</v>
      </c>
      <c r="L1045" s="12">
        <v>45363.382141203707</v>
      </c>
      <c r="M1045" s="12">
        <v>45363.385162037041</v>
      </c>
      <c r="N1045" s="12" t="s">
        <v>47</v>
      </c>
      <c r="O1045" t="s">
        <v>47</v>
      </c>
      <c r="P1045" t="s">
        <v>47</v>
      </c>
      <c r="Q1045" t="s">
        <v>47</v>
      </c>
      <c r="R1045" t="s">
        <v>6386</v>
      </c>
      <c r="S1045" t="s">
        <v>47</v>
      </c>
      <c r="T1045" t="s">
        <v>47</v>
      </c>
      <c r="U1045" t="s">
        <v>47</v>
      </c>
      <c r="V1045" t="s">
        <v>4425</v>
      </c>
      <c r="W1045" t="s">
        <v>47</v>
      </c>
      <c r="X1045" t="s">
        <v>6233</v>
      </c>
      <c r="Y1045" t="s">
        <v>47</v>
      </c>
      <c r="Z1045" t="s">
        <v>47</v>
      </c>
    </row>
    <row r="1046" spans="1:26">
      <c r="A1046" t="s">
        <v>8078</v>
      </c>
      <c r="B1046" t="s">
        <v>170</v>
      </c>
      <c r="C1046">
        <v>2020</v>
      </c>
      <c r="D1046" t="s">
        <v>8079</v>
      </c>
      <c r="E1046" t="s">
        <v>8080</v>
      </c>
      <c r="F1046" t="s">
        <v>8081</v>
      </c>
      <c r="G1046" t="s">
        <v>8082</v>
      </c>
      <c r="H1046" t="s">
        <v>47</v>
      </c>
      <c r="I1046" t="s">
        <v>47</v>
      </c>
      <c r="J1046" t="s">
        <v>8083</v>
      </c>
      <c r="K1046" t="s">
        <v>124</v>
      </c>
      <c r="L1046" s="12">
        <v>45363.382141203707</v>
      </c>
      <c r="M1046" s="12">
        <v>45363.385277777779</v>
      </c>
      <c r="N1046" s="12" t="s">
        <v>47</v>
      </c>
      <c r="O1046" t="s">
        <v>8084</v>
      </c>
      <c r="P1046" t="s">
        <v>47</v>
      </c>
      <c r="Q1046" t="s">
        <v>47</v>
      </c>
      <c r="R1046" t="s">
        <v>47</v>
      </c>
      <c r="S1046" t="s">
        <v>47</v>
      </c>
      <c r="T1046" t="s">
        <v>1173</v>
      </c>
      <c r="U1046" t="s">
        <v>47</v>
      </c>
      <c r="V1046" t="s">
        <v>47</v>
      </c>
      <c r="W1046" t="s">
        <v>47</v>
      </c>
      <c r="X1046" t="s">
        <v>8085</v>
      </c>
      <c r="Y1046" t="s">
        <v>47</v>
      </c>
      <c r="Z1046" t="s">
        <v>47</v>
      </c>
    </row>
    <row r="1047" spans="1:26">
      <c r="A1047" t="s">
        <v>8086</v>
      </c>
      <c r="B1047" t="s">
        <v>170</v>
      </c>
      <c r="C1047">
        <v>2022</v>
      </c>
      <c r="D1047" t="s">
        <v>8087</v>
      </c>
      <c r="E1047" t="s">
        <v>8088</v>
      </c>
      <c r="F1047" t="s">
        <v>6421</v>
      </c>
      <c r="G1047" t="s">
        <v>8089</v>
      </c>
      <c r="H1047" t="s">
        <v>47</v>
      </c>
      <c r="I1047" t="s">
        <v>47</v>
      </c>
      <c r="J1047" t="s">
        <v>8090</v>
      </c>
      <c r="K1047" t="s">
        <v>71</v>
      </c>
      <c r="L1047" s="12">
        <v>45363.382141203707</v>
      </c>
      <c r="M1047" s="12">
        <v>45363.385868055557</v>
      </c>
      <c r="N1047" s="12" t="s">
        <v>47</v>
      </c>
      <c r="O1047" t="s">
        <v>8091</v>
      </c>
      <c r="P1047" t="s">
        <v>47</v>
      </c>
      <c r="Q1047" t="s">
        <v>47</v>
      </c>
      <c r="R1047" t="s">
        <v>47</v>
      </c>
      <c r="S1047" t="s">
        <v>47</v>
      </c>
      <c r="T1047" t="s">
        <v>1173</v>
      </c>
      <c r="U1047" t="s">
        <v>47</v>
      </c>
      <c r="V1047" t="s">
        <v>47</v>
      </c>
      <c r="W1047" t="s">
        <v>47</v>
      </c>
      <c r="X1047" t="s">
        <v>8092</v>
      </c>
      <c r="Y1047" t="s">
        <v>47</v>
      </c>
      <c r="Z1047" t="s">
        <v>47</v>
      </c>
    </row>
    <row r="1048" spans="1:26">
      <c r="A1048" t="s">
        <v>8093</v>
      </c>
      <c r="B1048" t="s">
        <v>83</v>
      </c>
      <c r="C1048">
        <v>2023</v>
      </c>
      <c r="D1048" t="s">
        <v>8094</v>
      </c>
      <c r="E1048" t="s">
        <v>8095</v>
      </c>
      <c r="F1048" t="s">
        <v>1212</v>
      </c>
      <c r="G1048" t="s">
        <v>47</v>
      </c>
      <c r="H1048" t="s">
        <v>6228</v>
      </c>
      <c r="I1048" t="s">
        <v>8096</v>
      </c>
      <c r="J1048" t="s">
        <v>8097</v>
      </c>
      <c r="K1048" t="s">
        <v>8098</v>
      </c>
      <c r="L1048" s="12">
        <v>45363.382141203707</v>
      </c>
      <c r="M1048" s="12">
        <v>45363.385740740741</v>
      </c>
      <c r="N1048" s="12" t="s">
        <v>47</v>
      </c>
      <c r="O1048" t="s">
        <v>8099</v>
      </c>
      <c r="P1048" t="s">
        <v>236</v>
      </c>
      <c r="Q1048" t="s">
        <v>4637</v>
      </c>
      <c r="R1048" t="s">
        <v>4443</v>
      </c>
      <c r="S1048" t="s">
        <v>47</v>
      </c>
      <c r="T1048" t="s">
        <v>47</v>
      </c>
      <c r="U1048" t="s">
        <v>47</v>
      </c>
      <c r="V1048" t="s">
        <v>4425</v>
      </c>
      <c r="W1048" t="s">
        <v>47</v>
      </c>
      <c r="X1048" t="s">
        <v>6233</v>
      </c>
      <c r="Y1048" t="s">
        <v>47</v>
      </c>
      <c r="Z1048" t="s">
        <v>47</v>
      </c>
    </row>
    <row r="1049" spans="1:26">
      <c r="A1049" t="s">
        <v>8100</v>
      </c>
      <c r="B1049" t="s">
        <v>170</v>
      </c>
      <c r="C1049">
        <v>2018</v>
      </c>
      <c r="D1049" t="s">
        <v>8101</v>
      </c>
      <c r="E1049" t="s">
        <v>8102</v>
      </c>
      <c r="F1049" t="s">
        <v>6421</v>
      </c>
      <c r="G1049" t="s">
        <v>8103</v>
      </c>
      <c r="H1049" t="s">
        <v>47</v>
      </c>
      <c r="I1049" t="s">
        <v>47</v>
      </c>
      <c r="J1049" t="s">
        <v>8104</v>
      </c>
      <c r="K1049" t="s">
        <v>332</v>
      </c>
      <c r="L1049" s="12">
        <v>45363.382141203707</v>
      </c>
      <c r="M1049" s="12">
        <v>45363.385497685187</v>
      </c>
      <c r="N1049" s="12" t="s">
        <v>47</v>
      </c>
      <c r="O1049" t="s">
        <v>8105</v>
      </c>
      <c r="P1049" t="s">
        <v>47</v>
      </c>
      <c r="Q1049" t="s">
        <v>47</v>
      </c>
      <c r="R1049" t="s">
        <v>47</v>
      </c>
      <c r="S1049" t="s">
        <v>47</v>
      </c>
      <c r="T1049" t="s">
        <v>1173</v>
      </c>
      <c r="U1049" t="s">
        <v>47</v>
      </c>
      <c r="V1049" t="s">
        <v>47</v>
      </c>
      <c r="W1049" t="s">
        <v>47</v>
      </c>
      <c r="X1049" t="s">
        <v>8106</v>
      </c>
      <c r="Y1049" t="s">
        <v>47</v>
      </c>
      <c r="Z1049" t="s">
        <v>47</v>
      </c>
    </row>
    <row r="1050" spans="1:26">
      <c r="A1050" t="s">
        <v>8107</v>
      </c>
      <c r="B1050" t="s">
        <v>170</v>
      </c>
      <c r="C1050">
        <v>2018</v>
      </c>
      <c r="D1050" t="s">
        <v>8108</v>
      </c>
      <c r="E1050" t="s">
        <v>8109</v>
      </c>
      <c r="F1050" t="s">
        <v>6421</v>
      </c>
      <c r="G1050" t="s">
        <v>6813</v>
      </c>
      <c r="H1050" t="s">
        <v>47</v>
      </c>
      <c r="I1050" t="s">
        <v>47</v>
      </c>
      <c r="J1050" t="s">
        <v>8110</v>
      </c>
      <c r="K1050" t="s">
        <v>332</v>
      </c>
      <c r="L1050" s="12">
        <v>45363.382141203707</v>
      </c>
      <c r="M1050" s="12">
        <v>45363.385497685187</v>
      </c>
      <c r="N1050" s="12" t="s">
        <v>47</v>
      </c>
      <c r="O1050" t="s">
        <v>8111</v>
      </c>
      <c r="P1050" t="s">
        <v>47</v>
      </c>
      <c r="Q1050" t="s">
        <v>47</v>
      </c>
      <c r="R1050" t="s">
        <v>47</v>
      </c>
      <c r="S1050" t="s">
        <v>47</v>
      </c>
      <c r="T1050" t="s">
        <v>1173</v>
      </c>
      <c r="U1050" t="s">
        <v>47</v>
      </c>
      <c r="V1050" t="s">
        <v>47</v>
      </c>
      <c r="W1050" t="s">
        <v>47</v>
      </c>
      <c r="X1050" t="s">
        <v>8112</v>
      </c>
      <c r="Y1050" t="s">
        <v>47</v>
      </c>
      <c r="Z1050" t="s">
        <v>47</v>
      </c>
    </row>
    <row r="1051" spans="1:26">
      <c r="A1051" t="s">
        <v>8113</v>
      </c>
      <c r="B1051" t="s">
        <v>170</v>
      </c>
      <c r="C1051">
        <v>2021</v>
      </c>
      <c r="D1051" t="s">
        <v>8114</v>
      </c>
      <c r="E1051" t="s">
        <v>8115</v>
      </c>
      <c r="F1051" t="s">
        <v>6421</v>
      </c>
      <c r="G1051" t="s">
        <v>8116</v>
      </c>
      <c r="H1051" t="s">
        <v>47</v>
      </c>
      <c r="I1051" t="s">
        <v>47</v>
      </c>
      <c r="J1051" t="s">
        <v>8117</v>
      </c>
      <c r="K1051" t="s">
        <v>61</v>
      </c>
      <c r="L1051" s="12">
        <v>45363.382141203707</v>
      </c>
      <c r="M1051" s="12">
        <v>45363.384988425925</v>
      </c>
      <c r="N1051" s="12" t="s">
        <v>47</v>
      </c>
      <c r="O1051" t="s">
        <v>8118</v>
      </c>
      <c r="P1051" t="s">
        <v>47</v>
      </c>
      <c r="Q1051" t="s">
        <v>47</v>
      </c>
      <c r="R1051" t="s">
        <v>47</v>
      </c>
      <c r="S1051" t="s">
        <v>47</v>
      </c>
      <c r="T1051" t="s">
        <v>1173</v>
      </c>
      <c r="U1051" t="s">
        <v>47</v>
      </c>
      <c r="V1051" t="s">
        <v>47</v>
      </c>
      <c r="W1051" t="s">
        <v>47</v>
      </c>
      <c r="X1051" t="s">
        <v>8119</v>
      </c>
      <c r="Y1051" t="s">
        <v>47</v>
      </c>
      <c r="Z1051" t="s">
        <v>47</v>
      </c>
    </row>
    <row r="1052" spans="1:26">
      <c r="A1052" t="s">
        <v>8120</v>
      </c>
      <c r="B1052" t="s">
        <v>170</v>
      </c>
      <c r="C1052">
        <v>2009</v>
      </c>
      <c r="D1052" t="s">
        <v>8121</v>
      </c>
      <c r="E1052" t="s">
        <v>8122</v>
      </c>
      <c r="F1052" t="s">
        <v>8123</v>
      </c>
      <c r="G1052" t="s">
        <v>8124</v>
      </c>
      <c r="H1052" t="s">
        <v>47</v>
      </c>
      <c r="I1052" t="s">
        <v>47</v>
      </c>
      <c r="J1052" t="s">
        <v>8125</v>
      </c>
      <c r="K1052" t="s">
        <v>563</v>
      </c>
      <c r="L1052" s="12">
        <v>45363.382141203707</v>
      </c>
      <c r="M1052" s="12">
        <v>45363.385208333333</v>
      </c>
      <c r="N1052" s="12" t="s">
        <v>47</v>
      </c>
      <c r="O1052" t="s">
        <v>8126</v>
      </c>
      <c r="P1052" t="s">
        <v>47</v>
      </c>
      <c r="Q1052" t="s">
        <v>47</v>
      </c>
      <c r="R1052" t="s">
        <v>47</v>
      </c>
      <c r="S1052" t="s">
        <v>47</v>
      </c>
      <c r="T1052" t="s">
        <v>1165</v>
      </c>
      <c r="U1052" t="s">
        <v>47</v>
      </c>
      <c r="V1052" t="s">
        <v>47</v>
      </c>
      <c r="W1052" t="s">
        <v>47</v>
      </c>
      <c r="X1052" t="s">
        <v>8127</v>
      </c>
      <c r="Y1052" t="s">
        <v>47</v>
      </c>
      <c r="Z1052" t="s">
        <v>47</v>
      </c>
    </row>
    <row r="1053" spans="1:26">
      <c r="A1053" t="s">
        <v>8128</v>
      </c>
      <c r="B1053" t="s">
        <v>83</v>
      </c>
      <c r="C1053">
        <v>2021</v>
      </c>
      <c r="D1053" t="s">
        <v>8129</v>
      </c>
      <c r="E1053" t="s">
        <v>8130</v>
      </c>
      <c r="F1053" t="s">
        <v>8131</v>
      </c>
      <c r="G1053" t="s">
        <v>47</v>
      </c>
      <c r="H1053" t="s">
        <v>8132</v>
      </c>
      <c r="I1053" t="s">
        <v>8133</v>
      </c>
      <c r="J1053" t="s">
        <v>8134</v>
      </c>
      <c r="K1053" t="s">
        <v>1652</v>
      </c>
      <c r="L1053" s="12">
        <v>45363.382141203707</v>
      </c>
      <c r="M1053" s="12">
        <v>45363.38585648148</v>
      </c>
      <c r="N1053" s="12" t="s">
        <v>47</v>
      </c>
      <c r="O1053" t="s">
        <v>8135</v>
      </c>
      <c r="P1053" t="s">
        <v>448</v>
      </c>
      <c r="Q1053" t="s">
        <v>818</v>
      </c>
      <c r="R1053" t="s">
        <v>8136</v>
      </c>
      <c r="S1053" t="s">
        <v>47</v>
      </c>
      <c r="T1053" t="s">
        <v>47</v>
      </c>
      <c r="U1053" t="s">
        <v>47</v>
      </c>
      <c r="V1053" t="s">
        <v>4425</v>
      </c>
      <c r="W1053" t="s">
        <v>47</v>
      </c>
      <c r="X1053" t="s">
        <v>6233</v>
      </c>
      <c r="Y1053" t="s">
        <v>47</v>
      </c>
      <c r="Z1053" t="s">
        <v>47</v>
      </c>
    </row>
    <row r="1054" spans="1:26">
      <c r="A1054" t="s">
        <v>8137</v>
      </c>
      <c r="B1054" t="s">
        <v>170</v>
      </c>
      <c r="C1054">
        <v>2011</v>
      </c>
      <c r="D1054" t="s">
        <v>8138</v>
      </c>
      <c r="E1054" t="s">
        <v>8139</v>
      </c>
      <c r="F1054" t="s">
        <v>6421</v>
      </c>
      <c r="G1054" t="s">
        <v>8140</v>
      </c>
      <c r="H1054" t="s">
        <v>47</v>
      </c>
      <c r="I1054" t="s">
        <v>47</v>
      </c>
      <c r="J1054" t="s">
        <v>8141</v>
      </c>
      <c r="K1054" t="s">
        <v>50</v>
      </c>
      <c r="L1054" s="12">
        <v>45363.382141203707</v>
      </c>
      <c r="M1054" s="12">
        <v>45363.38554398148</v>
      </c>
      <c r="N1054" s="12" t="s">
        <v>47</v>
      </c>
      <c r="O1054" t="s">
        <v>8142</v>
      </c>
      <c r="P1054" t="s">
        <v>47</v>
      </c>
      <c r="Q1054" t="s">
        <v>47</v>
      </c>
      <c r="R1054" t="s">
        <v>47</v>
      </c>
      <c r="S1054" t="s">
        <v>47</v>
      </c>
      <c r="T1054" t="s">
        <v>1165</v>
      </c>
      <c r="U1054" t="s">
        <v>47</v>
      </c>
      <c r="V1054" t="s">
        <v>47</v>
      </c>
      <c r="W1054" t="s">
        <v>47</v>
      </c>
      <c r="X1054" t="s">
        <v>8143</v>
      </c>
      <c r="Y1054" t="s">
        <v>47</v>
      </c>
      <c r="Z1054" t="s">
        <v>47</v>
      </c>
    </row>
    <row r="1055" spans="1:26">
      <c r="A1055" t="s">
        <v>8144</v>
      </c>
      <c r="B1055" t="s">
        <v>170</v>
      </c>
      <c r="C1055">
        <v>2011</v>
      </c>
      <c r="D1055" t="s">
        <v>8145</v>
      </c>
      <c r="E1055" t="s">
        <v>8146</v>
      </c>
      <c r="F1055" t="s">
        <v>8147</v>
      </c>
      <c r="G1055" t="s">
        <v>8148</v>
      </c>
      <c r="H1055" t="s">
        <v>47</v>
      </c>
      <c r="I1055" t="s">
        <v>47</v>
      </c>
      <c r="J1055" t="s">
        <v>8149</v>
      </c>
      <c r="K1055" t="s">
        <v>50</v>
      </c>
      <c r="L1055" s="12">
        <v>45363.382141203707</v>
      </c>
      <c r="M1055" s="12">
        <v>45363.385231481479</v>
      </c>
      <c r="N1055" s="12" t="s">
        <v>47</v>
      </c>
      <c r="O1055" t="s">
        <v>8150</v>
      </c>
      <c r="P1055" t="s">
        <v>47</v>
      </c>
      <c r="Q1055" t="s">
        <v>47</v>
      </c>
      <c r="R1055" t="s">
        <v>47</v>
      </c>
      <c r="S1055" t="s">
        <v>47</v>
      </c>
      <c r="T1055" t="s">
        <v>1165</v>
      </c>
      <c r="U1055" t="s">
        <v>47</v>
      </c>
      <c r="V1055" t="s">
        <v>47</v>
      </c>
      <c r="W1055" t="s">
        <v>47</v>
      </c>
      <c r="X1055" t="s">
        <v>8151</v>
      </c>
      <c r="Y1055" t="s">
        <v>47</v>
      </c>
      <c r="Z1055" t="s">
        <v>47</v>
      </c>
    </row>
    <row r="1056" spans="1:26">
      <c r="A1056" t="s">
        <v>8152</v>
      </c>
      <c r="B1056" t="s">
        <v>170</v>
      </c>
      <c r="C1056">
        <v>2013</v>
      </c>
      <c r="D1056" t="s">
        <v>8153</v>
      </c>
      <c r="E1056" t="s">
        <v>8154</v>
      </c>
      <c r="F1056" t="s">
        <v>7410</v>
      </c>
      <c r="G1056" t="s">
        <v>7411</v>
      </c>
      <c r="H1056" t="s">
        <v>47</v>
      </c>
      <c r="I1056" t="s">
        <v>47</v>
      </c>
      <c r="J1056" t="s">
        <v>8155</v>
      </c>
      <c r="K1056" t="s">
        <v>87</v>
      </c>
      <c r="L1056" s="12">
        <v>45363.382141203707</v>
      </c>
      <c r="M1056" s="12">
        <v>45363.385451388887</v>
      </c>
      <c r="N1056" s="12" t="s">
        <v>47</v>
      </c>
      <c r="O1056" t="s">
        <v>8156</v>
      </c>
      <c r="P1056" t="s">
        <v>47</v>
      </c>
      <c r="Q1056" t="s">
        <v>47</v>
      </c>
      <c r="R1056" t="s">
        <v>47</v>
      </c>
      <c r="S1056" t="s">
        <v>47</v>
      </c>
      <c r="T1056" t="s">
        <v>1173</v>
      </c>
      <c r="U1056" t="s">
        <v>47</v>
      </c>
      <c r="V1056" t="s">
        <v>47</v>
      </c>
      <c r="W1056" t="s">
        <v>47</v>
      </c>
      <c r="X1056" t="s">
        <v>8157</v>
      </c>
      <c r="Y1056" t="s">
        <v>47</v>
      </c>
      <c r="Z1056" t="s">
        <v>47</v>
      </c>
    </row>
    <row r="1057" spans="1:26">
      <c r="A1057" t="s">
        <v>8158</v>
      </c>
      <c r="B1057" t="s">
        <v>83</v>
      </c>
      <c r="C1057">
        <v>2021</v>
      </c>
      <c r="D1057" t="s">
        <v>8159</v>
      </c>
      <c r="E1057" t="s">
        <v>8160</v>
      </c>
      <c r="F1057" t="s">
        <v>8161</v>
      </c>
      <c r="G1057" t="s">
        <v>47</v>
      </c>
      <c r="H1057" t="s">
        <v>8162</v>
      </c>
      <c r="I1057" t="s">
        <v>8163</v>
      </c>
      <c r="J1057" t="s">
        <v>8164</v>
      </c>
      <c r="K1057" t="s">
        <v>8165</v>
      </c>
      <c r="L1057" s="12">
        <v>45363.382141203707</v>
      </c>
      <c r="M1057" s="12">
        <v>45363.385567129626</v>
      </c>
      <c r="N1057" s="12" t="s">
        <v>47</v>
      </c>
      <c r="O1057" t="s">
        <v>8166</v>
      </c>
      <c r="P1057" t="s">
        <v>350</v>
      </c>
      <c r="Q1057" t="s">
        <v>5521</v>
      </c>
      <c r="R1057" t="s">
        <v>8167</v>
      </c>
      <c r="S1057" t="s">
        <v>47</v>
      </c>
      <c r="T1057" t="s">
        <v>47</v>
      </c>
      <c r="U1057" t="s">
        <v>47</v>
      </c>
      <c r="V1057" t="s">
        <v>4425</v>
      </c>
      <c r="W1057" t="s">
        <v>47</v>
      </c>
      <c r="X1057" t="s">
        <v>6233</v>
      </c>
      <c r="Y1057" t="s">
        <v>47</v>
      </c>
      <c r="Z1057" t="s">
        <v>47</v>
      </c>
    </row>
    <row r="1058" spans="1:26">
      <c r="A1058" t="s">
        <v>8168</v>
      </c>
      <c r="B1058" t="s">
        <v>170</v>
      </c>
      <c r="C1058">
        <v>2021</v>
      </c>
      <c r="D1058" t="s">
        <v>8169</v>
      </c>
      <c r="E1058" t="s">
        <v>8170</v>
      </c>
      <c r="F1058" t="s">
        <v>7891</v>
      </c>
      <c r="G1058" t="s">
        <v>8171</v>
      </c>
      <c r="H1058" t="s">
        <v>47</v>
      </c>
      <c r="I1058" t="s">
        <v>47</v>
      </c>
      <c r="J1058" t="s">
        <v>8172</v>
      </c>
      <c r="K1058" t="s">
        <v>61</v>
      </c>
      <c r="L1058" s="12">
        <v>45363.382141203707</v>
      </c>
      <c r="M1058" s="12">
        <v>45363.385752314818</v>
      </c>
      <c r="N1058" s="12" t="s">
        <v>47</v>
      </c>
      <c r="O1058" t="s">
        <v>8173</v>
      </c>
      <c r="P1058" t="s">
        <v>47</v>
      </c>
      <c r="Q1058" t="s">
        <v>47</v>
      </c>
      <c r="R1058" t="s">
        <v>47</v>
      </c>
      <c r="S1058" t="s">
        <v>47</v>
      </c>
      <c r="T1058" t="s">
        <v>1173</v>
      </c>
      <c r="U1058" t="s">
        <v>47</v>
      </c>
      <c r="V1058" t="s">
        <v>47</v>
      </c>
      <c r="W1058" t="s">
        <v>47</v>
      </c>
      <c r="X1058" t="s">
        <v>8174</v>
      </c>
      <c r="Y1058" t="s">
        <v>47</v>
      </c>
      <c r="Z1058" t="s">
        <v>47</v>
      </c>
    </row>
    <row r="1059" spans="1:26">
      <c r="A1059" t="s">
        <v>8175</v>
      </c>
      <c r="B1059" t="s">
        <v>83</v>
      </c>
      <c r="C1059">
        <v>2016</v>
      </c>
      <c r="D1059" t="s">
        <v>8176</v>
      </c>
      <c r="E1059" t="s">
        <v>8177</v>
      </c>
      <c r="F1059" t="s">
        <v>2738</v>
      </c>
      <c r="G1059" t="s">
        <v>47</v>
      </c>
      <c r="H1059" t="s">
        <v>6499</v>
      </c>
      <c r="I1059" t="s">
        <v>8178</v>
      </c>
      <c r="J1059" t="s">
        <v>8179</v>
      </c>
      <c r="K1059" t="s">
        <v>8180</v>
      </c>
      <c r="L1059" s="12">
        <v>45363.382141203707</v>
      </c>
      <c r="M1059" s="12">
        <v>45363.385798611111</v>
      </c>
      <c r="N1059" s="12" t="s">
        <v>47</v>
      </c>
      <c r="O1059" t="s">
        <v>8181</v>
      </c>
      <c r="P1059" t="s">
        <v>448</v>
      </c>
      <c r="Q1059" t="s">
        <v>4637</v>
      </c>
      <c r="R1059" t="s">
        <v>4480</v>
      </c>
      <c r="S1059" t="s">
        <v>47</v>
      </c>
      <c r="T1059" t="s">
        <v>47</v>
      </c>
      <c r="U1059" t="s">
        <v>47</v>
      </c>
      <c r="V1059" t="s">
        <v>4425</v>
      </c>
      <c r="W1059" t="s">
        <v>47</v>
      </c>
      <c r="X1059" t="s">
        <v>6233</v>
      </c>
      <c r="Y1059" t="s">
        <v>47</v>
      </c>
      <c r="Z1059" t="s">
        <v>47</v>
      </c>
    </row>
    <row r="1060" spans="1:26">
      <c r="A1060" t="s">
        <v>8182</v>
      </c>
      <c r="B1060" t="s">
        <v>170</v>
      </c>
      <c r="C1060">
        <v>2018</v>
      </c>
      <c r="D1060" t="s">
        <v>8183</v>
      </c>
      <c r="E1060" t="s">
        <v>8184</v>
      </c>
      <c r="F1060" t="s">
        <v>6421</v>
      </c>
      <c r="G1060" t="s">
        <v>8185</v>
      </c>
      <c r="H1060" t="s">
        <v>47</v>
      </c>
      <c r="I1060" t="s">
        <v>47</v>
      </c>
      <c r="J1060" t="s">
        <v>8186</v>
      </c>
      <c r="K1060" t="s">
        <v>332</v>
      </c>
      <c r="L1060" s="12">
        <v>45363.382141203707</v>
      </c>
      <c r="M1060" s="12">
        <v>45363.385891203703</v>
      </c>
      <c r="N1060" s="12" t="s">
        <v>47</v>
      </c>
      <c r="O1060" t="s">
        <v>8187</v>
      </c>
      <c r="P1060" t="s">
        <v>47</v>
      </c>
      <c r="Q1060" t="s">
        <v>47</v>
      </c>
      <c r="R1060" t="s">
        <v>47</v>
      </c>
      <c r="S1060" t="s">
        <v>47</v>
      </c>
      <c r="T1060" t="s">
        <v>1173</v>
      </c>
      <c r="U1060" t="s">
        <v>47</v>
      </c>
      <c r="V1060" t="s">
        <v>47</v>
      </c>
      <c r="W1060" t="s">
        <v>47</v>
      </c>
      <c r="X1060" t="s">
        <v>8188</v>
      </c>
      <c r="Y1060" t="s">
        <v>47</v>
      </c>
      <c r="Z1060" t="s">
        <v>47</v>
      </c>
    </row>
    <row r="1061" spans="1:26">
      <c r="A1061" t="s">
        <v>8189</v>
      </c>
      <c r="B1061" t="s">
        <v>170</v>
      </c>
      <c r="C1061">
        <v>2018</v>
      </c>
      <c r="D1061" t="s">
        <v>8190</v>
      </c>
      <c r="E1061" t="s">
        <v>8191</v>
      </c>
      <c r="F1061" t="s">
        <v>6421</v>
      </c>
      <c r="G1061" t="s">
        <v>6813</v>
      </c>
      <c r="H1061" t="s">
        <v>47</v>
      </c>
      <c r="I1061" t="s">
        <v>47</v>
      </c>
      <c r="J1061" t="s">
        <v>8192</v>
      </c>
      <c r="K1061" t="s">
        <v>332</v>
      </c>
      <c r="L1061" s="12">
        <v>45363.382141203707</v>
      </c>
      <c r="M1061" s="12">
        <v>45363.385694444441</v>
      </c>
      <c r="N1061" s="12" t="s">
        <v>47</v>
      </c>
      <c r="O1061" t="s">
        <v>8193</v>
      </c>
      <c r="P1061" t="s">
        <v>47</v>
      </c>
      <c r="Q1061" t="s">
        <v>47</v>
      </c>
      <c r="R1061" t="s">
        <v>47</v>
      </c>
      <c r="S1061" t="s">
        <v>47</v>
      </c>
      <c r="T1061" t="s">
        <v>1173</v>
      </c>
      <c r="U1061" t="s">
        <v>47</v>
      </c>
      <c r="V1061" t="s">
        <v>47</v>
      </c>
      <c r="W1061" t="s">
        <v>47</v>
      </c>
      <c r="X1061" t="s">
        <v>8194</v>
      </c>
      <c r="Y1061" t="s">
        <v>47</v>
      </c>
      <c r="Z1061" t="s">
        <v>47</v>
      </c>
    </row>
    <row r="1062" spans="1:26">
      <c r="A1062" t="s">
        <v>8195</v>
      </c>
      <c r="B1062" t="s">
        <v>170</v>
      </c>
      <c r="C1062">
        <v>2007</v>
      </c>
      <c r="D1062" t="s">
        <v>8196</v>
      </c>
      <c r="E1062" t="s">
        <v>8197</v>
      </c>
      <c r="F1062" t="s">
        <v>8198</v>
      </c>
      <c r="G1062" t="s">
        <v>8199</v>
      </c>
      <c r="H1062" t="s">
        <v>47</v>
      </c>
      <c r="I1062" t="s">
        <v>47</v>
      </c>
      <c r="J1062" t="s">
        <v>8200</v>
      </c>
      <c r="K1062" t="s">
        <v>614</v>
      </c>
      <c r="L1062" s="12">
        <v>45363.382141203707</v>
      </c>
      <c r="M1062" s="12">
        <v>45363.385671296295</v>
      </c>
      <c r="N1062" s="12" t="s">
        <v>47</v>
      </c>
      <c r="O1062" t="s">
        <v>8201</v>
      </c>
      <c r="P1062" t="s">
        <v>47</v>
      </c>
      <c r="Q1062" t="s">
        <v>47</v>
      </c>
      <c r="R1062" t="s">
        <v>47</v>
      </c>
      <c r="S1062" t="s">
        <v>47</v>
      </c>
      <c r="T1062" t="s">
        <v>1165</v>
      </c>
      <c r="U1062" t="s">
        <v>47</v>
      </c>
      <c r="V1062" t="s">
        <v>47</v>
      </c>
      <c r="W1062" t="s">
        <v>47</v>
      </c>
      <c r="X1062" t="s">
        <v>8202</v>
      </c>
      <c r="Y1062" t="s">
        <v>47</v>
      </c>
      <c r="Z1062" t="s">
        <v>47</v>
      </c>
    </row>
    <row r="1063" spans="1:26">
      <c r="A1063" t="s">
        <v>8203</v>
      </c>
      <c r="B1063" t="s">
        <v>83</v>
      </c>
      <c r="C1063">
        <v>2020</v>
      </c>
      <c r="D1063" t="s">
        <v>8204</v>
      </c>
      <c r="E1063" t="s">
        <v>8205</v>
      </c>
      <c r="F1063" t="s">
        <v>2738</v>
      </c>
      <c r="G1063" t="s">
        <v>47</v>
      </c>
      <c r="H1063" t="s">
        <v>6499</v>
      </c>
      <c r="I1063" t="s">
        <v>8206</v>
      </c>
      <c r="J1063" t="s">
        <v>8207</v>
      </c>
      <c r="K1063" t="s">
        <v>8208</v>
      </c>
      <c r="L1063" s="12">
        <v>45363.382141203707</v>
      </c>
      <c r="M1063" s="12">
        <v>45363.38585648148</v>
      </c>
      <c r="N1063" s="12" t="s">
        <v>47</v>
      </c>
      <c r="O1063" t="s">
        <v>8209</v>
      </c>
      <c r="P1063" t="s">
        <v>236</v>
      </c>
      <c r="Q1063" t="s">
        <v>4479</v>
      </c>
      <c r="R1063" t="s">
        <v>4480</v>
      </c>
      <c r="S1063" t="s">
        <v>47</v>
      </c>
      <c r="T1063" t="s">
        <v>47</v>
      </c>
      <c r="U1063" t="s">
        <v>47</v>
      </c>
      <c r="V1063" t="s">
        <v>4425</v>
      </c>
      <c r="W1063" t="s">
        <v>47</v>
      </c>
      <c r="X1063" t="s">
        <v>6233</v>
      </c>
      <c r="Y1063" t="s">
        <v>47</v>
      </c>
      <c r="Z1063" t="s">
        <v>47</v>
      </c>
    </row>
    <row r="1064" spans="1:26">
      <c r="A1064" t="s">
        <v>8210</v>
      </c>
      <c r="B1064" t="s">
        <v>170</v>
      </c>
      <c r="C1064">
        <v>2017</v>
      </c>
      <c r="D1064" t="s">
        <v>8211</v>
      </c>
      <c r="E1064" t="s">
        <v>8212</v>
      </c>
      <c r="F1064" t="s">
        <v>7891</v>
      </c>
      <c r="G1064" t="s">
        <v>8213</v>
      </c>
      <c r="H1064" t="s">
        <v>47</v>
      </c>
      <c r="I1064" t="s">
        <v>47</v>
      </c>
      <c r="J1064" t="s">
        <v>8214</v>
      </c>
      <c r="K1064" t="s">
        <v>104</v>
      </c>
      <c r="L1064" s="12">
        <v>45363.382141203707</v>
      </c>
      <c r="M1064" s="12">
        <v>45363.385879629626</v>
      </c>
      <c r="N1064" s="12" t="s">
        <v>47</v>
      </c>
      <c r="O1064" t="s">
        <v>8215</v>
      </c>
      <c r="P1064" t="s">
        <v>47</v>
      </c>
      <c r="Q1064" t="s">
        <v>47</v>
      </c>
      <c r="R1064" t="s">
        <v>47</v>
      </c>
      <c r="S1064" t="s">
        <v>47</v>
      </c>
      <c r="T1064" t="s">
        <v>1173</v>
      </c>
      <c r="U1064" t="s">
        <v>47</v>
      </c>
      <c r="V1064" t="s">
        <v>47</v>
      </c>
      <c r="W1064" t="s">
        <v>47</v>
      </c>
      <c r="X1064" t="s">
        <v>8216</v>
      </c>
      <c r="Y1064" t="s">
        <v>47</v>
      </c>
      <c r="Z1064" t="s">
        <v>47</v>
      </c>
    </row>
    <row r="1065" spans="1:26">
      <c r="A1065" t="s">
        <v>8217</v>
      </c>
      <c r="B1065" t="s">
        <v>170</v>
      </c>
      <c r="C1065">
        <v>2011</v>
      </c>
      <c r="D1065" t="s">
        <v>8218</v>
      </c>
      <c r="E1065" t="s">
        <v>8219</v>
      </c>
      <c r="F1065" t="s">
        <v>8147</v>
      </c>
      <c r="G1065" t="s">
        <v>8148</v>
      </c>
      <c r="H1065" t="s">
        <v>47</v>
      </c>
      <c r="I1065" t="s">
        <v>47</v>
      </c>
      <c r="J1065" t="s">
        <v>8220</v>
      </c>
      <c r="K1065" t="s">
        <v>50</v>
      </c>
      <c r="L1065" s="12">
        <v>45363.382141203707</v>
      </c>
      <c r="M1065" s="12">
        <v>45363.385335648149</v>
      </c>
      <c r="N1065" s="12" t="s">
        <v>47</v>
      </c>
      <c r="O1065" t="s">
        <v>8221</v>
      </c>
      <c r="P1065" t="s">
        <v>47</v>
      </c>
      <c r="Q1065" t="s">
        <v>47</v>
      </c>
      <c r="R1065" t="s">
        <v>47</v>
      </c>
      <c r="S1065" t="s">
        <v>47</v>
      </c>
      <c r="T1065" t="s">
        <v>1165</v>
      </c>
      <c r="U1065" t="s">
        <v>47</v>
      </c>
      <c r="V1065" t="s">
        <v>47</v>
      </c>
      <c r="W1065" t="s">
        <v>47</v>
      </c>
      <c r="X1065" t="s">
        <v>8222</v>
      </c>
      <c r="Y1065" t="s">
        <v>47</v>
      </c>
      <c r="Z1065" t="s">
        <v>47</v>
      </c>
    </row>
    <row r="1066" spans="1:26">
      <c r="A1066" t="s">
        <v>8223</v>
      </c>
      <c r="B1066" t="s">
        <v>83</v>
      </c>
      <c r="C1066">
        <v>2021</v>
      </c>
      <c r="D1066" t="s">
        <v>8224</v>
      </c>
      <c r="E1066" t="s">
        <v>8225</v>
      </c>
      <c r="F1066" t="s">
        <v>1212</v>
      </c>
      <c r="G1066" t="s">
        <v>47</v>
      </c>
      <c r="H1066" t="s">
        <v>6228</v>
      </c>
      <c r="I1066" t="s">
        <v>8226</v>
      </c>
      <c r="J1066" t="s">
        <v>8227</v>
      </c>
      <c r="K1066" t="s">
        <v>8228</v>
      </c>
      <c r="L1066" s="12">
        <v>45363.382141203707</v>
      </c>
      <c r="M1066" s="12">
        <v>45363.385324074072</v>
      </c>
      <c r="N1066" s="12" t="s">
        <v>47</v>
      </c>
      <c r="O1066" t="s">
        <v>8229</v>
      </c>
      <c r="P1066" t="s">
        <v>505</v>
      </c>
      <c r="Q1066" t="s">
        <v>5291</v>
      </c>
      <c r="R1066" t="s">
        <v>4443</v>
      </c>
      <c r="S1066" t="s">
        <v>47</v>
      </c>
      <c r="T1066" t="s">
        <v>47</v>
      </c>
      <c r="U1066" t="s">
        <v>47</v>
      </c>
      <c r="V1066" t="s">
        <v>4425</v>
      </c>
      <c r="W1066" t="s">
        <v>47</v>
      </c>
      <c r="X1066" t="s">
        <v>6233</v>
      </c>
      <c r="Y1066" t="s">
        <v>47</v>
      </c>
      <c r="Z1066" t="s">
        <v>47</v>
      </c>
    </row>
    <row r="1067" spans="1:26">
      <c r="A1067" t="s">
        <v>8230</v>
      </c>
      <c r="B1067" t="s">
        <v>170</v>
      </c>
      <c r="C1067">
        <v>2017</v>
      </c>
      <c r="D1067" t="s">
        <v>8231</v>
      </c>
      <c r="E1067" t="s">
        <v>8232</v>
      </c>
      <c r="F1067" t="s">
        <v>6421</v>
      </c>
      <c r="G1067" t="s">
        <v>8233</v>
      </c>
      <c r="H1067" t="s">
        <v>47</v>
      </c>
      <c r="I1067" t="s">
        <v>47</v>
      </c>
      <c r="J1067" t="s">
        <v>8234</v>
      </c>
      <c r="K1067" t="s">
        <v>104</v>
      </c>
      <c r="L1067" s="12">
        <v>45363.382141203707</v>
      </c>
      <c r="M1067" s="12">
        <v>45363.385324074072</v>
      </c>
      <c r="N1067" s="12" t="s">
        <v>47</v>
      </c>
      <c r="O1067" t="s">
        <v>8235</v>
      </c>
      <c r="P1067" t="s">
        <v>47</v>
      </c>
      <c r="Q1067" t="s">
        <v>47</v>
      </c>
      <c r="R1067" t="s">
        <v>47</v>
      </c>
      <c r="S1067" t="s">
        <v>47</v>
      </c>
      <c r="T1067" t="s">
        <v>1173</v>
      </c>
      <c r="U1067" t="s">
        <v>47</v>
      </c>
      <c r="V1067" t="s">
        <v>47</v>
      </c>
      <c r="W1067" t="s">
        <v>47</v>
      </c>
      <c r="X1067" t="s">
        <v>8236</v>
      </c>
      <c r="Y1067" t="s">
        <v>47</v>
      </c>
      <c r="Z1067" t="s">
        <v>47</v>
      </c>
    </row>
    <row r="1068" spans="1:26">
      <c r="A1068" t="s">
        <v>8237</v>
      </c>
      <c r="B1068" t="s">
        <v>170</v>
      </c>
      <c r="C1068">
        <v>2019</v>
      </c>
      <c r="D1068" t="s">
        <v>8238</v>
      </c>
      <c r="E1068" t="s">
        <v>8239</v>
      </c>
      <c r="F1068" t="s">
        <v>7906</v>
      </c>
      <c r="G1068" t="s">
        <v>8240</v>
      </c>
      <c r="H1068" t="s">
        <v>47</v>
      </c>
      <c r="I1068" t="s">
        <v>47</v>
      </c>
      <c r="J1068" t="s">
        <v>8241</v>
      </c>
      <c r="K1068" t="s">
        <v>219</v>
      </c>
      <c r="L1068" s="12">
        <v>45363.382141203707</v>
      </c>
      <c r="M1068" s="12">
        <v>45363.385034722225</v>
      </c>
      <c r="N1068" s="12" t="s">
        <v>47</v>
      </c>
      <c r="O1068" t="s">
        <v>7553</v>
      </c>
      <c r="P1068" t="s">
        <v>47</v>
      </c>
      <c r="Q1068" t="s">
        <v>47</v>
      </c>
      <c r="R1068" t="s">
        <v>47</v>
      </c>
      <c r="S1068" t="s">
        <v>47</v>
      </c>
      <c r="T1068" t="s">
        <v>1173</v>
      </c>
      <c r="U1068" t="s">
        <v>47</v>
      </c>
      <c r="V1068" t="s">
        <v>47</v>
      </c>
      <c r="W1068" t="s">
        <v>47</v>
      </c>
      <c r="X1068" t="s">
        <v>8242</v>
      </c>
      <c r="Y1068" t="s">
        <v>47</v>
      </c>
      <c r="Z1068" t="s">
        <v>47</v>
      </c>
    </row>
    <row r="1069" spans="1:26">
      <c r="A1069" t="s">
        <v>8243</v>
      </c>
      <c r="B1069" t="s">
        <v>83</v>
      </c>
      <c r="C1069">
        <v>2024</v>
      </c>
      <c r="D1069" t="s">
        <v>8244</v>
      </c>
      <c r="E1069" t="s">
        <v>8245</v>
      </c>
      <c r="F1069" t="s">
        <v>6381</v>
      </c>
      <c r="G1069" t="s">
        <v>47</v>
      </c>
      <c r="H1069" t="s">
        <v>6382</v>
      </c>
      <c r="I1069" t="s">
        <v>8246</v>
      </c>
      <c r="J1069" t="s">
        <v>8247</v>
      </c>
      <c r="K1069" t="s">
        <v>8248</v>
      </c>
      <c r="L1069" s="12">
        <v>45363.382141203707</v>
      </c>
      <c r="M1069" s="12">
        <v>45363.385648148149</v>
      </c>
      <c r="N1069" s="12" t="s">
        <v>47</v>
      </c>
      <c r="O1069" t="s">
        <v>47</v>
      </c>
      <c r="P1069" t="s">
        <v>47</v>
      </c>
      <c r="Q1069" t="s">
        <v>47</v>
      </c>
      <c r="R1069" t="s">
        <v>6386</v>
      </c>
      <c r="S1069" t="s">
        <v>47</v>
      </c>
      <c r="T1069" t="s">
        <v>47</v>
      </c>
      <c r="U1069" t="s">
        <v>47</v>
      </c>
      <c r="V1069" t="s">
        <v>4425</v>
      </c>
      <c r="W1069" t="s">
        <v>47</v>
      </c>
      <c r="X1069" t="s">
        <v>6233</v>
      </c>
      <c r="Y1069" t="s">
        <v>47</v>
      </c>
      <c r="Z1069" t="s">
        <v>47</v>
      </c>
    </row>
    <row r="1070" spans="1:26">
      <c r="A1070" t="s">
        <v>8249</v>
      </c>
      <c r="B1070" t="s">
        <v>170</v>
      </c>
      <c r="C1070">
        <v>2022</v>
      </c>
      <c r="D1070" t="s">
        <v>8250</v>
      </c>
      <c r="E1070" t="s">
        <v>8251</v>
      </c>
      <c r="F1070" t="s">
        <v>6421</v>
      </c>
      <c r="G1070" t="s">
        <v>8089</v>
      </c>
      <c r="H1070" t="s">
        <v>47</v>
      </c>
      <c r="I1070" t="s">
        <v>47</v>
      </c>
      <c r="J1070" t="s">
        <v>8252</v>
      </c>
      <c r="K1070" t="s">
        <v>71</v>
      </c>
      <c r="L1070" s="12">
        <v>45363.382141203707</v>
      </c>
      <c r="M1070" s="12">
        <v>45363.385266203702</v>
      </c>
      <c r="N1070" s="12" t="s">
        <v>47</v>
      </c>
      <c r="O1070" t="s">
        <v>8253</v>
      </c>
      <c r="P1070" t="s">
        <v>47</v>
      </c>
      <c r="Q1070" t="s">
        <v>47</v>
      </c>
      <c r="R1070" t="s">
        <v>47</v>
      </c>
      <c r="S1070" t="s">
        <v>47</v>
      </c>
      <c r="T1070" t="s">
        <v>1173</v>
      </c>
      <c r="U1070" t="s">
        <v>47</v>
      </c>
      <c r="V1070" t="s">
        <v>47</v>
      </c>
      <c r="W1070" t="s">
        <v>47</v>
      </c>
      <c r="X1070" t="s">
        <v>8254</v>
      </c>
      <c r="Y1070" t="s">
        <v>47</v>
      </c>
      <c r="Z1070" t="s">
        <v>47</v>
      </c>
    </row>
    <row r="1071" spans="1:26">
      <c r="A1071" t="s">
        <v>8255</v>
      </c>
      <c r="B1071" t="s">
        <v>170</v>
      </c>
      <c r="C1071">
        <v>2017</v>
      </c>
      <c r="D1071" t="s">
        <v>8256</v>
      </c>
      <c r="E1071" t="s">
        <v>8257</v>
      </c>
      <c r="F1071" t="s">
        <v>8258</v>
      </c>
      <c r="G1071" t="s">
        <v>8259</v>
      </c>
      <c r="H1071" t="s">
        <v>47</v>
      </c>
      <c r="I1071" t="s">
        <v>47</v>
      </c>
      <c r="J1071" t="s">
        <v>8260</v>
      </c>
      <c r="K1071" t="s">
        <v>104</v>
      </c>
      <c r="L1071" s="12">
        <v>45363.382141203707</v>
      </c>
      <c r="M1071" s="12">
        <v>45363.385405092595</v>
      </c>
      <c r="N1071" s="12" t="s">
        <v>47</v>
      </c>
      <c r="O1071" t="s">
        <v>8261</v>
      </c>
      <c r="P1071" t="s">
        <v>47</v>
      </c>
      <c r="Q1071" t="s">
        <v>47</v>
      </c>
      <c r="R1071" t="s">
        <v>47</v>
      </c>
      <c r="S1071" t="s">
        <v>47</v>
      </c>
      <c r="T1071" t="s">
        <v>1173</v>
      </c>
      <c r="U1071" t="s">
        <v>47</v>
      </c>
      <c r="V1071" t="s">
        <v>47</v>
      </c>
      <c r="W1071" t="s">
        <v>47</v>
      </c>
      <c r="X1071" t="s">
        <v>8262</v>
      </c>
      <c r="Y1071" t="s">
        <v>47</v>
      </c>
      <c r="Z1071" t="s">
        <v>47</v>
      </c>
    </row>
    <row r="1072" spans="1:26">
      <c r="A1072" t="s">
        <v>8263</v>
      </c>
      <c r="B1072" t="s">
        <v>170</v>
      </c>
      <c r="C1072">
        <v>2021</v>
      </c>
      <c r="D1072" t="s">
        <v>8264</v>
      </c>
      <c r="E1072" t="s">
        <v>8265</v>
      </c>
      <c r="F1072" t="s">
        <v>7110</v>
      </c>
      <c r="G1072" t="s">
        <v>7111</v>
      </c>
      <c r="H1072" t="s">
        <v>47</v>
      </c>
      <c r="I1072" t="s">
        <v>47</v>
      </c>
      <c r="J1072" t="s">
        <v>8266</v>
      </c>
      <c r="K1072" t="s">
        <v>61</v>
      </c>
      <c r="L1072" s="12">
        <v>45363.382141203707</v>
      </c>
      <c r="M1072" s="12">
        <v>45363.385520833333</v>
      </c>
      <c r="N1072" s="12" t="s">
        <v>47</v>
      </c>
      <c r="O1072" t="s">
        <v>8267</v>
      </c>
      <c r="P1072" t="s">
        <v>47</v>
      </c>
      <c r="Q1072" t="s">
        <v>47</v>
      </c>
      <c r="R1072" t="s">
        <v>47</v>
      </c>
      <c r="S1072" t="s">
        <v>47</v>
      </c>
      <c r="T1072" t="s">
        <v>1173</v>
      </c>
      <c r="U1072" t="s">
        <v>47</v>
      </c>
      <c r="V1072" t="s">
        <v>47</v>
      </c>
      <c r="W1072" t="s">
        <v>47</v>
      </c>
      <c r="X1072" t="s">
        <v>8268</v>
      </c>
      <c r="Y1072" t="s">
        <v>47</v>
      </c>
      <c r="Z1072" t="s">
        <v>47</v>
      </c>
    </row>
    <row r="1073" spans="1:26">
      <c r="A1073" t="s">
        <v>8269</v>
      </c>
      <c r="B1073" t="s">
        <v>170</v>
      </c>
      <c r="C1073">
        <v>2013</v>
      </c>
      <c r="D1073" t="s">
        <v>8270</v>
      </c>
      <c r="E1073" t="s">
        <v>8271</v>
      </c>
      <c r="F1073" t="s">
        <v>6421</v>
      </c>
      <c r="G1073" t="s">
        <v>8272</v>
      </c>
      <c r="H1073" t="s">
        <v>47</v>
      </c>
      <c r="I1073" t="s">
        <v>47</v>
      </c>
      <c r="J1073" t="s">
        <v>8273</v>
      </c>
      <c r="K1073" t="s">
        <v>87</v>
      </c>
      <c r="L1073" s="12">
        <v>45363.382141203707</v>
      </c>
      <c r="M1073" s="12">
        <v>45363.385671296295</v>
      </c>
      <c r="N1073" s="12" t="s">
        <v>47</v>
      </c>
      <c r="O1073" t="s">
        <v>8274</v>
      </c>
      <c r="P1073" t="s">
        <v>47</v>
      </c>
      <c r="Q1073" t="s">
        <v>47</v>
      </c>
      <c r="R1073" t="s">
        <v>47</v>
      </c>
      <c r="S1073" t="s">
        <v>47</v>
      </c>
      <c r="T1073" t="s">
        <v>1165</v>
      </c>
      <c r="U1073" t="s">
        <v>47</v>
      </c>
      <c r="V1073" t="s">
        <v>47</v>
      </c>
      <c r="W1073" t="s">
        <v>47</v>
      </c>
      <c r="X1073" t="s">
        <v>8275</v>
      </c>
      <c r="Y1073" t="s">
        <v>47</v>
      </c>
      <c r="Z1073" t="s">
        <v>47</v>
      </c>
    </row>
    <row r="1074" spans="1:26">
      <c r="A1074" t="s">
        <v>8276</v>
      </c>
      <c r="B1074" t="s">
        <v>170</v>
      </c>
      <c r="C1074">
        <v>2016</v>
      </c>
      <c r="D1074" t="s">
        <v>8277</v>
      </c>
      <c r="E1074" t="s">
        <v>8278</v>
      </c>
      <c r="F1074" t="s">
        <v>8279</v>
      </c>
      <c r="G1074" t="s">
        <v>8280</v>
      </c>
      <c r="H1074" t="s">
        <v>47</v>
      </c>
      <c r="I1074" t="s">
        <v>47</v>
      </c>
      <c r="J1074" t="s">
        <v>8281</v>
      </c>
      <c r="K1074" t="s">
        <v>279</v>
      </c>
      <c r="L1074" s="12">
        <v>45363.382141203707</v>
      </c>
      <c r="M1074" s="12">
        <v>45363.385659722226</v>
      </c>
      <c r="N1074" s="12" t="s">
        <v>47</v>
      </c>
      <c r="O1074" t="s">
        <v>8282</v>
      </c>
      <c r="P1074" t="s">
        <v>47</v>
      </c>
      <c r="Q1074" t="s">
        <v>47</v>
      </c>
      <c r="R1074" t="s">
        <v>47</v>
      </c>
      <c r="S1074" t="s">
        <v>47</v>
      </c>
      <c r="T1074" t="s">
        <v>1173</v>
      </c>
      <c r="U1074" t="s">
        <v>47</v>
      </c>
      <c r="V1074" t="s">
        <v>47</v>
      </c>
      <c r="W1074" t="s">
        <v>47</v>
      </c>
      <c r="X1074" t="s">
        <v>8283</v>
      </c>
      <c r="Y1074" t="s">
        <v>47</v>
      </c>
      <c r="Z1074" t="s">
        <v>47</v>
      </c>
    </row>
    <row r="1075" spans="1:26">
      <c r="A1075" t="s">
        <v>8284</v>
      </c>
      <c r="B1075" t="s">
        <v>83</v>
      </c>
      <c r="C1075">
        <v>2019</v>
      </c>
      <c r="D1075" t="s">
        <v>8285</v>
      </c>
      <c r="E1075" t="s">
        <v>8286</v>
      </c>
      <c r="F1075" t="s">
        <v>2701</v>
      </c>
      <c r="G1075" t="s">
        <v>47</v>
      </c>
      <c r="H1075" t="s">
        <v>7767</v>
      </c>
      <c r="I1075" t="s">
        <v>8287</v>
      </c>
      <c r="J1075" t="s">
        <v>8288</v>
      </c>
      <c r="K1075" t="s">
        <v>8289</v>
      </c>
      <c r="L1075" s="12">
        <v>45363.382141203707</v>
      </c>
      <c r="M1075" s="12">
        <v>45363.385243055556</v>
      </c>
      <c r="N1075" s="12" t="s">
        <v>47</v>
      </c>
      <c r="O1075" t="s">
        <v>8290</v>
      </c>
      <c r="P1075" t="s">
        <v>448</v>
      </c>
      <c r="Q1075" t="s">
        <v>5680</v>
      </c>
      <c r="R1075" t="s">
        <v>4516</v>
      </c>
      <c r="S1075" t="s">
        <v>47</v>
      </c>
      <c r="T1075" t="s">
        <v>47</v>
      </c>
      <c r="U1075" t="s">
        <v>47</v>
      </c>
      <c r="V1075" t="s">
        <v>4425</v>
      </c>
      <c r="W1075" t="s">
        <v>47</v>
      </c>
      <c r="X1075" t="s">
        <v>6233</v>
      </c>
      <c r="Y1075" t="s">
        <v>47</v>
      </c>
      <c r="Z1075" t="s">
        <v>47</v>
      </c>
    </row>
    <row r="1076" spans="1:26">
      <c r="A1076" t="s">
        <v>8291</v>
      </c>
      <c r="B1076" t="s">
        <v>83</v>
      </c>
      <c r="C1076">
        <v>2015</v>
      </c>
      <c r="D1076" t="s">
        <v>8292</v>
      </c>
      <c r="E1076" t="s">
        <v>8293</v>
      </c>
      <c r="F1076" t="s">
        <v>8294</v>
      </c>
      <c r="G1076" t="s">
        <v>47</v>
      </c>
      <c r="H1076" t="s">
        <v>8295</v>
      </c>
      <c r="I1076" t="s">
        <v>8296</v>
      </c>
      <c r="J1076" t="s">
        <v>8297</v>
      </c>
      <c r="K1076" t="s">
        <v>8298</v>
      </c>
      <c r="L1076" s="12">
        <v>45363.382152777776</v>
      </c>
      <c r="M1076" s="12">
        <v>45363.384965277779</v>
      </c>
      <c r="N1076" s="12" t="s">
        <v>47</v>
      </c>
      <c r="O1076" t="s">
        <v>8299</v>
      </c>
      <c r="P1076" t="s">
        <v>130</v>
      </c>
      <c r="Q1076" t="s">
        <v>4834</v>
      </c>
      <c r="R1076" t="s">
        <v>8294</v>
      </c>
      <c r="S1076" t="s">
        <v>47</v>
      </c>
      <c r="T1076" t="s">
        <v>47</v>
      </c>
      <c r="U1076" t="s">
        <v>47</v>
      </c>
      <c r="V1076" t="s">
        <v>4425</v>
      </c>
      <c r="W1076" t="s">
        <v>47</v>
      </c>
      <c r="X1076" t="s">
        <v>6233</v>
      </c>
      <c r="Y1076" t="s">
        <v>47</v>
      </c>
      <c r="Z1076" t="s">
        <v>47</v>
      </c>
    </row>
    <row r="1077" spans="1:26">
      <c r="A1077" t="s">
        <v>8300</v>
      </c>
      <c r="B1077" t="s">
        <v>83</v>
      </c>
      <c r="C1077">
        <v>2009</v>
      </c>
      <c r="D1077" t="s">
        <v>8301</v>
      </c>
      <c r="E1077" t="s">
        <v>8302</v>
      </c>
      <c r="F1077" t="s">
        <v>1822</v>
      </c>
      <c r="G1077" t="s">
        <v>47</v>
      </c>
      <c r="H1077" t="s">
        <v>8303</v>
      </c>
      <c r="I1077" t="s">
        <v>8304</v>
      </c>
      <c r="J1077" t="s">
        <v>8305</v>
      </c>
      <c r="K1077" t="s">
        <v>7968</v>
      </c>
      <c r="L1077" s="12">
        <v>45363.382152777776</v>
      </c>
      <c r="M1077" s="12">
        <v>45363.38590277778</v>
      </c>
      <c r="N1077" s="12" t="s">
        <v>47</v>
      </c>
      <c r="O1077" t="s">
        <v>8306</v>
      </c>
      <c r="P1077" t="s">
        <v>236</v>
      </c>
      <c r="Q1077" t="s">
        <v>4503</v>
      </c>
      <c r="R1077" t="s">
        <v>5328</v>
      </c>
      <c r="S1077" t="s">
        <v>47</v>
      </c>
      <c r="T1077" t="s">
        <v>47</v>
      </c>
      <c r="U1077" t="s">
        <v>47</v>
      </c>
      <c r="V1077" t="s">
        <v>4425</v>
      </c>
      <c r="W1077" t="s">
        <v>47</v>
      </c>
      <c r="X1077" t="s">
        <v>6233</v>
      </c>
      <c r="Y1077" t="s">
        <v>47</v>
      </c>
      <c r="Z1077" t="s">
        <v>47</v>
      </c>
    </row>
    <row r="1078" spans="1:26">
      <c r="A1078" t="s">
        <v>8307</v>
      </c>
      <c r="B1078" t="s">
        <v>170</v>
      </c>
      <c r="C1078">
        <v>2010</v>
      </c>
      <c r="D1078" t="s">
        <v>8308</v>
      </c>
      <c r="E1078" t="s">
        <v>8309</v>
      </c>
      <c r="F1078" t="s">
        <v>7891</v>
      </c>
      <c r="G1078" t="s">
        <v>8310</v>
      </c>
      <c r="H1078" t="s">
        <v>47</v>
      </c>
      <c r="I1078" t="s">
        <v>47</v>
      </c>
      <c r="J1078" t="s">
        <v>8311</v>
      </c>
      <c r="K1078" t="s">
        <v>78</v>
      </c>
      <c r="L1078" s="12">
        <v>45363.382152777776</v>
      </c>
      <c r="M1078" s="12">
        <v>45363.385925925926</v>
      </c>
      <c r="N1078" s="12" t="s">
        <v>47</v>
      </c>
      <c r="O1078" t="s">
        <v>8312</v>
      </c>
      <c r="P1078" t="s">
        <v>47</v>
      </c>
      <c r="Q1078" t="s">
        <v>47</v>
      </c>
      <c r="R1078" t="s">
        <v>47</v>
      </c>
      <c r="S1078" t="s">
        <v>47</v>
      </c>
      <c r="T1078" t="s">
        <v>1165</v>
      </c>
      <c r="U1078" t="s">
        <v>47</v>
      </c>
      <c r="V1078" t="s">
        <v>47</v>
      </c>
      <c r="W1078" t="s">
        <v>47</v>
      </c>
      <c r="X1078" t="s">
        <v>8313</v>
      </c>
      <c r="Y1078" t="s">
        <v>47</v>
      </c>
      <c r="Z1078" t="s">
        <v>47</v>
      </c>
    </row>
    <row r="1079" spans="1:26">
      <c r="A1079" t="s">
        <v>8314</v>
      </c>
      <c r="B1079" t="s">
        <v>170</v>
      </c>
      <c r="C1079">
        <v>2020</v>
      </c>
      <c r="D1079" t="s">
        <v>8315</v>
      </c>
      <c r="E1079" t="s">
        <v>8316</v>
      </c>
      <c r="F1079" t="s">
        <v>6421</v>
      </c>
      <c r="G1079" t="s">
        <v>8317</v>
      </c>
      <c r="H1079" t="s">
        <v>47</v>
      </c>
      <c r="I1079" t="s">
        <v>47</v>
      </c>
      <c r="J1079" t="s">
        <v>8318</v>
      </c>
      <c r="K1079" t="s">
        <v>124</v>
      </c>
      <c r="L1079" s="12">
        <v>45363.382152777776</v>
      </c>
      <c r="M1079" s="12">
        <v>45363.385023148148</v>
      </c>
      <c r="N1079" s="12" t="s">
        <v>47</v>
      </c>
      <c r="O1079" t="s">
        <v>8319</v>
      </c>
      <c r="P1079" t="s">
        <v>47</v>
      </c>
      <c r="Q1079" t="s">
        <v>47</v>
      </c>
      <c r="R1079" t="s">
        <v>47</v>
      </c>
      <c r="S1079" t="s">
        <v>47</v>
      </c>
      <c r="T1079" t="s">
        <v>1173</v>
      </c>
      <c r="U1079" t="s">
        <v>47</v>
      </c>
      <c r="V1079" t="s">
        <v>47</v>
      </c>
      <c r="W1079" t="s">
        <v>47</v>
      </c>
      <c r="X1079" t="s">
        <v>8320</v>
      </c>
      <c r="Y1079" t="s">
        <v>47</v>
      </c>
      <c r="Z1079" t="s">
        <v>47</v>
      </c>
    </row>
    <row r="1080" spans="1:26">
      <c r="A1080" t="s">
        <v>8321</v>
      </c>
      <c r="B1080" t="s">
        <v>83</v>
      </c>
      <c r="C1080">
        <v>2018</v>
      </c>
      <c r="D1080" t="s">
        <v>8322</v>
      </c>
      <c r="E1080" t="s">
        <v>8323</v>
      </c>
      <c r="F1080" t="s">
        <v>2135</v>
      </c>
      <c r="G1080" t="s">
        <v>47</v>
      </c>
      <c r="H1080" t="s">
        <v>6644</v>
      </c>
      <c r="I1080" t="s">
        <v>8324</v>
      </c>
      <c r="J1080" t="s">
        <v>8325</v>
      </c>
      <c r="K1080" t="s">
        <v>8326</v>
      </c>
      <c r="L1080" s="12">
        <v>45363.382152777776</v>
      </c>
      <c r="M1080" s="12">
        <v>45363.385810185187</v>
      </c>
      <c r="N1080" s="12" t="s">
        <v>47</v>
      </c>
      <c r="O1080" t="s">
        <v>8327</v>
      </c>
      <c r="P1080" t="s">
        <v>505</v>
      </c>
      <c r="Q1080" t="s">
        <v>5291</v>
      </c>
      <c r="R1080" t="s">
        <v>4926</v>
      </c>
      <c r="S1080" t="s">
        <v>47</v>
      </c>
      <c r="T1080" t="s">
        <v>47</v>
      </c>
      <c r="U1080" t="s">
        <v>47</v>
      </c>
      <c r="V1080" t="s">
        <v>4425</v>
      </c>
      <c r="W1080" t="s">
        <v>47</v>
      </c>
      <c r="X1080" t="s">
        <v>6233</v>
      </c>
      <c r="Y1080" t="s">
        <v>47</v>
      </c>
      <c r="Z1080" t="s">
        <v>47</v>
      </c>
    </row>
    <row r="1081" spans="1:26">
      <c r="A1081" t="s">
        <v>8328</v>
      </c>
      <c r="B1081" t="s">
        <v>83</v>
      </c>
      <c r="C1081">
        <v>2011</v>
      </c>
      <c r="D1081" t="s">
        <v>8329</v>
      </c>
      <c r="E1081" t="s">
        <v>8330</v>
      </c>
      <c r="F1081" t="s">
        <v>1283</v>
      </c>
      <c r="G1081" t="s">
        <v>47</v>
      </c>
      <c r="H1081" t="s">
        <v>6568</v>
      </c>
      <c r="I1081" t="s">
        <v>8331</v>
      </c>
      <c r="J1081" t="s">
        <v>8332</v>
      </c>
      <c r="K1081" t="s">
        <v>8333</v>
      </c>
      <c r="L1081" s="12">
        <v>45363.382152777776</v>
      </c>
      <c r="M1081" s="12">
        <v>45363.385474537034</v>
      </c>
      <c r="N1081" s="12" t="s">
        <v>47</v>
      </c>
      <c r="O1081" t="s">
        <v>8334</v>
      </c>
      <c r="P1081" t="s">
        <v>448</v>
      </c>
      <c r="Q1081" t="s">
        <v>4692</v>
      </c>
      <c r="R1081" t="s">
        <v>4566</v>
      </c>
      <c r="S1081" t="s">
        <v>47</v>
      </c>
      <c r="T1081" t="s">
        <v>47</v>
      </c>
      <c r="U1081" t="s">
        <v>47</v>
      </c>
      <c r="V1081" t="s">
        <v>4425</v>
      </c>
      <c r="W1081" t="s">
        <v>47</v>
      </c>
      <c r="X1081" t="s">
        <v>6233</v>
      </c>
      <c r="Y1081" t="s">
        <v>47</v>
      </c>
      <c r="Z1081" t="s">
        <v>47</v>
      </c>
    </row>
    <row r="1082" spans="1:26">
      <c r="A1082" t="s">
        <v>8335</v>
      </c>
      <c r="B1082" t="s">
        <v>170</v>
      </c>
      <c r="C1082">
        <v>2014</v>
      </c>
      <c r="D1082" t="s">
        <v>8336</v>
      </c>
      <c r="E1082" t="s">
        <v>8337</v>
      </c>
      <c r="F1082" t="s">
        <v>6421</v>
      </c>
      <c r="G1082" t="s">
        <v>8338</v>
      </c>
      <c r="H1082" t="s">
        <v>47</v>
      </c>
      <c r="I1082" t="s">
        <v>47</v>
      </c>
      <c r="J1082" t="s">
        <v>8339</v>
      </c>
      <c r="K1082" t="s">
        <v>348</v>
      </c>
      <c r="L1082" s="12">
        <v>45363.382152777776</v>
      </c>
      <c r="M1082" s="12">
        <v>45363.385717592595</v>
      </c>
      <c r="N1082" s="12" t="s">
        <v>47</v>
      </c>
      <c r="O1082" t="s">
        <v>8340</v>
      </c>
      <c r="P1082" t="s">
        <v>47</v>
      </c>
      <c r="Q1082" t="s">
        <v>47</v>
      </c>
      <c r="R1082" t="s">
        <v>47</v>
      </c>
      <c r="S1082" t="s">
        <v>47</v>
      </c>
      <c r="T1082" t="s">
        <v>1173</v>
      </c>
      <c r="U1082" t="s">
        <v>47</v>
      </c>
      <c r="V1082" t="s">
        <v>47</v>
      </c>
      <c r="W1082" t="s">
        <v>47</v>
      </c>
      <c r="X1082" t="s">
        <v>8341</v>
      </c>
      <c r="Y1082" t="s">
        <v>47</v>
      </c>
      <c r="Z1082" t="s">
        <v>47</v>
      </c>
    </row>
    <row r="1083" spans="1:26">
      <c r="A1083" t="s">
        <v>8342</v>
      </c>
      <c r="B1083" t="s">
        <v>170</v>
      </c>
      <c r="C1083">
        <v>2011</v>
      </c>
      <c r="D1083" t="s">
        <v>8343</v>
      </c>
      <c r="E1083" t="s">
        <v>8344</v>
      </c>
      <c r="F1083" t="s">
        <v>8345</v>
      </c>
      <c r="G1083" t="s">
        <v>8346</v>
      </c>
      <c r="H1083" t="s">
        <v>47</v>
      </c>
      <c r="I1083" t="s">
        <v>47</v>
      </c>
      <c r="J1083" t="s">
        <v>8347</v>
      </c>
      <c r="K1083" t="s">
        <v>50</v>
      </c>
      <c r="L1083" s="12">
        <v>45363.382152777776</v>
      </c>
      <c r="M1083" s="12">
        <v>45363.385706018518</v>
      </c>
      <c r="N1083" s="12" t="s">
        <v>47</v>
      </c>
      <c r="O1083" t="s">
        <v>8348</v>
      </c>
      <c r="P1083" t="s">
        <v>47</v>
      </c>
      <c r="Q1083" t="s">
        <v>47</v>
      </c>
      <c r="R1083" t="s">
        <v>47</v>
      </c>
      <c r="S1083" t="s">
        <v>47</v>
      </c>
      <c r="T1083" t="s">
        <v>1165</v>
      </c>
      <c r="U1083" t="s">
        <v>47</v>
      </c>
      <c r="V1083" t="s">
        <v>47</v>
      </c>
      <c r="W1083" t="s">
        <v>47</v>
      </c>
      <c r="X1083" t="s">
        <v>8349</v>
      </c>
      <c r="Y1083" t="s">
        <v>47</v>
      </c>
      <c r="Z1083" t="s">
        <v>47</v>
      </c>
    </row>
    <row r="1084" spans="1:26">
      <c r="A1084" t="s">
        <v>8350</v>
      </c>
      <c r="B1084" t="s">
        <v>170</v>
      </c>
      <c r="C1084">
        <v>2014</v>
      </c>
      <c r="D1084" t="s">
        <v>8351</v>
      </c>
      <c r="E1084" t="s">
        <v>8352</v>
      </c>
      <c r="F1084" t="s">
        <v>8353</v>
      </c>
      <c r="G1084" t="s">
        <v>8354</v>
      </c>
      <c r="H1084" t="s">
        <v>47</v>
      </c>
      <c r="I1084" t="s">
        <v>47</v>
      </c>
      <c r="J1084" t="s">
        <v>8355</v>
      </c>
      <c r="K1084" t="s">
        <v>348</v>
      </c>
      <c r="L1084" s="12">
        <v>45363.382152777776</v>
      </c>
      <c r="M1084" s="12">
        <v>45363.385775462964</v>
      </c>
      <c r="N1084" s="12" t="s">
        <v>47</v>
      </c>
      <c r="O1084" t="s">
        <v>8356</v>
      </c>
      <c r="P1084" t="s">
        <v>47</v>
      </c>
      <c r="Q1084" t="s">
        <v>47</v>
      </c>
      <c r="R1084" t="s">
        <v>47</v>
      </c>
      <c r="S1084" t="s">
        <v>47</v>
      </c>
      <c r="T1084" t="s">
        <v>1173</v>
      </c>
      <c r="U1084" t="s">
        <v>47</v>
      </c>
      <c r="V1084" t="s">
        <v>47</v>
      </c>
      <c r="W1084" t="s">
        <v>47</v>
      </c>
      <c r="X1084" t="s">
        <v>8357</v>
      </c>
      <c r="Y1084" t="s">
        <v>47</v>
      </c>
      <c r="Z1084" t="s">
        <v>47</v>
      </c>
    </row>
    <row r="1085" spans="1:26">
      <c r="A1085" t="s">
        <v>8358</v>
      </c>
      <c r="B1085" t="s">
        <v>83</v>
      </c>
      <c r="C1085">
        <v>2016</v>
      </c>
      <c r="D1085" t="s">
        <v>8359</v>
      </c>
      <c r="E1085" t="s">
        <v>8360</v>
      </c>
      <c r="F1085" t="s">
        <v>3356</v>
      </c>
      <c r="G1085" t="s">
        <v>47</v>
      </c>
      <c r="H1085" t="s">
        <v>7214</v>
      </c>
      <c r="I1085" t="s">
        <v>8361</v>
      </c>
      <c r="J1085" t="s">
        <v>8362</v>
      </c>
      <c r="K1085" t="s">
        <v>8363</v>
      </c>
      <c r="L1085" s="12">
        <v>45363.382152777776</v>
      </c>
      <c r="M1085" s="12">
        <v>45363.385196759256</v>
      </c>
      <c r="N1085" s="12" t="s">
        <v>47</v>
      </c>
      <c r="O1085" t="s">
        <v>8364</v>
      </c>
      <c r="P1085" t="s">
        <v>2614</v>
      </c>
      <c r="Q1085" t="s">
        <v>8365</v>
      </c>
      <c r="R1085" t="s">
        <v>3356</v>
      </c>
      <c r="S1085" t="s">
        <v>47</v>
      </c>
      <c r="T1085" t="s">
        <v>47</v>
      </c>
      <c r="U1085" t="s">
        <v>47</v>
      </c>
      <c r="V1085" t="s">
        <v>4425</v>
      </c>
      <c r="W1085" t="s">
        <v>47</v>
      </c>
      <c r="X1085" t="s">
        <v>6233</v>
      </c>
      <c r="Y1085" t="s">
        <v>47</v>
      </c>
      <c r="Z1085" t="s">
        <v>47</v>
      </c>
    </row>
    <row r="1086" spans="1:26">
      <c r="A1086" t="s">
        <v>8366</v>
      </c>
      <c r="B1086" t="s">
        <v>170</v>
      </c>
      <c r="C1086">
        <v>2015</v>
      </c>
      <c r="D1086" t="s">
        <v>8367</v>
      </c>
      <c r="E1086" t="s">
        <v>8368</v>
      </c>
      <c r="F1086" t="s">
        <v>6421</v>
      </c>
      <c r="G1086" t="s">
        <v>8369</v>
      </c>
      <c r="H1086" t="s">
        <v>47</v>
      </c>
      <c r="I1086" t="s">
        <v>47</v>
      </c>
      <c r="J1086" t="s">
        <v>8370</v>
      </c>
      <c r="K1086" t="s">
        <v>512</v>
      </c>
      <c r="L1086" s="12">
        <v>45363.382152777776</v>
      </c>
      <c r="M1086" s="12">
        <v>45363.385740740741</v>
      </c>
      <c r="N1086" s="12" t="s">
        <v>47</v>
      </c>
      <c r="O1086" t="s">
        <v>8371</v>
      </c>
      <c r="P1086" t="s">
        <v>47</v>
      </c>
      <c r="Q1086" t="s">
        <v>47</v>
      </c>
      <c r="R1086" t="s">
        <v>47</v>
      </c>
      <c r="S1086" t="s">
        <v>47</v>
      </c>
      <c r="T1086" t="s">
        <v>1173</v>
      </c>
      <c r="U1086" t="s">
        <v>47</v>
      </c>
      <c r="V1086" t="s">
        <v>47</v>
      </c>
      <c r="W1086" t="s">
        <v>47</v>
      </c>
      <c r="X1086" t="s">
        <v>8372</v>
      </c>
      <c r="Y1086" t="s">
        <v>47</v>
      </c>
      <c r="Z1086" t="s">
        <v>47</v>
      </c>
    </row>
    <row r="1087" spans="1:26">
      <c r="A1087" t="s">
        <v>8373</v>
      </c>
      <c r="B1087" t="s">
        <v>83</v>
      </c>
      <c r="C1087">
        <v>2022</v>
      </c>
      <c r="D1087" t="s">
        <v>8374</v>
      </c>
      <c r="E1087" t="s">
        <v>8375</v>
      </c>
      <c r="F1087" t="s">
        <v>1633</v>
      </c>
      <c r="G1087" t="s">
        <v>47</v>
      </c>
      <c r="H1087" t="s">
        <v>6913</v>
      </c>
      <c r="I1087" t="s">
        <v>8376</v>
      </c>
      <c r="J1087" t="s">
        <v>8377</v>
      </c>
      <c r="K1087" t="s">
        <v>8378</v>
      </c>
      <c r="L1087" s="12">
        <v>45363.382152777776</v>
      </c>
      <c r="M1087" s="12">
        <v>45363.385925925926</v>
      </c>
      <c r="N1087" s="12" t="s">
        <v>47</v>
      </c>
      <c r="O1087" t="s">
        <v>47</v>
      </c>
      <c r="P1087" t="s">
        <v>47</v>
      </c>
      <c r="Q1087" t="s">
        <v>47</v>
      </c>
      <c r="R1087" t="s">
        <v>4666</v>
      </c>
      <c r="S1087" t="s">
        <v>47</v>
      </c>
      <c r="T1087" t="s">
        <v>47</v>
      </c>
      <c r="U1087" t="s">
        <v>47</v>
      </c>
      <c r="V1087" t="s">
        <v>4425</v>
      </c>
      <c r="W1087" t="s">
        <v>47</v>
      </c>
      <c r="X1087" t="s">
        <v>6233</v>
      </c>
      <c r="Y1087" t="s">
        <v>47</v>
      </c>
      <c r="Z1087" t="s">
        <v>47</v>
      </c>
    </row>
    <row r="1088" spans="1:26">
      <c r="A1088" t="s">
        <v>8379</v>
      </c>
      <c r="B1088" t="s">
        <v>170</v>
      </c>
      <c r="C1088">
        <v>2020</v>
      </c>
      <c r="D1088" t="s">
        <v>8380</v>
      </c>
      <c r="E1088" t="s">
        <v>8381</v>
      </c>
      <c r="F1088" t="s">
        <v>8081</v>
      </c>
      <c r="G1088" t="s">
        <v>8082</v>
      </c>
      <c r="H1088" t="s">
        <v>47</v>
      </c>
      <c r="I1088" t="s">
        <v>47</v>
      </c>
      <c r="J1088" t="s">
        <v>8382</v>
      </c>
      <c r="K1088" t="s">
        <v>124</v>
      </c>
      <c r="L1088" s="12">
        <v>45363.382152777776</v>
      </c>
      <c r="M1088" s="12">
        <v>45363.385717592595</v>
      </c>
      <c r="N1088" s="12" t="s">
        <v>47</v>
      </c>
      <c r="O1088" t="s">
        <v>8383</v>
      </c>
      <c r="P1088" t="s">
        <v>47</v>
      </c>
      <c r="Q1088" t="s">
        <v>47</v>
      </c>
      <c r="R1088" t="s">
        <v>47</v>
      </c>
      <c r="S1088" t="s">
        <v>47</v>
      </c>
      <c r="T1088" t="s">
        <v>1173</v>
      </c>
      <c r="U1088" t="s">
        <v>47</v>
      </c>
      <c r="V1088" t="s">
        <v>47</v>
      </c>
      <c r="W1088" t="s">
        <v>47</v>
      </c>
      <c r="X1088" t="s">
        <v>8384</v>
      </c>
      <c r="Y1088" t="s">
        <v>47</v>
      </c>
      <c r="Z1088" t="s">
        <v>47</v>
      </c>
    </row>
    <row r="1089" spans="1:26">
      <c r="A1089" t="s">
        <v>8385</v>
      </c>
      <c r="B1089" t="s">
        <v>83</v>
      </c>
      <c r="C1089">
        <v>2013</v>
      </c>
      <c r="D1089" t="s">
        <v>8386</v>
      </c>
      <c r="E1089" t="s">
        <v>8387</v>
      </c>
      <c r="F1089" t="s">
        <v>8388</v>
      </c>
      <c r="G1089" t="s">
        <v>47</v>
      </c>
      <c r="H1089" t="s">
        <v>8389</v>
      </c>
      <c r="I1089" t="s">
        <v>8390</v>
      </c>
      <c r="J1089" t="s">
        <v>8391</v>
      </c>
      <c r="K1089" t="s">
        <v>8392</v>
      </c>
      <c r="L1089" s="12">
        <v>45363.382152777776</v>
      </c>
      <c r="M1089" s="12">
        <v>45363.385810185187</v>
      </c>
      <c r="N1089" s="12" t="s">
        <v>47</v>
      </c>
      <c r="O1089" t="s">
        <v>8393</v>
      </c>
      <c r="P1089" t="s">
        <v>236</v>
      </c>
      <c r="Q1089" t="s">
        <v>2162</v>
      </c>
      <c r="R1089" t="s">
        <v>8388</v>
      </c>
      <c r="S1089" t="s">
        <v>47</v>
      </c>
      <c r="T1089" t="s">
        <v>47</v>
      </c>
      <c r="U1089" t="s">
        <v>47</v>
      </c>
      <c r="V1089" t="s">
        <v>4425</v>
      </c>
      <c r="W1089" t="s">
        <v>47</v>
      </c>
      <c r="X1089" t="s">
        <v>8394</v>
      </c>
      <c r="Y1089" t="s">
        <v>47</v>
      </c>
      <c r="Z1089" t="s">
        <v>47</v>
      </c>
    </row>
    <row r="1090" spans="1:26">
      <c r="A1090" t="s">
        <v>8395</v>
      </c>
      <c r="B1090" t="s">
        <v>170</v>
      </c>
      <c r="C1090">
        <v>2012</v>
      </c>
      <c r="D1090" t="s">
        <v>8396</v>
      </c>
      <c r="E1090" t="s">
        <v>8397</v>
      </c>
      <c r="F1090" t="s">
        <v>6421</v>
      </c>
      <c r="G1090" t="s">
        <v>8398</v>
      </c>
      <c r="H1090" t="s">
        <v>47</v>
      </c>
      <c r="I1090" t="s">
        <v>47</v>
      </c>
      <c r="J1090" t="s">
        <v>8399</v>
      </c>
      <c r="K1090" t="s">
        <v>299</v>
      </c>
      <c r="L1090" s="12">
        <v>45363.382152777776</v>
      </c>
      <c r="M1090" s="12">
        <v>45363.385277777779</v>
      </c>
      <c r="N1090" s="12" t="s">
        <v>47</v>
      </c>
      <c r="O1090" t="s">
        <v>8400</v>
      </c>
      <c r="P1090" t="s">
        <v>47</v>
      </c>
      <c r="Q1090" t="s">
        <v>47</v>
      </c>
      <c r="R1090" t="s">
        <v>47</v>
      </c>
      <c r="S1090" t="s">
        <v>47</v>
      </c>
      <c r="T1090" t="s">
        <v>1165</v>
      </c>
      <c r="U1090" t="s">
        <v>47</v>
      </c>
      <c r="V1090" t="s">
        <v>47</v>
      </c>
      <c r="W1090" t="s">
        <v>47</v>
      </c>
      <c r="X1090" t="s">
        <v>8401</v>
      </c>
      <c r="Y1090" t="s">
        <v>47</v>
      </c>
      <c r="Z1090" t="s">
        <v>47</v>
      </c>
    </row>
    <row r="1091" spans="1:26">
      <c r="A1091" t="s">
        <v>8402</v>
      </c>
      <c r="B1091" t="s">
        <v>83</v>
      </c>
      <c r="C1091">
        <v>2015</v>
      </c>
      <c r="D1091" t="s">
        <v>8403</v>
      </c>
      <c r="E1091" t="s">
        <v>8404</v>
      </c>
      <c r="F1091" t="s">
        <v>8405</v>
      </c>
      <c r="G1091" t="s">
        <v>47</v>
      </c>
      <c r="H1091" t="s">
        <v>8406</v>
      </c>
      <c r="I1091" t="s">
        <v>8407</v>
      </c>
      <c r="J1091" t="s">
        <v>8408</v>
      </c>
      <c r="K1091" t="s">
        <v>8409</v>
      </c>
      <c r="L1091" s="12">
        <v>45363.382152777776</v>
      </c>
      <c r="M1091" s="12">
        <v>45363.385081018518</v>
      </c>
      <c r="N1091" s="12" t="s">
        <v>47</v>
      </c>
      <c r="O1091" t="s">
        <v>8410</v>
      </c>
      <c r="P1091" t="s">
        <v>311</v>
      </c>
      <c r="Q1091" t="s">
        <v>4503</v>
      </c>
      <c r="R1091" t="s">
        <v>8411</v>
      </c>
      <c r="S1091" t="s">
        <v>47</v>
      </c>
      <c r="T1091" t="s">
        <v>47</v>
      </c>
      <c r="U1091" t="s">
        <v>47</v>
      </c>
      <c r="V1091" t="s">
        <v>4425</v>
      </c>
      <c r="W1091" t="s">
        <v>47</v>
      </c>
      <c r="X1091" t="s">
        <v>6233</v>
      </c>
      <c r="Y1091" t="s">
        <v>47</v>
      </c>
      <c r="Z1091" t="s">
        <v>47</v>
      </c>
    </row>
    <row r="1092" spans="1:26">
      <c r="A1092" t="s">
        <v>8412</v>
      </c>
      <c r="B1092" t="s">
        <v>83</v>
      </c>
      <c r="C1092">
        <v>2010</v>
      </c>
      <c r="D1092" t="s">
        <v>8413</v>
      </c>
      <c r="E1092" t="s">
        <v>8414</v>
      </c>
      <c r="F1092" t="s">
        <v>6245</v>
      </c>
      <c r="G1092" t="s">
        <v>47</v>
      </c>
      <c r="H1092" t="s">
        <v>6228</v>
      </c>
      <c r="I1092" t="s">
        <v>8415</v>
      </c>
      <c r="J1092" t="s">
        <v>8416</v>
      </c>
      <c r="K1092" t="s">
        <v>8417</v>
      </c>
      <c r="L1092" s="12">
        <v>45363.382152777776</v>
      </c>
      <c r="M1092" s="12">
        <v>45363.385798611111</v>
      </c>
      <c r="N1092" s="12" t="s">
        <v>47</v>
      </c>
      <c r="O1092" t="s">
        <v>8418</v>
      </c>
      <c r="P1092" t="s">
        <v>448</v>
      </c>
      <c r="Q1092" t="s">
        <v>184</v>
      </c>
      <c r="R1092" t="s">
        <v>4443</v>
      </c>
      <c r="S1092" t="s">
        <v>47</v>
      </c>
      <c r="T1092" t="s">
        <v>47</v>
      </c>
      <c r="U1092" t="s">
        <v>47</v>
      </c>
      <c r="V1092" t="s">
        <v>4425</v>
      </c>
      <c r="W1092" t="s">
        <v>47</v>
      </c>
      <c r="X1092" t="s">
        <v>6233</v>
      </c>
      <c r="Y1092" t="s">
        <v>47</v>
      </c>
      <c r="Z1092" t="s">
        <v>47</v>
      </c>
    </row>
    <row r="1093" spans="1:26">
      <c r="A1093" t="s">
        <v>8419</v>
      </c>
      <c r="B1093" t="s">
        <v>170</v>
      </c>
      <c r="C1093">
        <v>2019</v>
      </c>
      <c r="D1093" t="s">
        <v>8420</v>
      </c>
      <c r="E1093" t="s">
        <v>8421</v>
      </c>
      <c r="F1093" t="s">
        <v>8422</v>
      </c>
      <c r="G1093" t="s">
        <v>8423</v>
      </c>
      <c r="H1093" t="s">
        <v>47</v>
      </c>
      <c r="I1093" t="s">
        <v>47</v>
      </c>
      <c r="J1093" t="s">
        <v>8424</v>
      </c>
      <c r="K1093" t="s">
        <v>219</v>
      </c>
      <c r="L1093" s="12">
        <v>45363.382152777776</v>
      </c>
      <c r="M1093" s="12">
        <v>45363.385451388887</v>
      </c>
      <c r="N1093" s="12" t="s">
        <v>47</v>
      </c>
      <c r="O1093" t="s">
        <v>8425</v>
      </c>
      <c r="P1093" t="s">
        <v>47</v>
      </c>
      <c r="Q1093" t="s">
        <v>47</v>
      </c>
      <c r="R1093" t="s">
        <v>47</v>
      </c>
      <c r="S1093" t="s">
        <v>47</v>
      </c>
      <c r="T1093" t="s">
        <v>1173</v>
      </c>
      <c r="U1093" t="s">
        <v>47</v>
      </c>
      <c r="V1093" t="s">
        <v>47</v>
      </c>
      <c r="W1093" t="s">
        <v>47</v>
      </c>
      <c r="X1093" t="s">
        <v>8426</v>
      </c>
      <c r="Y1093" t="s">
        <v>47</v>
      </c>
      <c r="Z1093" t="s">
        <v>47</v>
      </c>
    </row>
    <row r="1094" spans="1:26">
      <c r="A1094" t="s">
        <v>8427</v>
      </c>
      <c r="B1094" t="s">
        <v>170</v>
      </c>
      <c r="C1094">
        <v>2009</v>
      </c>
      <c r="D1094" t="s">
        <v>8428</v>
      </c>
      <c r="E1094" t="s">
        <v>8429</v>
      </c>
      <c r="F1094" t="s">
        <v>6421</v>
      </c>
      <c r="G1094" t="s">
        <v>8430</v>
      </c>
      <c r="H1094" t="s">
        <v>47</v>
      </c>
      <c r="I1094" t="s">
        <v>47</v>
      </c>
      <c r="J1094" t="s">
        <v>8431</v>
      </c>
      <c r="K1094" t="s">
        <v>563</v>
      </c>
      <c r="L1094" s="12">
        <v>45363.382152777776</v>
      </c>
      <c r="M1094" s="12">
        <v>45363.385740740741</v>
      </c>
      <c r="N1094" s="12" t="s">
        <v>47</v>
      </c>
      <c r="O1094" t="s">
        <v>8432</v>
      </c>
      <c r="P1094" t="s">
        <v>47</v>
      </c>
      <c r="Q1094" t="s">
        <v>47</v>
      </c>
      <c r="R1094" t="s">
        <v>47</v>
      </c>
      <c r="S1094" t="s">
        <v>47</v>
      </c>
      <c r="T1094" t="s">
        <v>1165</v>
      </c>
      <c r="U1094" t="s">
        <v>47</v>
      </c>
      <c r="V1094" t="s">
        <v>47</v>
      </c>
      <c r="W1094" t="s">
        <v>47</v>
      </c>
      <c r="X1094" t="s">
        <v>8433</v>
      </c>
      <c r="Y1094" t="s">
        <v>47</v>
      </c>
      <c r="Z1094" t="s">
        <v>47</v>
      </c>
    </row>
    <row r="1095" spans="1:26">
      <c r="A1095" t="s">
        <v>8434</v>
      </c>
      <c r="B1095" t="s">
        <v>170</v>
      </c>
      <c r="C1095">
        <v>2014</v>
      </c>
      <c r="D1095" t="s">
        <v>8435</v>
      </c>
      <c r="E1095" t="s">
        <v>8436</v>
      </c>
      <c r="F1095" t="s">
        <v>6421</v>
      </c>
      <c r="G1095" t="s">
        <v>8437</v>
      </c>
      <c r="H1095" t="s">
        <v>47</v>
      </c>
      <c r="I1095" t="s">
        <v>47</v>
      </c>
      <c r="J1095" t="s">
        <v>8438</v>
      </c>
      <c r="K1095" t="s">
        <v>348</v>
      </c>
      <c r="L1095" s="12">
        <v>45363.382152777776</v>
      </c>
      <c r="M1095" s="12">
        <v>45363.385706018518</v>
      </c>
      <c r="N1095" s="12" t="s">
        <v>47</v>
      </c>
      <c r="O1095" t="s">
        <v>8439</v>
      </c>
      <c r="P1095" t="s">
        <v>47</v>
      </c>
      <c r="Q1095" t="s">
        <v>47</v>
      </c>
      <c r="R1095" t="s">
        <v>47</v>
      </c>
      <c r="S1095" t="s">
        <v>47</v>
      </c>
      <c r="T1095" t="s">
        <v>1165</v>
      </c>
      <c r="U1095" t="s">
        <v>47</v>
      </c>
      <c r="V1095" t="s">
        <v>47</v>
      </c>
      <c r="W1095" t="s">
        <v>47</v>
      </c>
      <c r="X1095" t="s">
        <v>8440</v>
      </c>
      <c r="Y1095" t="s">
        <v>47</v>
      </c>
      <c r="Z1095" t="s">
        <v>47</v>
      </c>
    </row>
    <row r="1096" spans="1:26">
      <c r="A1096" t="s">
        <v>8441</v>
      </c>
      <c r="B1096" t="s">
        <v>83</v>
      </c>
      <c r="C1096">
        <v>2014</v>
      </c>
      <c r="D1096" t="s">
        <v>8442</v>
      </c>
      <c r="E1096" t="s">
        <v>8443</v>
      </c>
      <c r="F1096" t="s">
        <v>6245</v>
      </c>
      <c r="G1096" t="s">
        <v>47</v>
      </c>
      <c r="H1096" t="s">
        <v>6228</v>
      </c>
      <c r="I1096" t="s">
        <v>8444</v>
      </c>
      <c r="J1096" t="s">
        <v>8445</v>
      </c>
      <c r="K1096" t="s">
        <v>8446</v>
      </c>
      <c r="L1096" s="12">
        <v>45363.382152777776</v>
      </c>
      <c r="M1096" s="12">
        <v>45363.385034722225</v>
      </c>
      <c r="N1096" s="12" t="s">
        <v>47</v>
      </c>
      <c r="O1096" t="s">
        <v>8447</v>
      </c>
      <c r="P1096" t="s">
        <v>311</v>
      </c>
      <c r="Q1096" t="s">
        <v>5263</v>
      </c>
      <c r="R1096" t="s">
        <v>4443</v>
      </c>
      <c r="S1096" t="s">
        <v>47</v>
      </c>
      <c r="T1096" t="s">
        <v>47</v>
      </c>
      <c r="U1096" t="s">
        <v>47</v>
      </c>
      <c r="V1096" t="s">
        <v>4425</v>
      </c>
      <c r="W1096" t="s">
        <v>47</v>
      </c>
      <c r="X1096" t="s">
        <v>6233</v>
      </c>
      <c r="Y1096" t="s">
        <v>47</v>
      </c>
      <c r="Z1096" t="s">
        <v>47</v>
      </c>
    </row>
    <row r="1097" spans="1:26">
      <c r="A1097" t="s">
        <v>8448</v>
      </c>
      <c r="B1097" t="s">
        <v>170</v>
      </c>
      <c r="C1097">
        <v>2012</v>
      </c>
      <c r="D1097" t="s">
        <v>8449</v>
      </c>
      <c r="E1097" t="s">
        <v>8450</v>
      </c>
      <c r="F1097" t="s">
        <v>6421</v>
      </c>
      <c r="G1097" t="s">
        <v>8451</v>
      </c>
      <c r="H1097" t="s">
        <v>47</v>
      </c>
      <c r="I1097" t="s">
        <v>47</v>
      </c>
      <c r="J1097" t="s">
        <v>8452</v>
      </c>
      <c r="K1097" t="s">
        <v>299</v>
      </c>
      <c r="L1097" s="12">
        <v>45363.382152777776</v>
      </c>
      <c r="M1097" s="12">
        <v>45363.385046296295</v>
      </c>
      <c r="N1097" s="12" t="s">
        <v>47</v>
      </c>
      <c r="O1097" t="s">
        <v>8453</v>
      </c>
      <c r="P1097" t="s">
        <v>47</v>
      </c>
      <c r="Q1097" t="s">
        <v>47</v>
      </c>
      <c r="R1097" t="s">
        <v>47</v>
      </c>
      <c r="S1097" t="s">
        <v>47</v>
      </c>
      <c r="T1097" t="s">
        <v>1165</v>
      </c>
      <c r="U1097" t="s">
        <v>47</v>
      </c>
      <c r="V1097" t="s">
        <v>47</v>
      </c>
      <c r="W1097" t="s">
        <v>47</v>
      </c>
      <c r="X1097" t="s">
        <v>8454</v>
      </c>
      <c r="Y1097" t="s">
        <v>47</v>
      </c>
      <c r="Z1097" t="s">
        <v>47</v>
      </c>
    </row>
    <row r="1098" spans="1:26">
      <c r="A1098" t="s">
        <v>8455</v>
      </c>
      <c r="B1098" t="s">
        <v>170</v>
      </c>
      <c r="C1098">
        <v>2011</v>
      </c>
      <c r="D1098" t="s">
        <v>8456</v>
      </c>
      <c r="E1098" t="s">
        <v>8457</v>
      </c>
      <c r="F1098" t="s">
        <v>8458</v>
      </c>
      <c r="G1098" t="s">
        <v>8459</v>
      </c>
      <c r="H1098" t="s">
        <v>47</v>
      </c>
      <c r="I1098" t="s">
        <v>47</v>
      </c>
      <c r="J1098" t="s">
        <v>8460</v>
      </c>
      <c r="K1098" t="s">
        <v>50</v>
      </c>
      <c r="L1098" s="12">
        <v>45363.382152777776</v>
      </c>
      <c r="M1098" s="12">
        <v>45363.385787037034</v>
      </c>
      <c r="N1098" s="12" t="s">
        <v>47</v>
      </c>
      <c r="O1098" t="s">
        <v>8461</v>
      </c>
      <c r="P1098" t="s">
        <v>47</v>
      </c>
      <c r="Q1098" t="s">
        <v>47</v>
      </c>
      <c r="R1098" t="s">
        <v>47</v>
      </c>
      <c r="S1098" t="s">
        <v>47</v>
      </c>
      <c r="T1098" t="s">
        <v>1165</v>
      </c>
      <c r="U1098" t="s">
        <v>47</v>
      </c>
      <c r="V1098" t="s">
        <v>47</v>
      </c>
      <c r="W1098" t="s">
        <v>47</v>
      </c>
      <c r="X1098" t="s">
        <v>8462</v>
      </c>
      <c r="Y1098" t="s">
        <v>47</v>
      </c>
      <c r="Z1098" t="s">
        <v>47</v>
      </c>
    </row>
    <row r="1099" spans="1:26">
      <c r="A1099" t="s">
        <v>8463</v>
      </c>
      <c r="B1099" t="s">
        <v>170</v>
      </c>
      <c r="C1099">
        <v>2023</v>
      </c>
      <c r="D1099" t="s">
        <v>8464</v>
      </c>
      <c r="E1099" t="s">
        <v>8465</v>
      </c>
      <c r="F1099" t="s">
        <v>8258</v>
      </c>
      <c r="G1099" t="s">
        <v>8466</v>
      </c>
      <c r="H1099" t="s">
        <v>47</v>
      </c>
      <c r="I1099" t="s">
        <v>47</v>
      </c>
      <c r="J1099" t="s">
        <v>8467</v>
      </c>
      <c r="K1099" t="s">
        <v>6256</v>
      </c>
      <c r="L1099" s="12">
        <v>45363.382152777776</v>
      </c>
      <c r="M1099" s="12">
        <v>45363.38553240741</v>
      </c>
      <c r="N1099" s="12" t="s">
        <v>47</v>
      </c>
      <c r="O1099" t="s">
        <v>8468</v>
      </c>
      <c r="P1099" t="s">
        <v>47</v>
      </c>
      <c r="Q1099" t="s">
        <v>47</v>
      </c>
      <c r="R1099" t="s">
        <v>47</v>
      </c>
      <c r="S1099" t="s">
        <v>47</v>
      </c>
      <c r="T1099" t="s">
        <v>2971</v>
      </c>
      <c r="U1099" t="s">
        <v>47</v>
      </c>
      <c r="V1099" t="s">
        <v>47</v>
      </c>
      <c r="W1099" t="s">
        <v>47</v>
      </c>
      <c r="X1099" t="s">
        <v>8469</v>
      </c>
      <c r="Y1099" t="s">
        <v>47</v>
      </c>
      <c r="Z1099" t="s">
        <v>47</v>
      </c>
    </row>
    <row r="1100" spans="1:26">
      <c r="A1100" t="s">
        <v>8470</v>
      </c>
      <c r="B1100" t="s">
        <v>170</v>
      </c>
      <c r="C1100">
        <v>2013</v>
      </c>
      <c r="D1100" t="s">
        <v>8471</v>
      </c>
      <c r="E1100" t="s">
        <v>8472</v>
      </c>
      <c r="F1100" t="s">
        <v>6421</v>
      </c>
      <c r="G1100" t="s">
        <v>6893</v>
      </c>
      <c r="H1100" t="s">
        <v>47</v>
      </c>
      <c r="I1100" t="s">
        <v>47</v>
      </c>
      <c r="J1100" t="s">
        <v>8473</v>
      </c>
      <c r="K1100" t="s">
        <v>87</v>
      </c>
      <c r="L1100" s="12">
        <v>45363.382152777776</v>
      </c>
      <c r="M1100" s="12">
        <v>45363.385347222225</v>
      </c>
      <c r="N1100" s="12" t="s">
        <v>47</v>
      </c>
      <c r="O1100" t="s">
        <v>7762</v>
      </c>
      <c r="P1100" t="s">
        <v>47</v>
      </c>
      <c r="Q1100" t="s">
        <v>47</v>
      </c>
      <c r="R1100" t="s">
        <v>47</v>
      </c>
      <c r="S1100" t="s">
        <v>47</v>
      </c>
      <c r="T1100" t="s">
        <v>1173</v>
      </c>
      <c r="U1100" t="s">
        <v>47</v>
      </c>
      <c r="V1100" t="s">
        <v>47</v>
      </c>
      <c r="W1100" t="s">
        <v>47</v>
      </c>
      <c r="X1100" t="s">
        <v>8474</v>
      </c>
      <c r="Y1100" t="s">
        <v>47</v>
      </c>
      <c r="Z1100" t="s">
        <v>47</v>
      </c>
    </row>
    <row r="1101" spans="1:26">
      <c r="A1101" t="s">
        <v>8475</v>
      </c>
      <c r="B1101" t="s">
        <v>83</v>
      </c>
      <c r="C1101">
        <v>2015</v>
      </c>
      <c r="D1101" t="s">
        <v>8476</v>
      </c>
      <c r="E1101" t="s">
        <v>8477</v>
      </c>
      <c r="F1101" t="s">
        <v>2701</v>
      </c>
      <c r="G1101" t="s">
        <v>47</v>
      </c>
      <c r="H1101" t="s">
        <v>7767</v>
      </c>
      <c r="I1101" t="s">
        <v>8478</v>
      </c>
      <c r="J1101" t="s">
        <v>8479</v>
      </c>
      <c r="K1101" t="s">
        <v>8480</v>
      </c>
      <c r="L1101" s="12">
        <v>45363.382152777776</v>
      </c>
      <c r="M1101" s="12">
        <v>45363.385717592595</v>
      </c>
      <c r="N1101" s="12" t="s">
        <v>47</v>
      </c>
      <c r="O1101" t="s">
        <v>8481</v>
      </c>
      <c r="P1101" t="s">
        <v>448</v>
      </c>
      <c r="Q1101" t="s">
        <v>4479</v>
      </c>
      <c r="R1101" t="s">
        <v>4516</v>
      </c>
      <c r="S1101" t="s">
        <v>47</v>
      </c>
      <c r="T1101" t="s">
        <v>47</v>
      </c>
      <c r="U1101" t="s">
        <v>47</v>
      </c>
      <c r="V1101" t="s">
        <v>4425</v>
      </c>
      <c r="W1101" t="s">
        <v>47</v>
      </c>
      <c r="X1101" t="s">
        <v>6233</v>
      </c>
      <c r="Y1101" t="s">
        <v>47</v>
      </c>
      <c r="Z1101" t="s">
        <v>47</v>
      </c>
    </row>
    <row r="1102" spans="1:26">
      <c r="A1102" t="s">
        <v>8482</v>
      </c>
      <c r="B1102" t="s">
        <v>83</v>
      </c>
      <c r="C1102">
        <v>2007</v>
      </c>
      <c r="D1102" t="s">
        <v>8483</v>
      </c>
      <c r="E1102" t="s">
        <v>8484</v>
      </c>
      <c r="F1102" t="s">
        <v>7418</v>
      </c>
      <c r="G1102" t="s">
        <v>47</v>
      </c>
      <c r="H1102" t="s">
        <v>7419</v>
      </c>
      <c r="I1102" t="s">
        <v>8485</v>
      </c>
      <c r="J1102" t="s">
        <v>8486</v>
      </c>
      <c r="K1102" t="s">
        <v>8487</v>
      </c>
      <c r="L1102" s="12">
        <v>45363.382152777776</v>
      </c>
      <c r="M1102" s="12">
        <v>45363.385636574072</v>
      </c>
      <c r="N1102" s="12" t="s">
        <v>47</v>
      </c>
      <c r="O1102" t="s">
        <v>8488</v>
      </c>
      <c r="P1102" t="s">
        <v>505</v>
      </c>
      <c r="Q1102" t="s">
        <v>4692</v>
      </c>
      <c r="R1102" t="s">
        <v>7424</v>
      </c>
      <c r="S1102" t="s">
        <v>47</v>
      </c>
      <c r="T1102" t="s">
        <v>47</v>
      </c>
      <c r="U1102" t="s">
        <v>47</v>
      </c>
      <c r="V1102" t="s">
        <v>4425</v>
      </c>
      <c r="W1102" t="s">
        <v>47</v>
      </c>
      <c r="X1102" t="s">
        <v>6233</v>
      </c>
      <c r="Y1102" t="s">
        <v>47</v>
      </c>
      <c r="Z1102" t="s">
        <v>47</v>
      </c>
    </row>
    <row r="1103" spans="1:26">
      <c r="A1103" t="s">
        <v>8489</v>
      </c>
      <c r="B1103" t="s">
        <v>83</v>
      </c>
      <c r="C1103">
        <v>2022</v>
      </c>
      <c r="D1103" t="s">
        <v>8490</v>
      </c>
      <c r="E1103" t="s">
        <v>8491</v>
      </c>
      <c r="F1103" t="s">
        <v>2884</v>
      </c>
      <c r="G1103" t="s">
        <v>47</v>
      </c>
      <c r="H1103" t="s">
        <v>7349</v>
      </c>
      <c r="I1103" t="s">
        <v>8492</v>
      </c>
      <c r="J1103" t="s">
        <v>8493</v>
      </c>
      <c r="K1103" t="s">
        <v>8494</v>
      </c>
      <c r="L1103" s="12">
        <v>45363.382152777776</v>
      </c>
      <c r="M1103" s="12">
        <v>45363.385775462964</v>
      </c>
      <c r="N1103" s="12" t="s">
        <v>47</v>
      </c>
      <c r="O1103" t="s">
        <v>8495</v>
      </c>
      <c r="P1103" t="s">
        <v>2614</v>
      </c>
      <c r="Q1103" t="s">
        <v>5896</v>
      </c>
      <c r="R1103" t="s">
        <v>4424</v>
      </c>
      <c r="S1103" t="s">
        <v>47</v>
      </c>
      <c r="T1103" t="s">
        <v>47</v>
      </c>
      <c r="U1103" t="s">
        <v>47</v>
      </c>
      <c r="V1103" t="s">
        <v>4425</v>
      </c>
      <c r="W1103" t="s">
        <v>47</v>
      </c>
      <c r="X1103" t="s">
        <v>6233</v>
      </c>
      <c r="Y1103" t="s">
        <v>47</v>
      </c>
      <c r="Z1103" t="s">
        <v>47</v>
      </c>
    </row>
    <row r="1104" spans="1:26">
      <c r="A1104" t="s">
        <v>8496</v>
      </c>
      <c r="B1104" t="s">
        <v>170</v>
      </c>
      <c r="C1104">
        <v>2018</v>
      </c>
      <c r="D1104" t="s">
        <v>8497</v>
      </c>
      <c r="E1104" t="s">
        <v>8498</v>
      </c>
      <c r="F1104" t="s">
        <v>6421</v>
      </c>
      <c r="G1104" t="s">
        <v>8499</v>
      </c>
      <c r="H1104" t="s">
        <v>47</v>
      </c>
      <c r="I1104" t="s">
        <v>47</v>
      </c>
      <c r="J1104" t="s">
        <v>8500</v>
      </c>
      <c r="K1104" t="s">
        <v>309</v>
      </c>
      <c r="L1104" s="12">
        <v>45363.382152777776</v>
      </c>
      <c r="M1104" s="12">
        <v>45363.38590277778</v>
      </c>
      <c r="N1104" s="12" t="s">
        <v>47</v>
      </c>
      <c r="O1104" t="s">
        <v>8501</v>
      </c>
      <c r="P1104" t="s">
        <v>47</v>
      </c>
      <c r="Q1104" t="s">
        <v>47</v>
      </c>
      <c r="R1104" t="s">
        <v>47</v>
      </c>
      <c r="S1104" t="s">
        <v>47</v>
      </c>
      <c r="T1104" t="s">
        <v>1173</v>
      </c>
      <c r="U1104" t="s">
        <v>47</v>
      </c>
      <c r="V1104" t="s">
        <v>47</v>
      </c>
      <c r="W1104" t="s">
        <v>47</v>
      </c>
      <c r="X1104" t="s">
        <v>8502</v>
      </c>
      <c r="Y1104" t="s">
        <v>47</v>
      </c>
      <c r="Z1104" t="s">
        <v>47</v>
      </c>
    </row>
    <row r="1105" spans="1:26">
      <c r="A1105" t="s">
        <v>8503</v>
      </c>
      <c r="B1105" t="s">
        <v>170</v>
      </c>
      <c r="C1105">
        <v>2012</v>
      </c>
      <c r="D1105" t="s">
        <v>8504</v>
      </c>
      <c r="E1105" t="s">
        <v>8505</v>
      </c>
      <c r="F1105" t="s">
        <v>6421</v>
      </c>
      <c r="G1105" t="s">
        <v>8506</v>
      </c>
      <c r="H1105" t="s">
        <v>47</v>
      </c>
      <c r="I1105" t="s">
        <v>47</v>
      </c>
      <c r="J1105" t="s">
        <v>8507</v>
      </c>
      <c r="K1105" t="s">
        <v>299</v>
      </c>
      <c r="L1105" s="12">
        <v>45363.382152777776</v>
      </c>
      <c r="M1105" s="12">
        <v>45363.38548611111</v>
      </c>
      <c r="N1105" s="12" t="s">
        <v>47</v>
      </c>
      <c r="O1105" t="s">
        <v>8508</v>
      </c>
      <c r="P1105" t="s">
        <v>47</v>
      </c>
      <c r="Q1105" t="s">
        <v>47</v>
      </c>
      <c r="R1105" t="s">
        <v>47</v>
      </c>
      <c r="S1105" t="s">
        <v>47</v>
      </c>
      <c r="T1105" t="s">
        <v>1165</v>
      </c>
      <c r="U1105" t="s">
        <v>47</v>
      </c>
      <c r="V1105" t="s">
        <v>47</v>
      </c>
      <c r="W1105" t="s">
        <v>47</v>
      </c>
      <c r="X1105" t="s">
        <v>8509</v>
      </c>
      <c r="Y1105" t="s">
        <v>47</v>
      </c>
      <c r="Z1105" t="s">
        <v>47</v>
      </c>
    </row>
    <row r="1106" spans="1:26">
      <c r="A1106" t="s">
        <v>8510</v>
      </c>
      <c r="B1106" t="s">
        <v>170</v>
      </c>
      <c r="C1106">
        <v>2018</v>
      </c>
      <c r="D1106" t="s">
        <v>8511</v>
      </c>
      <c r="E1106" t="s">
        <v>8512</v>
      </c>
      <c r="F1106" t="s">
        <v>6421</v>
      </c>
      <c r="G1106" t="s">
        <v>6813</v>
      </c>
      <c r="H1106" t="s">
        <v>47</v>
      </c>
      <c r="I1106" t="s">
        <v>47</v>
      </c>
      <c r="J1106" t="s">
        <v>8513</v>
      </c>
      <c r="K1106" t="s">
        <v>332</v>
      </c>
      <c r="L1106" s="12">
        <v>45363.382152777776</v>
      </c>
      <c r="M1106" s="12">
        <v>45363.385879629626</v>
      </c>
      <c r="N1106" s="12" t="s">
        <v>47</v>
      </c>
      <c r="O1106" t="s">
        <v>8514</v>
      </c>
      <c r="P1106" t="s">
        <v>47</v>
      </c>
      <c r="Q1106" t="s">
        <v>47</v>
      </c>
      <c r="R1106" t="s">
        <v>47</v>
      </c>
      <c r="S1106" t="s">
        <v>47</v>
      </c>
      <c r="T1106" t="s">
        <v>1173</v>
      </c>
      <c r="U1106" t="s">
        <v>47</v>
      </c>
      <c r="V1106" t="s">
        <v>47</v>
      </c>
      <c r="W1106" t="s">
        <v>47</v>
      </c>
      <c r="X1106" t="s">
        <v>8515</v>
      </c>
      <c r="Y1106" t="s">
        <v>47</v>
      </c>
      <c r="Z1106" t="s">
        <v>47</v>
      </c>
    </row>
    <row r="1107" spans="1:26">
      <c r="A1107" t="s">
        <v>8516</v>
      </c>
      <c r="B1107" t="s">
        <v>170</v>
      </c>
      <c r="C1107">
        <v>2014</v>
      </c>
      <c r="D1107" t="s">
        <v>8517</v>
      </c>
      <c r="E1107" t="s">
        <v>8518</v>
      </c>
      <c r="F1107" t="s">
        <v>7428</v>
      </c>
      <c r="G1107" t="s">
        <v>7429</v>
      </c>
      <c r="H1107" t="s">
        <v>47</v>
      </c>
      <c r="I1107" t="s">
        <v>47</v>
      </c>
      <c r="J1107" t="s">
        <v>8519</v>
      </c>
      <c r="K1107" t="s">
        <v>348</v>
      </c>
      <c r="L1107" s="12">
        <v>45363.382152777776</v>
      </c>
      <c r="M1107" s="12">
        <v>45363.385914351849</v>
      </c>
      <c r="N1107" s="12" t="s">
        <v>47</v>
      </c>
      <c r="O1107" t="s">
        <v>8520</v>
      </c>
      <c r="P1107" t="s">
        <v>47</v>
      </c>
      <c r="Q1107" t="s">
        <v>47</v>
      </c>
      <c r="R1107" t="s">
        <v>47</v>
      </c>
      <c r="S1107" t="s">
        <v>47</v>
      </c>
      <c r="T1107" t="s">
        <v>1173</v>
      </c>
      <c r="U1107" t="s">
        <v>47</v>
      </c>
      <c r="V1107" t="s">
        <v>47</v>
      </c>
      <c r="W1107" t="s">
        <v>47</v>
      </c>
      <c r="X1107" t="s">
        <v>8521</v>
      </c>
      <c r="Y1107" t="s">
        <v>47</v>
      </c>
      <c r="Z1107" t="s">
        <v>47</v>
      </c>
    </row>
    <row r="1108" spans="1:26">
      <c r="A1108" t="s">
        <v>8522</v>
      </c>
      <c r="B1108" t="s">
        <v>170</v>
      </c>
      <c r="C1108">
        <v>2019</v>
      </c>
      <c r="D1108" t="s">
        <v>8523</v>
      </c>
      <c r="E1108" t="s">
        <v>8524</v>
      </c>
      <c r="F1108" t="s">
        <v>6421</v>
      </c>
      <c r="G1108" t="s">
        <v>8525</v>
      </c>
      <c r="H1108" t="s">
        <v>47</v>
      </c>
      <c r="I1108" t="s">
        <v>47</v>
      </c>
      <c r="J1108" t="s">
        <v>8526</v>
      </c>
      <c r="K1108" t="s">
        <v>219</v>
      </c>
      <c r="L1108" s="12">
        <v>45363.382152777776</v>
      </c>
      <c r="M1108" s="12">
        <v>45363.385694444441</v>
      </c>
      <c r="N1108" s="12" t="s">
        <v>47</v>
      </c>
      <c r="O1108" t="s">
        <v>8527</v>
      </c>
      <c r="P1108" t="s">
        <v>47</v>
      </c>
      <c r="Q1108" t="s">
        <v>47</v>
      </c>
      <c r="R1108" t="s">
        <v>47</v>
      </c>
      <c r="S1108" t="s">
        <v>47</v>
      </c>
      <c r="T1108" t="s">
        <v>1173</v>
      </c>
      <c r="U1108" t="s">
        <v>47</v>
      </c>
      <c r="V1108" t="s">
        <v>47</v>
      </c>
      <c r="W1108" t="s">
        <v>47</v>
      </c>
      <c r="X1108" t="s">
        <v>8528</v>
      </c>
      <c r="Y1108" t="s">
        <v>47</v>
      </c>
      <c r="Z1108" t="s">
        <v>47</v>
      </c>
    </row>
    <row r="1109" spans="1:26">
      <c r="A1109" t="s">
        <v>8529</v>
      </c>
      <c r="B1109" t="s">
        <v>170</v>
      </c>
      <c r="C1109">
        <v>2006</v>
      </c>
      <c r="D1109" t="s">
        <v>8530</v>
      </c>
      <c r="E1109" t="s">
        <v>8531</v>
      </c>
      <c r="F1109" t="s">
        <v>6421</v>
      </c>
      <c r="G1109" t="s">
        <v>8532</v>
      </c>
      <c r="H1109" t="s">
        <v>47</v>
      </c>
      <c r="I1109" t="s">
        <v>47</v>
      </c>
      <c r="J1109" t="s">
        <v>8533</v>
      </c>
      <c r="K1109" t="s">
        <v>227</v>
      </c>
      <c r="L1109" s="12">
        <v>45363.382152777776</v>
      </c>
      <c r="M1109" s="12">
        <v>45363.385034722225</v>
      </c>
      <c r="N1109" s="12" t="s">
        <v>47</v>
      </c>
      <c r="O1109" t="s">
        <v>8534</v>
      </c>
      <c r="P1109" t="s">
        <v>47</v>
      </c>
      <c r="Q1109" t="s">
        <v>47</v>
      </c>
      <c r="R1109" t="s">
        <v>47</v>
      </c>
      <c r="S1109" t="s">
        <v>47</v>
      </c>
      <c r="T1109" t="s">
        <v>1165</v>
      </c>
      <c r="U1109" t="s">
        <v>47</v>
      </c>
      <c r="V1109" t="s">
        <v>47</v>
      </c>
      <c r="W1109" t="s">
        <v>47</v>
      </c>
      <c r="X1109" t="s">
        <v>8535</v>
      </c>
      <c r="Y1109" t="s">
        <v>47</v>
      </c>
      <c r="Z1109" t="s">
        <v>47</v>
      </c>
    </row>
    <row r="1110" spans="1:26">
      <c r="A1110" t="s">
        <v>8536</v>
      </c>
      <c r="B1110" t="s">
        <v>83</v>
      </c>
      <c r="C1110">
        <v>2024</v>
      </c>
      <c r="D1110" t="s">
        <v>8537</v>
      </c>
      <c r="E1110" t="s">
        <v>8538</v>
      </c>
      <c r="F1110" t="s">
        <v>2333</v>
      </c>
      <c r="G1110" t="s">
        <v>47</v>
      </c>
      <c r="H1110" t="s">
        <v>7237</v>
      </c>
      <c r="I1110" t="s">
        <v>8539</v>
      </c>
      <c r="J1110" t="s">
        <v>8540</v>
      </c>
      <c r="K1110" t="s">
        <v>8248</v>
      </c>
      <c r="L1110" s="12">
        <v>45363.382152777776</v>
      </c>
      <c r="M1110" s="12">
        <v>45363.385775462964</v>
      </c>
      <c r="N1110" s="12" t="s">
        <v>47</v>
      </c>
      <c r="O1110" t="s">
        <v>47</v>
      </c>
      <c r="P1110" t="s">
        <v>47</v>
      </c>
      <c r="Q1110" t="s">
        <v>47</v>
      </c>
      <c r="R1110" t="s">
        <v>4680</v>
      </c>
      <c r="S1110" t="s">
        <v>47</v>
      </c>
      <c r="T1110" t="s">
        <v>47</v>
      </c>
      <c r="U1110" t="s">
        <v>47</v>
      </c>
      <c r="V1110" t="s">
        <v>4425</v>
      </c>
      <c r="W1110" t="s">
        <v>47</v>
      </c>
      <c r="X1110" t="s">
        <v>6233</v>
      </c>
      <c r="Y1110" t="s">
        <v>47</v>
      </c>
      <c r="Z1110" t="s">
        <v>47</v>
      </c>
    </row>
    <row r="1111" spans="1:26">
      <c r="A1111" t="s">
        <v>8541</v>
      </c>
      <c r="B1111" t="s">
        <v>170</v>
      </c>
      <c r="C1111">
        <v>2009</v>
      </c>
      <c r="D1111" t="s">
        <v>8542</v>
      </c>
      <c r="E1111" t="s">
        <v>8543</v>
      </c>
      <c r="F1111" t="s">
        <v>6421</v>
      </c>
      <c r="G1111" t="s">
        <v>7621</v>
      </c>
      <c r="H1111" t="s">
        <v>47</v>
      </c>
      <c r="I1111" t="s">
        <v>47</v>
      </c>
      <c r="J1111" t="s">
        <v>8544</v>
      </c>
      <c r="K1111" t="s">
        <v>563</v>
      </c>
      <c r="L1111" s="12">
        <v>45363.382152777776</v>
      </c>
      <c r="M1111" s="12">
        <v>45363.385914351849</v>
      </c>
      <c r="N1111" s="12" t="s">
        <v>47</v>
      </c>
      <c r="O1111" t="s">
        <v>8545</v>
      </c>
      <c r="P1111" t="s">
        <v>47</v>
      </c>
      <c r="Q1111" t="s">
        <v>47</v>
      </c>
      <c r="R1111" t="s">
        <v>47</v>
      </c>
      <c r="S1111" t="s">
        <v>47</v>
      </c>
      <c r="T1111" t="s">
        <v>1165</v>
      </c>
      <c r="U1111" t="s">
        <v>47</v>
      </c>
      <c r="V1111" t="s">
        <v>47</v>
      </c>
      <c r="W1111" t="s">
        <v>47</v>
      </c>
      <c r="X1111" t="s">
        <v>8546</v>
      </c>
      <c r="Y1111" t="s">
        <v>47</v>
      </c>
      <c r="Z1111" t="s">
        <v>47</v>
      </c>
    </row>
    <row r="1112" spans="1:26">
      <c r="A1112" t="s">
        <v>8547</v>
      </c>
      <c r="B1112" t="s">
        <v>170</v>
      </c>
      <c r="C1112">
        <v>2021</v>
      </c>
      <c r="D1112" t="s">
        <v>8548</v>
      </c>
      <c r="E1112" t="s">
        <v>8549</v>
      </c>
      <c r="F1112" t="s">
        <v>8550</v>
      </c>
      <c r="G1112" t="s">
        <v>8551</v>
      </c>
      <c r="H1112" t="s">
        <v>47</v>
      </c>
      <c r="I1112" t="s">
        <v>47</v>
      </c>
      <c r="J1112" t="s">
        <v>8552</v>
      </c>
      <c r="K1112" t="s">
        <v>61</v>
      </c>
      <c r="L1112" s="12">
        <v>45363.382152777776</v>
      </c>
      <c r="M1112" s="12">
        <v>45363.385034722225</v>
      </c>
      <c r="N1112" s="12" t="s">
        <v>47</v>
      </c>
      <c r="O1112" t="s">
        <v>8553</v>
      </c>
      <c r="P1112" t="s">
        <v>47</v>
      </c>
      <c r="Q1112" t="s">
        <v>47</v>
      </c>
      <c r="R1112" t="s">
        <v>47</v>
      </c>
      <c r="S1112" t="s">
        <v>47</v>
      </c>
      <c r="T1112" t="s">
        <v>1173</v>
      </c>
      <c r="U1112" t="s">
        <v>47</v>
      </c>
      <c r="V1112" t="s">
        <v>47</v>
      </c>
      <c r="W1112" t="s">
        <v>47</v>
      </c>
      <c r="X1112" t="s">
        <v>8554</v>
      </c>
      <c r="Y1112" t="s">
        <v>47</v>
      </c>
      <c r="Z1112" t="s">
        <v>47</v>
      </c>
    </row>
    <row r="1113" spans="1:26">
      <c r="A1113" t="s">
        <v>8555</v>
      </c>
      <c r="B1113" t="s">
        <v>83</v>
      </c>
      <c r="C1113">
        <v>2013</v>
      </c>
      <c r="D1113" t="s">
        <v>8556</v>
      </c>
      <c r="E1113" t="s">
        <v>8557</v>
      </c>
      <c r="F1113" t="s">
        <v>6667</v>
      </c>
      <c r="G1113" t="s">
        <v>47</v>
      </c>
      <c r="H1113" t="s">
        <v>6668</v>
      </c>
      <c r="I1113" t="s">
        <v>8558</v>
      </c>
      <c r="J1113" t="s">
        <v>8559</v>
      </c>
      <c r="K1113" t="s">
        <v>8560</v>
      </c>
      <c r="L1113" s="12">
        <v>45363.382164351853</v>
      </c>
      <c r="M1113" s="12">
        <v>45363.385462962964</v>
      </c>
      <c r="N1113" s="12" t="s">
        <v>47</v>
      </c>
      <c r="O1113" t="s">
        <v>8561</v>
      </c>
      <c r="P1113" t="s">
        <v>448</v>
      </c>
      <c r="Q1113" t="s">
        <v>505</v>
      </c>
      <c r="R1113" t="s">
        <v>6673</v>
      </c>
      <c r="S1113" t="s">
        <v>47</v>
      </c>
      <c r="T1113" t="s">
        <v>47</v>
      </c>
      <c r="U1113" t="s">
        <v>47</v>
      </c>
      <c r="V1113" t="s">
        <v>4425</v>
      </c>
      <c r="W1113" t="s">
        <v>47</v>
      </c>
      <c r="X1113" t="s">
        <v>6233</v>
      </c>
      <c r="Y1113" t="s">
        <v>47</v>
      </c>
      <c r="Z1113" t="s">
        <v>47</v>
      </c>
    </row>
    <row r="1114" spans="1:26">
      <c r="A1114" t="s">
        <v>8562</v>
      </c>
      <c r="B1114" t="s">
        <v>170</v>
      </c>
      <c r="C1114">
        <v>2022</v>
      </c>
      <c r="D1114" t="s">
        <v>8563</v>
      </c>
      <c r="E1114" t="s">
        <v>8564</v>
      </c>
      <c r="F1114" t="s">
        <v>6512</v>
      </c>
      <c r="G1114" t="s">
        <v>6513</v>
      </c>
      <c r="H1114" t="s">
        <v>47</v>
      </c>
      <c r="I1114" t="s">
        <v>47</v>
      </c>
      <c r="J1114" t="s">
        <v>8565</v>
      </c>
      <c r="K1114" t="s">
        <v>71</v>
      </c>
      <c r="L1114" s="12">
        <v>45363.382164351853</v>
      </c>
      <c r="M1114" s="12">
        <v>45363.385243055556</v>
      </c>
      <c r="N1114" s="12" t="s">
        <v>47</v>
      </c>
      <c r="O1114" t="s">
        <v>8566</v>
      </c>
      <c r="P1114" t="s">
        <v>47</v>
      </c>
      <c r="Q1114" t="s">
        <v>47</v>
      </c>
      <c r="R1114" t="s">
        <v>47</v>
      </c>
      <c r="S1114" t="s">
        <v>47</v>
      </c>
      <c r="T1114" t="s">
        <v>2971</v>
      </c>
      <c r="U1114" t="s">
        <v>47</v>
      </c>
      <c r="V1114" t="s">
        <v>47</v>
      </c>
      <c r="W1114" t="s">
        <v>47</v>
      </c>
      <c r="X1114" t="s">
        <v>8567</v>
      </c>
      <c r="Y1114" t="s">
        <v>47</v>
      </c>
      <c r="Z1114" t="s">
        <v>47</v>
      </c>
    </row>
    <row r="1115" spans="1:26">
      <c r="A1115" t="s">
        <v>8568</v>
      </c>
      <c r="B1115" t="s">
        <v>83</v>
      </c>
      <c r="C1115">
        <v>2021</v>
      </c>
      <c r="D1115" t="s">
        <v>8569</v>
      </c>
      <c r="E1115" t="s">
        <v>8570</v>
      </c>
      <c r="F1115" t="s">
        <v>8571</v>
      </c>
      <c r="G1115" t="s">
        <v>47</v>
      </c>
      <c r="H1115" t="s">
        <v>8572</v>
      </c>
      <c r="I1115" t="s">
        <v>8573</v>
      </c>
      <c r="J1115" t="s">
        <v>8574</v>
      </c>
      <c r="K1115" t="s">
        <v>3182</v>
      </c>
      <c r="L1115" s="12">
        <v>45363.382164351853</v>
      </c>
      <c r="M1115" s="12">
        <v>45363.385162037041</v>
      </c>
      <c r="N1115" s="12" t="s">
        <v>47</v>
      </c>
      <c r="O1115" t="s">
        <v>47</v>
      </c>
      <c r="P1115" t="s">
        <v>130</v>
      </c>
      <c r="Q1115" t="s">
        <v>3530</v>
      </c>
      <c r="R1115" t="s">
        <v>8575</v>
      </c>
      <c r="S1115" t="s">
        <v>47</v>
      </c>
      <c r="T1115" t="s">
        <v>47</v>
      </c>
      <c r="U1115" t="s">
        <v>47</v>
      </c>
      <c r="V1115" t="s">
        <v>4425</v>
      </c>
      <c r="W1115" t="s">
        <v>47</v>
      </c>
      <c r="X1115" t="s">
        <v>6233</v>
      </c>
      <c r="Y1115" t="s">
        <v>47</v>
      </c>
      <c r="Z1115" t="s">
        <v>47</v>
      </c>
    </row>
    <row r="1116" spans="1:26">
      <c r="A1116" t="s">
        <v>8576</v>
      </c>
      <c r="B1116" t="s">
        <v>170</v>
      </c>
      <c r="C1116">
        <v>2013</v>
      </c>
      <c r="D1116" t="s">
        <v>8577</v>
      </c>
      <c r="E1116" t="s">
        <v>8578</v>
      </c>
      <c r="F1116" t="s">
        <v>7818</v>
      </c>
      <c r="G1116" t="s">
        <v>7945</v>
      </c>
      <c r="H1116" t="s">
        <v>47</v>
      </c>
      <c r="I1116" t="s">
        <v>47</v>
      </c>
      <c r="J1116" t="s">
        <v>8579</v>
      </c>
      <c r="K1116" t="s">
        <v>87</v>
      </c>
      <c r="L1116" s="12">
        <v>45363.382164351853</v>
      </c>
      <c r="M1116" s="12">
        <v>45363.38590277778</v>
      </c>
      <c r="N1116" s="12" t="s">
        <v>47</v>
      </c>
      <c r="O1116" t="s">
        <v>8580</v>
      </c>
      <c r="P1116" t="s">
        <v>47</v>
      </c>
      <c r="Q1116" t="s">
        <v>47</v>
      </c>
      <c r="R1116" t="s">
        <v>47</v>
      </c>
      <c r="S1116" t="s">
        <v>47</v>
      </c>
      <c r="T1116" t="s">
        <v>1165</v>
      </c>
      <c r="U1116" t="s">
        <v>47</v>
      </c>
      <c r="V1116" t="s">
        <v>47</v>
      </c>
      <c r="W1116" t="s">
        <v>47</v>
      </c>
      <c r="X1116" t="s">
        <v>8581</v>
      </c>
      <c r="Y1116" t="s">
        <v>47</v>
      </c>
      <c r="Z1116" t="s">
        <v>47</v>
      </c>
    </row>
    <row r="1117" spans="1:26">
      <c r="A1117" t="s">
        <v>8582</v>
      </c>
      <c r="B1117" t="s">
        <v>83</v>
      </c>
      <c r="C1117">
        <v>2023</v>
      </c>
      <c r="D1117" t="s">
        <v>8583</v>
      </c>
      <c r="E1117" t="s">
        <v>8584</v>
      </c>
      <c r="F1117" t="s">
        <v>2738</v>
      </c>
      <c r="G1117" t="s">
        <v>47</v>
      </c>
      <c r="H1117" t="s">
        <v>6499</v>
      </c>
      <c r="I1117" t="s">
        <v>8585</v>
      </c>
      <c r="J1117" t="s">
        <v>8586</v>
      </c>
      <c r="K1117" t="s">
        <v>8587</v>
      </c>
      <c r="L1117" s="12">
        <v>45363.382164351853</v>
      </c>
      <c r="M1117" s="12">
        <v>45363.385578703703</v>
      </c>
      <c r="N1117" s="12" t="s">
        <v>47</v>
      </c>
      <c r="O1117" t="s">
        <v>47</v>
      </c>
      <c r="P1117" t="s">
        <v>311</v>
      </c>
      <c r="Q1117" t="s">
        <v>5680</v>
      </c>
      <c r="R1117" t="s">
        <v>4480</v>
      </c>
      <c r="S1117" t="s">
        <v>47</v>
      </c>
      <c r="T1117" t="s">
        <v>47</v>
      </c>
      <c r="U1117" t="s">
        <v>47</v>
      </c>
      <c r="V1117" t="s">
        <v>4425</v>
      </c>
      <c r="W1117" t="s">
        <v>47</v>
      </c>
      <c r="X1117" t="s">
        <v>6233</v>
      </c>
      <c r="Y1117" t="s">
        <v>47</v>
      </c>
      <c r="Z1117" t="s">
        <v>47</v>
      </c>
    </row>
    <row r="1118" spans="1:26">
      <c r="A1118" t="s">
        <v>8588</v>
      </c>
      <c r="B1118" t="s">
        <v>83</v>
      </c>
      <c r="C1118">
        <v>1911</v>
      </c>
      <c r="D1118" t="s">
        <v>47</v>
      </c>
      <c r="E1118" t="s">
        <v>8589</v>
      </c>
      <c r="F1118" t="s">
        <v>8590</v>
      </c>
      <c r="G1118" t="s">
        <v>47</v>
      </c>
      <c r="H1118" t="s">
        <v>8591</v>
      </c>
      <c r="I1118" t="s">
        <v>8592</v>
      </c>
      <c r="J1118" t="s">
        <v>8593</v>
      </c>
      <c r="K1118" t="s">
        <v>8594</v>
      </c>
      <c r="L1118" s="12">
        <v>45363.382164351853</v>
      </c>
      <c r="M1118" s="12">
        <v>45363.385833333334</v>
      </c>
      <c r="N1118" s="12" t="s">
        <v>47</v>
      </c>
      <c r="O1118" t="s">
        <v>8595</v>
      </c>
      <c r="P1118" t="s">
        <v>8596</v>
      </c>
      <c r="Q1118" t="s">
        <v>5300</v>
      </c>
      <c r="R1118" t="s">
        <v>8590</v>
      </c>
      <c r="S1118" t="s">
        <v>47</v>
      </c>
      <c r="T1118" t="s">
        <v>47</v>
      </c>
      <c r="U1118" t="s">
        <v>47</v>
      </c>
      <c r="V1118" t="s">
        <v>4425</v>
      </c>
      <c r="W1118" t="s">
        <v>47</v>
      </c>
      <c r="X1118" t="s">
        <v>6233</v>
      </c>
      <c r="Y1118" t="s">
        <v>47</v>
      </c>
      <c r="Z1118" t="s">
        <v>47</v>
      </c>
    </row>
    <row r="1119" spans="1:26">
      <c r="A1119" t="s">
        <v>8597</v>
      </c>
      <c r="B1119" t="s">
        <v>83</v>
      </c>
      <c r="C1119">
        <v>2017</v>
      </c>
      <c r="D1119" t="s">
        <v>8598</v>
      </c>
      <c r="E1119" t="s">
        <v>8599</v>
      </c>
      <c r="F1119" t="s">
        <v>1656</v>
      </c>
      <c r="G1119" t="s">
        <v>47</v>
      </c>
      <c r="H1119" t="s">
        <v>8600</v>
      </c>
      <c r="I1119" t="s">
        <v>8601</v>
      </c>
      <c r="J1119" t="s">
        <v>8602</v>
      </c>
      <c r="K1119" t="s">
        <v>3775</v>
      </c>
      <c r="L1119" s="12">
        <v>45363.382164351853</v>
      </c>
      <c r="M1119" s="12">
        <v>45363.385925925926</v>
      </c>
      <c r="N1119" s="12" t="s">
        <v>47</v>
      </c>
      <c r="O1119" t="s">
        <v>8603</v>
      </c>
      <c r="P1119" t="s">
        <v>889</v>
      </c>
      <c r="Q1119" t="s">
        <v>4834</v>
      </c>
      <c r="R1119" t="s">
        <v>5117</v>
      </c>
      <c r="S1119" t="s">
        <v>47</v>
      </c>
      <c r="T1119" t="s">
        <v>47</v>
      </c>
      <c r="U1119" t="s">
        <v>47</v>
      </c>
      <c r="V1119" t="s">
        <v>4425</v>
      </c>
      <c r="W1119" t="s">
        <v>47</v>
      </c>
      <c r="X1119" t="s">
        <v>6233</v>
      </c>
      <c r="Y1119" t="s">
        <v>47</v>
      </c>
      <c r="Z1119" t="s">
        <v>47</v>
      </c>
    </row>
    <row r="1120" spans="1:26">
      <c r="A1120" t="s">
        <v>8604</v>
      </c>
      <c r="B1120" t="s">
        <v>170</v>
      </c>
      <c r="C1120">
        <v>2018</v>
      </c>
      <c r="D1120" t="s">
        <v>8605</v>
      </c>
      <c r="E1120" t="s">
        <v>8606</v>
      </c>
      <c r="F1120" t="s">
        <v>7891</v>
      </c>
      <c r="G1120" t="s">
        <v>8607</v>
      </c>
      <c r="H1120" t="s">
        <v>47</v>
      </c>
      <c r="I1120" t="s">
        <v>47</v>
      </c>
      <c r="J1120" t="s">
        <v>8608</v>
      </c>
      <c r="K1120" t="s">
        <v>332</v>
      </c>
      <c r="L1120" s="12">
        <v>45363.382164351853</v>
      </c>
      <c r="M1120" s="12">
        <v>45363.385474537034</v>
      </c>
      <c r="N1120" s="12" t="s">
        <v>47</v>
      </c>
      <c r="O1120" t="s">
        <v>8609</v>
      </c>
      <c r="P1120" t="s">
        <v>47</v>
      </c>
      <c r="Q1120" t="s">
        <v>47</v>
      </c>
      <c r="R1120" t="s">
        <v>47</v>
      </c>
      <c r="S1120" t="s">
        <v>47</v>
      </c>
      <c r="T1120" t="s">
        <v>1173</v>
      </c>
      <c r="U1120" t="s">
        <v>47</v>
      </c>
      <c r="V1120" t="s">
        <v>47</v>
      </c>
      <c r="W1120" t="s">
        <v>47</v>
      </c>
      <c r="X1120" t="s">
        <v>8610</v>
      </c>
      <c r="Y1120" t="s">
        <v>47</v>
      </c>
      <c r="Z1120" t="s">
        <v>47</v>
      </c>
    </row>
    <row r="1121" spans="1:26">
      <c r="A1121" t="s">
        <v>8611</v>
      </c>
      <c r="B1121" t="s">
        <v>170</v>
      </c>
      <c r="C1121">
        <v>2023</v>
      </c>
      <c r="D1121" t="s">
        <v>8612</v>
      </c>
      <c r="E1121" t="s">
        <v>8613</v>
      </c>
      <c r="F1121" t="s">
        <v>7811</v>
      </c>
      <c r="G1121" t="s">
        <v>8056</v>
      </c>
      <c r="H1121" t="s">
        <v>47</v>
      </c>
      <c r="I1121" t="s">
        <v>47</v>
      </c>
      <c r="J1121" t="s">
        <v>8614</v>
      </c>
      <c r="K1121" t="s">
        <v>6199</v>
      </c>
      <c r="L1121" s="12">
        <v>45363.382164351853</v>
      </c>
      <c r="M1121" s="12">
        <v>45363.385335648149</v>
      </c>
      <c r="N1121" s="12" t="s">
        <v>47</v>
      </c>
      <c r="O1121" t="s">
        <v>8615</v>
      </c>
      <c r="P1121" t="s">
        <v>47</v>
      </c>
      <c r="Q1121" t="s">
        <v>47</v>
      </c>
      <c r="R1121" t="s">
        <v>47</v>
      </c>
      <c r="S1121" t="s">
        <v>47</v>
      </c>
      <c r="T1121" t="s">
        <v>2971</v>
      </c>
      <c r="U1121" t="s">
        <v>47</v>
      </c>
      <c r="V1121" t="s">
        <v>47</v>
      </c>
      <c r="W1121" t="s">
        <v>47</v>
      </c>
      <c r="X1121" t="s">
        <v>8616</v>
      </c>
      <c r="Y1121" t="s">
        <v>47</v>
      </c>
      <c r="Z1121" t="s">
        <v>47</v>
      </c>
    </row>
    <row r="1122" spans="1:26">
      <c r="A1122" t="s">
        <v>8617</v>
      </c>
      <c r="B1122" t="s">
        <v>170</v>
      </c>
      <c r="C1122">
        <v>2021</v>
      </c>
      <c r="D1122" t="s">
        <v>8618</v>
      </c>
      <c r="E1122" t="s">
        <v>8619</v>
      </c>
      <c r="F1122" t="s">
        <v>7607</v>
      </c>
      <c r="G1122" t="s">
        <v>8620</v>
      </c>
      <c r="H1122" t="s">
        <v>47</v>
      </c>
      <c r="I1122" t="s">
        <v>47</v>
      </c>
      <c r="J1122" t="s">
        <v>8621</v>
      </c>
      <c r="K1122" t="s">
        <v>61</v>
      </c>
      <c r="L1122" s="12">
        <v>45363.382164351853</v>
      </c>
      <c r="M1122" s="12">
        <v>45363.38559027778</v>
      </c>
      <c r="N1122" s="12" t="s">
        <v>47</v>
      </c>
      <c r="O1122" t="s">
        <v>8622</v>
      </c>
      <c r="P1122" t="s">
        <v>47</v>
      </c>
      <c r="Q1122" t="s">
        <v>47</v>
      </c>
      <c r="R1122" t="s">
        <v>47</v>
      </c>
      <c r="S1122" t="s">
        <v>47</v>
      </c>
      <c r="T1122" t="s">
        <v>1173</v>
      </c>
      <c r="U1122" t="s">
        <v>47</v>
      </c>
      <c r="V1122" t="s">
        <v>47</v>
      </c>
      <c r="W1122" t="s">
        <v>47</v>
      </c>
      <c r="X1122" t="s">
        <v>8623</v>
      </c>
      <c r="Y1122" t="s">
        <v>47</v>
      </c>
      <c r="Z1122" t="s">
        <v>47</v>
      </c>
    </row>
    <row r="1123" spans="1:26">
      <c r="A1123" t="s">
        <v>8624</v>
      </c>
      <c r="B1123" t="s">
        <v>83</v>
      </c>
      <c r="C1123">
        <v>2021</v>
      </c>
      <c r="D1123" t="s">
        <v>8625</v>
      </c>
      <c r="E1123" t="s">
        <v>8626</v>
      </c>
      <c r="F1123" t="s">
        <v>2333</v>
      </c>
      <c r="G1123" t="s">
        <v>47</v>
      </c>
      <c r="H1123" t="s">
        <v>7237</v>
      </c>
      <c r="I1123" t="s">
        <v>8627</v>
      </c>
      <c r="J1123" t="s">
        <v>8628</v>
      </c>
      <c r="K1123" t="s">
        <v>8629</v>
      </c>
      <c r="L1123" s="12">
        <v>45363.382164351853</v>
      </c>
      <c r="M1123" s="12">
        <v>45363.385717592595</v>
      </c>
      <c r="N1123" s="12" t="s">
        <v>47</v>
      </c>
      <c r="O1123" t="s">
        <v>8630</v>
      </c>
      <c r="P1123" t="s">
        <v>184</v>
      </c>
      <c r="Q1123" t="s">
        <v>5276</v>
      </c>
      <c r="R1123" t="s">
        <v>4680</v>
      </c>
      <c r="S1123" t="s">
        <v>47</v>
      </c>
      <c r="T1123" t="s">
        <v>47</v>
      </c>
      <c r="U1123" t="s">
        <v>47</v>
      </c>
      <c r="V1123" t="s">
        <v>4425</v>
      </c>
      <c r="W1123" t="s">
        <v>47</v>
      </c>
      <c r="X1123" t="s">
        <v>6233</v>
      </c>
      <c r="Y1123" t="s">
        <v>47</v>
      </c>
      <c r="Z1123" t="s">
        <v>47</v>
      </c>
    </row>
    <row r="1124" spans="1:26">
      <c r="A1124" t="s">
        <v>8631</v>
      </c>
      <c r="B1124" t="s">
        <v>170</v>
      </c>
      <c r="C1124">
        <v>2006</v>
      </c>
      <c r="D1124" t="s">
        <v>8632</v>
      </c>
      <c r="E1124" t="s">
        <v>8633</v>
      </c>
      <c r="F1124" t="s">
        <v>6421</v>
      </c>
      <c r="G1124" t="s">
        <v>8634</v>
      </c>
      <c r="H1124" t="s">
        <v>47</v>
      </c>
      <c r="I1124" t="s">
        <v>47</v>
      </c>
      <c r="J1124" t="s">
        <v>8635</v>
      </c>
      <c r="K1124" t="s">
        <v>227</v>
      </c>
      <c r="L1124" s="12">
        <v>45363.382164351853</v>
      </c>
      <c r="M1124" s="12">
        <v>45363.38548611111</v>
      </c>
      <c r="N1124" s="12" t="s">
        <v>47</v>
      </c>
      <c r="O1124" t="s">
        <v>8636</v>
      </c>
      <c r="P1124" t="s">
        <v>47</v>
      </c>
      <c r="Q1124" t="s">
        <v>47</v>
      </c>
      <c r="R1124" t="s">
        <v>47</v>
      </c>
      <c r="S1124" t="s">
        <v>47</v>
      </c>
      <c r="T1124" t="s">
        <v>1165</v>
      </c>
      <c r="U1124" t="s">
        <v>47</v>
      </c>
      <c r="V1124" t="s">
        <v>47</v>
      </c>
      <c r="W1124" t="s">
        <v>47</v>
      </c>
      <c r="X1124" t="s">
        <v>8637</v>
      </c>
      <c r="Y1124" t="s">
        <v>47</v>
      </c>
      <c r="Z1124" t="s">
        <v>47</v>
      </c>
    </row>
    <row r="1125" spans="1:26">
      <c r="A1125" t="s">
        <v>8638</v>
      </c>
      <c r="B1125" t="s">
        <v>83</v>
      </c>
      <c r="C1125">
        <v>2018</v>
      </c>
      <c r="D1125" t="s">
        <v>8639</v>
      </c>
      <c r="E1125" t="s">
        <v>8640</v>
      </c>
      <c r="F1125" t="s">
        <v>8641</v>
      </c>
      <c r="G1125" t="s">
        <v>47</v>
      </c>
      <c r="H1125" t="s">
        <v>8642</v>
      </c>
      <c r="I1125" t="s">
        <v>8643</v>
      </c>
      <c r="J1125" t="s">
        <v>8644</v>
      </c>
      <c r="K1125" t="s">
        <v>8645</v>
      </c>
      <c r="L1125" s="12">
        <v>45363.382164351853</v>
      </c>
      <c r="M1125" s="12">
        <v>45363.385717592595</v>
      </c>
      <c r="N1125" s="12" t="s">
        <v>47</v>
      </c>
      <c r="O1125" t="s">
        <v>8646</v>
      </c>
      <c r="P1125" t="s">
        <v>311</v>
      </c>
      <c r="Q1125" t="s">
        <v>4470</v>
      </c>
      <c r="R1125" t="s">
        <v>8647</v>
      </c>
      <c r="S1125" t="s">
        <v>47</v>
      </c>
      <c r="T1125" t="s">
        <v>47</v>
      </c>
      <c r="U1125" t="s">
        <v>47</v>
      </c>
      <c r="V1125" t="s">
        <v>4425</v>
      </c>
      <c r="W1125" t="s">
        <v>47</v>
      </c>
      <c r="X1125" t="s">
        <v>6233</v>
      </c>
      <c r="Y1125" t="s">
        <v>47</v>
      </c>
      <c r="Z1125" t="s">
        <v>47</v>
      </c>
    </row>
    <row r="1126" spans="1:26">
      <c r="A1126" t="s">
        <v>8648</v>
      </c>
      <c r="B1126" t="s">
        <v>170</v>
      </c>
      <c r="C1126">
        <v>2018</v>
      </c>
      <c r="D1126" t="s">
        <v>8649</v>
      </c>
      <c r="E1126" t="s">
        <v>8650</v>
      </c>
      <c r="F1126" t="s">
        <v>8651</v>
      </c>
      <c r="G1126" t="s">
        <v>8652</v>
      </c>
      <c r="H1126" t="s">
        <v>47</v>
      </c>
      <c r="I1126" t="s">
        <v>47</v>
      </c>
      <c r="J1126" t="s">
        <v>8653</v>
      </c>
      <c r="K1126" t="s">
        <v>309</v>
      </c>
      <c r="L1126" s="12">
        <v>45363.382164351853</v>
      </c>
      <c r="M1126" s="12">
        <v>45363.385752314818</v>
      </c>
      <c r="N1126" s="12" t="s">
        <v>47</v>
      </c>
      <c r="O1126" t="s">
        <v>8654</v>
      </c>
      <c r="P1126" t="s">
        <v>47</v>
      </c>
      <c r="Q1126" t="s">
        <v>47</v>
      </c>
      <c r="R1126" t="s">
        <v>47</v>
      </c>
      <c r="S1126" t="s">
        <v>47</v>
      </c>
      <c r="T1126" t="s">
        <v>1173</v>
      </c>
      <c r="U1126" t="s">
        <v>47</v>
      </c>
      <c r="V1126" t="s">
        <v>47</v>
      </c>
      <c r="W1126" t="s">
        <v>47</v>
      </c>
      <c r="X1126" t="s">
        <v>8655</v>
      </c>
      <c r="Y1126" t="s">
        <v>47</v>
      </c>
      <c r="Z1126" t="s">
        <v>47</v>
      </c>
    </row>
    <row r="1127" spans="1:26">
      <c r="A1127" t="s">
        <v>8656</v>
      </c>
      <c r="B1127" t="s">
        <v>170</v>
      </c>
      <c r="C1127">
        <v>2017</v>
      </c>
      <c r="D1127" t="s">
        <v>8657</v>
      </c>
      <c r="E1127" t="s">
        <v>8658</v>
      </c>
      <c r="F1127" t="s">
        <v>6421</v>
      </c>
      <c r="G1127" t="s">
        <v>8659</v>
      </c>
      <c r="H1127" t="s">
        <v>47</v>
      </c>
      <c r="I1127" t="s">
        <v>47</v>
      </c>
      <c r="J1127" t="s">
        <v>8660</v>
      </c>
      <c r="K1127" t="s">
        <v>104</v>
      </c>
      <c r="L1127" s="12">
        <v>45363.382164351853</v>
      </c>
      <c r="M1127" s="12">
        <v>45363.385914351849</v>
      </c>
      <c r="N1127" s="12" t="s">
        <v>47</v>
      </c>
      <c r="O1127" t="s">
        <v>8661</v>
      </c>
      <c r="P1127" t="s">
        <v>47</v>
      </c>
      <c r="Q1127" t="s">
        <v>47</v>
      </c>
      <c r="R1127" t="s">
        <v>47</v>
      </c>
      <c r="S1127" t="s">
        <v>47</v>
      </c>
      <c r="T1127" t="s">
        <v>1173</v>
      </c>
      <c r="U1127" t="s">
        <v>47</v>
      </c>
      <c r="V1127" t="s">
        <v>47</v>
      </c>
      <c r="W1127" t="s">
        <v>47</v>
      </c>
      <c r="X1127" t="s">
        <v>8662</v>
      </c>
      <c r="Y1127" t="s">
        <v>47</v>
      </c>
      <c r="Z1127" t="s">
        <v>47</v>
      </c>
    </row>
    <row r="1128" spans="1:26">
      <c r="A1128" t="s">
        <v>8663</v>
      </c>
      <c r="B1128" t="s">
        <v>170</v>
      </c>
      <c r="C1128">
        <v>2012</v>
      </c>
      <c r="D1128" t="s">
        <v>8664</v>
      </c>
      <c r="E1128" t="s">
        <v>8665</v>
      </c>
      <c r="F1128" t="s">
        <v>8666</v>
      </c>
      <c r="G1128" t="s">
        <v>8667</v>
      </c>
      <c r="H1128" t="s">
        <v>47</v>
      </c>
      <c r="I1128" t="s">
        <v>47</v>
      </c>
      <c r="J1128" t="s">
        <v>8668</v>
      </c>
      <c r="K1128" t="s">
        <v>299</v>
      </c>
      <c r="L1128" s="12">
        <v>45363.382164351853</v>
      </c>
      <c r="M1128" s="12">
        <v>45363.385370370372</v>
      </c>
      <c r="N1128" s="12" t="s">
        <v>47</v>
      </c>
      <c r="O1128" t="s">
        <v>8669</v>
      </c>
      <c r="P1128" t="s">
        <v>47</v>
      </c>
      <c r="Q1128" t="s">
        <v>47</v>
      </c>
      <c r="R1128" t="s">
        <v>47</v>
      </c>
      <c r="S1128" t="s">
        <v>47</v>
      </c>
      <c r="T1128" t="s">
        <v>1165</v>
      </c>
      <c r="U1128" t="s">
        <v>47</v>
      </c>
      <c r="V1128" t="s">
        <v>47</v>
      </c>
      <c r="W1128" t="s">
        <v>47</v>
      </c>
      <c r="X1128" t="s">
        <v>8670</v>
      </c>
      <c r="Y1128" t="s">
        <v>47</v>
      </c>
      <c r="Z1128" t="s">
        <v>47</v>
      </c>
    </row>
    <row r="1129" spans="1:26">
      <c r="A1129" t="s">
        <v>8671</v>
      </c>
      <c r="B1129" t="s">
        <v>83</v>
      </c>
      <c r="C1129">
        <v>2024</v>
      </c>
      <c r="D1129" t="s">
        <v>8672</v>
      </c>
      <c r="E1129" t="s">
        <v>8673</v>
      </c>
      <c r="F1129" t="s">
        <v>7189</v>
      </c>
      <c r="G1129" t="s">
        <v>47</v>
      </c>
      <c r="H1129" t="s">
        <v>7190</v>
      </c>
      <c r="I1129" t="s">
        <v>8674</v>
      </c>
      <c r="J1129" t="s">
        <v>8675</v>
      </c>
      <c r="K1129" t="s">
        <v>8676</v>
      </c>
      <c r="L1129" s="12">
        <v>45363.382164351853</v>
      </c>
      <c r="M1129" s="12">
        <v>45363.385752314818</v>
      </c>
      <c r="N1129" s="12" t="s">
        <v>47</v>
      </c>
      <c r="O1129" t="s">
        <v>8677</v>
      </c>
      <c r="P1129" t="s">
        <v>236</v>
      </c>
      <c r="Q1129" t="s">
        <v>549</v>
      </c>
      <c r="R1129" t="s">
        <v>7195</v>
      </c>
      <c r="S1129" t="s">
        <v>47</v>
      </c>
      <c r="T1129" t="s">
        <v>47</v>
      </c>
      <c r="U1129" t="s">
        <v>47</v>
      </c>
      <c r="V1129" t="s">
        <v>4425</v>
      </c>
      <c r="W1129" t="s">
        <v>47</v>
      </c>
      <c r="X1129" t="s">
        <v>6233</v>
      </c>
      <c r="Y1129" t="s">
        <v>47</v>
      </c>
      <c r="Z1129" t="s">
        <v>47</v>
      </c>
    </row>
    <row r="1130" spans="1:26">
      <c r="A1130" t="s">
        <v>8678</v>
      </c>
      <c r="B1130" t="s">
        <v>170</v>
      </c>
      <c r="C1130">
        <v>2013</v>
      </c>
      <c r="D1130" t="s">
        <v>8679</v>
      </c>
      <c r="E1130" t="s">
        <v>8680</v>
      </c>
      <c r="F1130" t="s">
        <v>6421</v>
      </c>
      <c r="G1130" t="s">
        <v>8681</v>
      </c>
      <c r="H1130" t="s">
        <v>47</v>
      </c>
      <c r="I1130" t="s">
        <v>47</v>
      </c>
      <c r="J1130" t="s">
        <v>8682</v>
      </c>
      <c r="K1130" t="s">
        <v>87</v>
      </c>
      <c r="L1130" s="12">
        <v>45363.382164351853</v>
      </c>
      <c r="M1130" s="12">
        <v>45363.385671296295</v>
      </c>
      <c r="N1130" s="12" t="s">
        <v>47</v>
      </c>
      <c r="O1130" t="s">
        <v>8683</v>
      </c>
      <c r="P1130" t="s">
        <v>47</v>
      </c>
      <c r="Q1130" t="s">
        <v>47</v>
      </c>
      <c r="R1130" t="s">
        <v>47</v>
      </c>
      <c r="S1130" t="s">
        <v>47</v>
      </c>
      <c r="T1130" t="s">
        <v>1165</v>
      </c>
      <c r="U1130" t="s">
        <v>47</v>
      </c>
      <c r="V1130" t="s">
        <v>47</v>
      </c>
      <c r="W1130" t="s">
        <v>47</v>
      </c>
      <c r="X1130" t="s">
        <v>8684</v>
      </c>
      <c r="Y1130" t="s">
        <v>47</v>
      </c>
      <c r="Z1130" t="s">
        <v>47</v>
      </c>
    </row>
    <row r="1131" spans="1:26">
      <c r="A1131" t="s">
        <v>8685</v>
      </c>
      <c r="B1131" t="s">
        <v>170</v>
      </c>
      <c r="C1131">
        <v>2012</v>
      </c>
      <c r="D1131" t="s">
        <v>8686</v>
      </c>
      <c r="E1131" t="s">
        <v>8687</v>
      </c>
      <c r="F1131" t="s">
        <v>6421</v>
      </c>
      <c r="G1131" t="s">
        <v>8688</v>
      </c>
      <c r="H1131" t="s">
        <v>47</v>
      </c>
      <c r="I1131" t="s">
        <v>47</v>
      </c>
      <c r="J1131" t="s">
        <v>8689</v>
      </c>
      <c r="K1131" t="s">
        <v>299</v>
      </c>
      <c r="L1131" s="12">
        <v>45363.382164351853</v>
      </c>
      <c r="M1131" s="12">
        <v>45363.385879629626</v>
      </c>
      <c r="N1131" s="12" t="s">
        <v>47</v>
      </c>
      <c r="O1131" t="s">
        <v>8690</v>
      </c>
      <c r="P1131" t="s">
        <v>47</v>
      </c>
      <c r="Q1131" t="s">
        <v>47</v>
      </c>
      <c r="R1131" t="s">
        <v>47</v>
      </c>
      <c r="S1131" t="s">
        <v>47</v>
      </c>
      <c r="T1131" t="s">
        <v>1165</v>
      </c>
      <c r="U1131" t="s">
        <v>47</v>
      </c>
      <c r="V1131" t="s">
        <v>47</v>
      </c>
      <c r="W1131" t="s">
        <v>47</v>
      </c>
      <c r="X1131" t="s">
        <v>8691</v>
      </c>
      <c r="Y1131" t="s">
        <v>47</v>
      </c>
      <c r="Z1131" t="s">
        <v>47</v>
      </c>
    </row>
    <row r="1132" spans="1:26">
      <c r="A1132" t="s">
        <v>8692</v>
      </c>
      <c r="B1132" t="s">
        <v>170</v>
      </c>
      <c r="C1132">
        <v>2013</v>
      </c>
      <c r="D1132" t="s">
        <v>8693</v>
      </c>
      <c r="E1132" t="s">
        <v>8694</v>
      </c>
      <c r="F1132" t="s">
        <v>7410</v>
      </c>
      <c r="G1132" t="s">
        <v>7411</v>
      </c>
      <c r="H1132" t="s">
        <v>47</v>
      </c>
      <c r="I1132" t="s">
        <v>47</v>
      </c>
      <c r="J1132" t="s">
        <v>8695</v>
      </c>
      <c r="K1132" t="s">
        <v>87</v>
      </c>
      <c r="L1132" s="12">
        <v>45363.382164351853</v>
      </c>
      <c r="M1132" s="12">
        <v>45363.385046296295</v>
      </c>
      <c r="N1132" s="12" t="s">
        <v>47</v>
      </c>
      <c r="O1132" t="s">
        <v>8696</v>
      </c>
      <c r="P1132" t="s">
        <v>47</v>
      </c>
      <c r="Q1132" t="s">
        <v>47</v>
      </c>
      <c r="R1132" t="s">
        <v>47</v>
      </c>
      <c r="S1132" t="s">
        <v>47</v>
      </c>
      <c r="T1132" t="s">
        <v>1173</v>
      </c>
      <c r="U1132" t="s">
        <v>47</v>
      </c>
      <c r="V1132" t="s">
        <v>47</v>
      </c>
      <c r="W1132" t="s">
        <v>47</v>
      </c>
      <c r="X1132" t="s">
        <v>8697</v>
      </c>
      <c r="Y1132" t="s">
        <v>47</v>
      </c>
      <c r="Z1132" t="s">
        <v>47</v>
      </c>
    </row>
    <row r="1133" spans="1:26">
      <c r="A1133" t="s">
        <v>8698</v>
      </c>
      <c r="B1133" t="s">
        <v>83</v>
      </c>
      <c r="C1133">
        <v>2006</v>
      </c>
      <c r="D1133" t="s">
        <v>8699</v>
      </c>
      <c r="E1133" t="s">
        <v>8700</v>
      </c>
      <c r="F1133" t="s">
        <v>3524</v>
      </c>
      <c r="G1133" t="s">
        <v>47</v>
      </c>
      <c r="H1133" t="s">
        <v>7181</v>
      </c>
      <c r="I1133" t="s">
        <v>8701</v>
      </c>
      <c r="J1133" t="s">
        <v>8702</v>
      </c>
      <c r="K1133" t="s">
        <v>8703</v>
      </c>
      <c r="L1133" s="12">
        <v>45363.382164351853</v>
      </c>
      <c r="M1133" s="12">
        <v>45363.384976851848</v>
      </c>
      <c r="N1133" s="12" t="s">
        <v>47</v>
      </c>
      <c r="O1133" t="s">
        <v>3851</v>
      </c>
      <c r="P1133" t="s">
        <v>448</v>
      </c>
      <c r="Q1133" t="s">
        <v>184</v>
      </c>
      <c r="R1133" t="s">
        <v>5182</v>
      </c>
      <c r="S1133" t="s">
        <v>47</v>
      </c>
      <c r="T1133" t="s">
        <v>47</v>
      </c>
      <c r="U1133" t="s">
        <v>47</v>
      </c>
      <c r="V1133" t="s">
        <v>4425</v>
      </c>
      <c r="W1133" t="s">
        <v>47</v>
      </c>
      <c r="X1133" t="s">
        <v>6233</v>
      </c>
      <c r="Y1133" t="s">
        <v>47</v>
      </c>
      <c r="Z1133" t="s">
        <v>47</v>
      </c>
    </row>
    <row r="1134" spans="1:26">
      <c r="A1134" t="s">
        <v>8704</v>
      </c>
      <c r="B1134" t="s">
        <v>83</v>
      </c>
      <c r="C1134">
        <v>2018</v>
      </c>
      <c r="D1134" t="s">
        <v>8705</v>
      </c>
      <c r="E1134" t="s">
        <v>8706</v>
      </c>
      <c r="F1134" t="s">
        <v>1822</v>
      </c>
      <c r="G1134" t="s">
        <v>47</v>
      </c>
      <c r="H1134" t="s">
        <v>8303</v>
      </c>
      <c r="I1134" t="s">
        <v>8707</v>
      </c>
      <c r="J1134" t="s">
        <v>8708</v>
      </c>
      <c r="K1134" t="s">
        <v>8326</v>
      </c>
      <c r="L1134" s="12">
        <v>45363.382164351853</v>
      </c>
      <c r="M1134" s="12">
        <v>45363.385069444441</v>
      </c>
      <c r="N1134" s="12" t="s">
        <v>47</v>
      </c>
      <c r="O1134" t="s">
        <v>8709</v>
      </c>
      <c r="P1134" t="s">
        <v>311</v>
      </c>
      <c r="Q1134" t="s">
        <v>4515</v>
      </c>
      <c r="R1134" t="s">
        <v>5328</v>
      </c>
      <c r="S1134" t="s">
        <v>47</v>
      </c>
      <c r="T1134" t="s">
        <v>47</v>
      </c>
      <c r="U1134" t="s">
        <v>47</v>
      </c>
      <c r="V1134" t="s">
        <v>4425</v>
      </c>
      <c r="W1134" t="s">
        <v>47</v>
      </c>
      <c r="X1134" t="s">
        <v>6233</v>
      </c>
      <c r="Y1134" t="s">
        <v>47</v>
      </c>
      <c r="Z1134" t="s">
        <v>47</v>
      </c>
    </row>
    <row r="1135" spans="1:26">
      <c r="A1135" t="s">
        <v>8710</v>
      </c>
      <c r="B1135" t="s">
        <v>83</v>
      </c>
      <c r="C1135">
        <v>2004</v>
      </c>
      <c r="D1135" t="s">
        <v>8711</v>
      </c>
      <c r="E1135" t="s">
        <v>8712</v>
      </c>
      <c r="F1135" t="s">
        <v>8161</v>
      </c>
      <c r="G1135" t="s">
        <v>47</v>
      </c>
      <c r="H1135" t="s">
        <v>8162</v>
      </c>
      <c r="I1135" t="s">
        <v>8713</v>
      </c>
      <c r="J1135" t="s">
        <v>8714</v>
      </c>
      <c r="K1135" t="s">
        <v>8715</v>
      </c>
      <c r="L1135" s="12">
        <v>45363.382164351853</v>
      </c>
      <c r="M1135" s="12">
        <v>45363.385659722226</v>
      </c>
      <c r="N1135" s="12" t="s">
        <v>47</v>
      </c>
      <c r="O1135" t="s">
        <v>8716</v>
      </c>
      <c r="P1135" t="s">
        <v>448</v>
      </c>
      <c r="Q1135" t="s">
        <v>505</v>
      </c>
      <c r="R1135" t="s">
        <v>8161</v>
      </c>
      <c r="S1135" t="s">
        <v>47</v>
      </c>
      <c r="T1135" t="s">
        <v>47</v>
      </c>
      <c r="U1135" t="s">
        <v>47</v>
      </c>
      <c r="V1135" t="s">
        <v>4425</v>
      </c>
      <c r="W1135" t="s">
        <v>47</v>
      </c>
      <c r="X1135" t="s">
        <v>6233</v>
      </c>
      <c r="Y1135" t="s">
        <v>47</v>
      </c>
      <c r="Z1135" t="s">
        <v>47</v>
      </c>
    </row>
    <row r="1136" spans="1:26">
      <c r="A1136" t="s">
        <v>8717</v>
      </c>
      <c r="B1136" t="s">
        <v>170</v>
      </c>
      <c r="C1136">
        <v>2013</v>
      </c>
      <c r="D1136" t="s">
        <v>8718</v>
      </c>
      <c r="E1136" t="s">
        <v>8719</v>
      </c>
      <c r="F1136" t="s">
        <v>8720</v>
      </c>
      <c r="G1136" t="s">
        <v>8721</v>
      </c>
      <c r="H1136" t="s">
        <v>47</v>
      </c>
      <c r="I1136" t="s">
        <v>47</v>
      </c>
      <c r="J1136" t="s">
        <v>8722</v>
      </c>
      <c r="K1136" t="s">
        <v>87</v>
      </c>
      <c r="L1136" s="12">
        <v>45363.382164351853</v>
      </c>
      <c r="M1136" s="12">
        <v>45363.385150462964</v>
      </c>
      <c r="N1136" s="12" t="s">
        <v>47</v>
      </c>
      <c r="O1136" t="s">
        <v>8723</v>
      </c>
      <c r="P1136" t="s">
        <v>47</v>
      </c>
      <c r="Q1136" t="s">
        <v>47</v>
      </c>
      <c r="R1136" t="s">
        <v>47</v>
      </c>
      <c r="S1136" t="s">
        <v>47</v>
      </c>
      <c r="T1136" t="s">
        <v>1165</v>
      </c>
      <c r="U1136" t="s">
        <v>47</v>
      </c>
      <c r="V1136" t="s">
        <v>47</v>
      </c>
      <c r="W1136" t="s">
        <v>47</v>
      </c>
      <c r="X1136" t="s">
        <v>8724</v>
      </c>
      <c r="Y1136" t="s">
        <v>47</v>
      </c>
      <c r="Z1136" t="s">
        <v>47</v>
      </c>
    </row>
    <row r="1137" spans="1:26">
      <c r="A1137" t="s">
        <v>8725</v>
      </c>
      <c r="B1137" t="s">
        <v>170</v>
      </c>
      <c r="C1137">
        <v>2018</v>
      </c>
      <c r="D1137" t="s">
        <v>8726</v>
      </c>
      <c r="E1137" t="s">
        <v>8727</v>
      </c>
      <c r="F1137" t="s">
        <v>6421</v>
      </c>
      <c r="G1137" t="s">
        <v>8728</v>
      </c>
      <c r="H1137" t="s">
        <v>47</v>
      </c>
      <c r="I1137" t="s">
        <v>47</v>
      </c>
      <c r="J1137" t="s">
        <v>8729</v>
      </c>
      <c r="K1137" t="s">
        <v>332</v>
      </c>
      <c r="L1137" s="12">
        <v>45363.382164351853</v>
      </c>
      <c r="M1137" s="12">
        <v>45363.385868055557</v>
      </c>
      <c r="N1137" s="12" t="s">
        <v>47</v>
      </c>
      <c r="O1137" t="s">
        <v>8730</v>
      </c>
      <c r="P1137" t="s">
        <v>47</v>
      </c>
      <c r="Q1137" t="s">
        <v>47</v>
      </c>
      <c r="R1137" t="s">
        <v>47</v>
      </c>
      <c r="S1137" t="s">
        <v>47</v>
      </c>
      <c r="T1137" t="s">
        <v>1173</v>
      </c>
      <c r="U1137" t="s">
        <v>47</v>
      </c>
      <c r="V1137" t="s">
        <v>47</v>
      </c>
      <c r="W1137" t="s">
        <v>47</v>
      </c>
      <c r="X1137" t="s">
        <v>8731</v>
      </c>
      <c r="Y1137" t="s">
        <v>47</v>
      </c>
      <c r="Z1137" t="s">
        <v>47</v>
      </c>
    </row>
    <row r="1138" spans="1:26">
      <c r="A1138" t="s">
        <v>8732</v>
      </c>
      <c r="B1138" t="s">
        <v>170</v>
      </c>
      <c r="C1138">
        <v>2000</v>
      </c>
      <c r="D1138" t="s">
        <v>8733</v>
      </c>
      <c r="E1138" t="s">
        <v>8734</v>
      </c>
      <c r="F1138" t="s">
        <v>6421</v>
      </c>
      <c r="G1138" t="s">
        <v>8735</v>
      </c>
      <c r="H1138" t="s">
        <v>47</v>
      </c>
      <c r="I1138" t="s">
        <v>47</v>
      </c>
      <c r="J1138" t="s">
        <v>8736</v>
      </c>
      <c r="K1138" t="s">
        <v>1747</v>
      </c>
      <c r="L1138" s="12">
        <v>45363.382164351853</v>
      </c>
      <c r="M1138" s="12">
        <v>45363.385763888888</v>
      </c>
      <c r="N1138" s="12" t="s">
        <v>47</v>
      </c>
      <c r="O1138" t="s">
        <v>8737</v>
      </c>
      <c r="P1138" t="s">
        <v>47</v>
      </c>
      <c r="Q1138" t="s">
        <v>47</v>
      </c>
      <c r="R1138" t="s">
        <v>47</v>
      </c>
      <c r="S1138" t="s">
        <v>47</v>
      </c>
      <c r="T1138" t="s">
        <v>1165</v>
      </c>
      <c r="U1138" t="s">
        <v>47</v>
      </c>
      <c r="V1138" t="s">
        <v>47</v>
      </c>
      <c r="W1138" t="s">
        <v>47</v>
      </c>
      <c r="X1138" t="s">
        <v>8738</v>
      </c>
      <c r="Y1138" t="s">
        <v>47</v>
      </c>
      <c r="Z1138" t="s">
        <v>47</v>
      </c>
    </row>
    <row r="1139" spans="1:26">
      <c r="A1139" t="s">
        <v>8739</v>
      </c>
      <c r="B1139" t="s">
        <v>83</v>
      </c>
      <c r="C1139">
        <v>2010</v>
      </c>
      <c r="D1139" t="s">
        <v>8740</v>
      </c>
      <c r="E1139" t="s">
        <v>8741</v>
      </c>
      <c r="F1139" t="s">
        <v>3524</v>
      </c>
      <c r="G1139" t="s">
        <v>47</v>
      </c>
      <c r="H1139" t="s">
        <v>7181</v>
      </c>
      <c r="I1139" t="s">
        <v>8742</v>
      </c>
      <c r="J1139" t="s">
        <v>8743</v>
      </c>
      <c r="K1139" t="s">
        <v>8744</v>
      </c>
      <c r="L1139" s="12">
        <v>45363.382164351853</v>
      </c>
      <c r="M1139" s="12">
        <v>45363.385023148148</v>
      </c>
      <c r="N1139" s="12" t="s">
        <v>47</v>
      </c>
      <c r="O1139" t="s">
        <v>8745</v>
      </c>
      <c r="P1139" t="s">
        <v>184</v>
      </c>
      <c r="Q1139" t="s">
        <v>4503</v>
      </c>
      <c r="R1139" t="s">
        <v>5182</v>
      </c>
      <c r="S1139" t="s">
        <v>47</v>
      </c>
      <c r="T1139" t="s">
        <v>47</v>
      </c>
      <c r="U1139" t="s">
        <v>47</v>
      </c>
      <c r="V1139" t="s">
        <v>4425</v>
      </c>
      <c r="W1139" t="s">
        <v>47</v>
      </c>
      <c r="X1139" t="s">
        <v>6233</v>
      </c>
      <c r="Y1139" t="s">
        <v>47</v>
      </c>
      <c r="Z1139" t="s">
        <v>47</v>
      </c>
    </row>
    <row r="1140" spans="1:26">
      <c r="A1140" t="s">
        <v>8746</v>
      </c>
      <c r="B1140" t="s">
        <v>170</v>
      </c>
      <c r="C1140">
        <v>2019</v>
      </c>
      <c r="D1140" t="s">
        <v>8747</v>
      </c>
      <c r="E1140" t="s">
        <v>8748</v>
      </c>
      <c r="F1140" t="s">
        <v>8749</v>
      </c>
      <c r="G1140" t="s">
        <v>8750</v>
      </c>
      <c r="H1140" t="s">
        <v>47</v>
      </c>
      <c r="I1140" t="s">
        <v>47</v>
      </c>
      <c r="J1140" t="s">
        <v>8751</v>
      </c>
      <c r="K1140" t="s">
        <v>219</v>
      </c>
      <c r="L1140" s="12">
        <v>45363.382164351853</v>
      </c>
      <c r="M1140" s="12">
        <v>45363.385162037041</v>
      </c>
      <c r="N1140" s="12" t="s">
        <v>47</v>
      </c>
      <c r="O1140" t="s">
        <v>8752</v>
      </c>
      <c r="P1140" t="s">
        <v>47</v>
      </c>
      <c r="Q1140" t="s">
        <v>47</v>
      </c>
      <c r="R1140" t="s">
        <v>47</v>
      </c>
      <c r="S1140" t="s">
        <v>47</v>
      </c>
      <c r="T1140" t="s">
        <v>1173</v>
      </c>
      <c r="U1140" t="s">
        <v>47</v>
      </c>
      <c r="V1140" t="s">
        <v>47</v>
      </c>
      <c r="W1140" t="s">
        <v>47</v>
      </c>
      <c r="X1140" t="s">
        <v>8753</v>
      </c>
      <c r="Y1140" t="s">
        <v>47</v>
      </c>
      <c r="Z1140" t="s">
        <v>47</v>
      </c>
    </row>
    <row r="1141" spans="1:26">
      <c r="A1141" t="s">
        <v>8754</v>
      </c>
      <c r="B1141" t="s">
        <v>170</v>
      </c>
      <c r="C1141">
        <v>2012</v>
      </c>
      <c r="D1141" t="s">
        <v>8755</v>
      </c>
      <c r="E1141" t="s">
        <v>8756</v>
      </c>
      <c r="F1141" t="s">
        <v>6421</v>
      </c>
      <c r="G1141" t="s">
        <v>8757</v>
      </c>
      <c r="H1141" t="s">
        <v>47</v>
      </c>
      <c r="I1141" t="s">
        <v>47</v>
      </c>
      <c r="J1141" t="s">
        <v>8758</v>
      </c>
      <c r="K1141" t="s">
        <v>299</v>
      </c>
      <c r="L1141" s="12">
        <v>45363.382164351853</v>
      </c>
      <c r="M1141" s="12">
        <v>45363.385416666664</v>
      </c>
      <c r="N1141" s="12" t="s">
        <v>47</v>
      </c>
      <c r="O1141" t="s">
        <v>8759</v>
      </c>
      <c r="P1141" t="s">
        <v>47</v>
      </c>
      <c r="Q1141" t="s">
        <v>47</v>
      </c>
      <c r="R1141" t="s">
        <v>47</v>
      </c>
      <c r="S1141" t="s">
        <v>47</v>
      </c>
      <c r="T1141" t="s">
        <v>1165</v>
      </c>
      <c r="U1141" t="s">
        <v>47</v>
      </c>
      <c r="V1141" t="s">
        <v>47</v>
      </c>
      <c r="W1141" t="s">
        <v>47</v>
      </c>
      <c r="X1141" t="s">
        <v>8760</v>
      </c>
      <c r="Y1141" t="s">
        <v>47</v>
      </c>
      <c r="Z1141" t="s">
        <v>47</v>
      </c>
    </row>
    <row r="1142" spans="1:26">
      <c r="A1142" t="s">
        <v>8761</v>
      </c>
      <c r="B1142" t="s">
        <v>170</v>
      </c>
      <c r="C1142">
        <v>2014</v>
      </c>
      <c r="D1142" t="s">
        <v>8762</v>
      </c>
      <c r="E1142" t="s">
        <v>8763</v>
      </c>
      <c r="F1142" t="s">
        <v>6421</v>
      </c>
      <c r="G1142" t="s">
        <v>8764</v>
      </c>
      <c r="H1142" t="s">
        <v>47</v>
      </c>
      <c r="I1142" t="s">
        <v>47</v>
      </c>
      <c r="J1142" t="s">
        <v>8765</v>
      </c>
      <c r="K1142" t="s">
        <v>348</v>
      </c>
      <c r="L1142" s="12">
        <v>45363.382164351853</v>
      </c>
      <c r="M1142" s="12">
        <v>45363.385324074072</v>
      </c>
      <c r="N1142" s="12" t="s">
        <v>47</v>
      </c>
      <c r="O1142" t="s">
        <v>8766</v>
      </c>
      <c r="P1142" t="s">
        <v>47</v>
      </c>
      <c r="Q1142" t="s">
        <v>47</v>
      </c>
      <c r="R1142" t="s">
        <v>47</v>
      </c>
      <c r="S1142" t="s">
        <v>47</v>
      </c>
      <c r="T1142" t="s">
        <v>1165</v>
      </c>
      <c r="U1142" t="s">
        <v>47</v>
      </c>
      <c r="V1142" t="s">
        <v>47</v>
      </c>
      <c r="W1142" t="s">
        <v>47</v>
      </c>
      <c r="X1142" t="s">
        <v>8767</v>
      </c>
      <c r="Y1142" t="s">
        <v>47</v>
      </c>
      <c r="Z1142" t="s">
        <v>47</v>
      </c>
    </row>
    <row r="1143" spans="1:26">
      <c r="A1143" t="s">
        <v>8768</v>
      </c>
      <c r="B1143" t="s">
        <v>83</v>
      </c>
      <c r="C1143">
        <v>2023</v>
      </c>
      <c r="D1143" t="s">
        <v>8769</v>
      </c>
      <c r="E1143" t="s">
        <v>8770</v>
      </c>
      <c r="F1143" t="s">
        <v>3356</v>
      </c>
      <c r="G1143" t="s">
        <v>47</v>
      </c>
      <c r="H1143" t="s">
        <v>7214</v>
      </c>
      <c r="I1143" t="s">
        <v>8771</v>
      </c>
      <c r="J1143" t="s">
        <v>8772</v>
      </c>
      <c r="K1143" t="s">
        <v>8773</v>
      </c>
      <c r="L1143" s="12">
        <v>45363.382164351853</v>
      </c>
      <c r="M1143" s="12">
        <v>45363.385891203703</v>
      </c>
      <c r="N1143" s="12" t="s">
        <v>47</v>
      </c>
      <c r="O1143" t="s">
        <v>8774</v>
      </c>
      <c r="P1143" t="s">
        <v>350</v>
      </c>
      <c r="Q1143" t="s">
        <v>7595</v>
      </c>
      <c r="R1143" t="s">
        <v>3356</v>
      </c>
      <c r="S1143" t="s">
        <v>47</v>
      </c>
      <c r="T1143" t="s">
        <v>47</v>
      </c>
      <c r="U1143" t="s">
        <v>47</v>
      </c>
      <c r="V1143" t="s">
        <v>4425</v>
      </c>
      <c r="W1143" t="s">
        <v>47</v>
      </c>
      <c r="X1143" t="s">
        <v>6233</v>
      </c>
      <c r="Y1143" t="s">
        <v>47</v>
      </c>
      <c r="Z1143" t="s">
        <v>47</v>
      </c>
    </row>
    <row r="1144" spans="1:26">
      <c r="A1144" t="s">
        <v>8775</v>
      </c>
      <c r="B1144" t="s">
        <v>170</v>
      </c>
      <c r="C1144">
        <v>2011</v>
      </c>
      <c r="D1144" t="s">
        <v>8776</v>
      </c>
      <c r="E1144" t="s">
        <v>8777</v>
      </c>
      <c r="F1144" t="s">
        <v>6727</v>
      </c>
      <c r="G1144" t="s">
        <v>8778</v>
      </c>
      <c r="H1144" t="s">
        <v>47</v>
      </c>
      <c r="I1144" t="s">
        <v>47</v>
      </c>
      <c r="J1144" t="s">
        <v>8779</v>
      </c>
      <c r="K1144" t="s">
        <v>50</v>
      </c>
      <c r="L1144" s="12">
        <v>45363.382164351853</v>
      </c>
      <c r="M1144" s="12">
        <v>45363.385752314818</v>
      </c>
      <c r="N1144" s="12" t="s">
        <v>47</v>
      </c>
      <c r="O1144" t="s">
        <v>8780</v>
      </c>
      <c r="P1144" t="s">
        <v>47</v>
      </c>
      <c r="Q1144" t="s">
        <v>47</v>
      </c>
      <c r="R1144" t="s">
        <v>47</v>
      </c>
      <c r="S1144" t="s">
        <v>47</v>
      </c>
      <c r="T1144" t="s">
        <v>1165</v>
      </c>
      <c r="U1144" t="s">
        <v>47</v>
      </c>
      <c r="V1144" t="s">
        <v>47</v>
      </c>
      <c r="W1144" t="s">
        <v>47</v>
      </c>
      <c r="X1144" t="s">
        <v>8781</v>
      </c>
      <c r="Y1144" t="s">
        <v>47</v>
      </c>
      <c r="Z1144" t="s">
        <v>47</v>
      </c>
    </row>
    <row r="1145" spans="1:26">
      <c r="A1145" t="s">
        <v>8782</v>
      </c>
      <c r="B1145" t="s">
        <v>170</v>
      </c>
      <c r="C1145">
        <v>2019</v>
      </c>
      <c r="D1145" t="s">
        <v>8783</v>
      </c>
      <c r="E1145" t="s">
        <v>8784</v>
      </c>
      <c r="F1145" t="s">
        <v>7110</v>
      </c>
      <c r="G1145" t="s">
        <v>8785</v>
      </c>
      <c r="H1145" t="s">
        <v>47</v>
      </c>
      <c r="I1145" t="s">
        <v>47</v>
      </c>
      <c r="J1145" t="s">
        <v>8786</v>
      </c>
      <c r="K1145" t="s">
        <v>219</v>
      </c>
      <c r="L1145" s="12">
        <v>45363.382164351853</v>
      </c>
      <c r="M1145" s="12">
        <v>45363.385601851849</v>
      </c>
      <c r="N1145" s="12" t="s">
        <v>47</v>
      </c>
      <c r="O1145" t="s">
        <v>8787</v>
      </c>
      <c r="P1145" t="s">
        <v>47</v>
      </c>
      <c r="Q1145" t="s">
        <v>47</v>
      </c>
      <c r="R1145" t="s">
        <v>47</v>
      </c>
      <c r="S1145" t="s">
        <v>47</v>
      </c>
      <c r="T1145" t="s">
        <v>1173</v>
      </c>
      <c r="U1145" t="s">
        <v>47</v>
      </c>
      <c r="V1145" t="s">
        <v>47</v>
      </c>
      <c r="W1145" t="s">
        <v>47</v>
      </c>
      <c r="X1145" t="s">
        <v>8788</v>
      </c>
      <c r="Y1145" t="s">
        <v>47</v>
      </c>
      <c r="Z1145" t="s">
        <v>47</v>
      </c>
    </row>
    <row r="1146" spans="1:26">
      <c r="A1146" t="s">
        <v>8789</v>
      </c>
      <c r="B1146" t="s">
        <v>170</v>
      </c>
      <c r="C1146">
        <v>2008</v>
      </c>
      <c r="D1146" t="s">
        <v>8790</v>
      </c>
      <c r="E1146" t="s">
        <v>8791</v>
      </c>
      <c r="F1146" t="s">
        <v>6421</v>
      </c>
      <c r="G1146" t="s">
        <v>8792</v>
      </c>
      <c r="H1146" t="s">
        <v>47</v>
      </c>
      <c r="I1146" t="s">
        <v>47</v>
      </c>
      <c r="J1146" t="s">
        <v>8793</v>
      </c>
      <c r="K1146" t="s">
        <v>684</v>
      </c>
      <c r="L1146" s="12">
        <v>45363.382164351853</v>
      </c>
      <c r="M1146" s="12">
        <v>45363.385763888888</v>
      </c>
      <c r="N1146" s="12" t="s">
        <v>47</v>
      </c>
      <c r="O1146" t="s">
        <v>8794</v>
      </c>
      <c r="P1146" t="s">
        <v>47</v>
      </c>
      <c r="Q1146" t="s">
        <v>47</v>
      </c>
      <c r="R1146" t="s">
        <v>47</v>
      </c>
      <c r="S1146" t="s">
        <v>47</v>
      </c>
      <c r="T1146" t="s">
        <v>1165</v>
      </c>
      <c r="U1146" t="s">
        <v>47</v>
      </c>
      <c r="V1146" t="s">
        <v>47</v>
      </c>
      <c r="W1146" t="s">
        <v>47</v>
      </c>
      <c r="X1146" t="s">
        <v>8795</v>
      </c>
      <c r="Y1146" t="s">
        <v>47</v>
      </c>
      <c r="Z1146" t="s">
        <v>47</v>
      </c>
    </row>
    <row r="1147" spans="1:26">
      <c r="A1147" t="s">
        <v>8796</v>
      </c>
      <c r="B1147" t="s">
        <v>170</v>
      </c>
      <c r="C1147">
        <v>2021</v>
      </c>
      <c r="D1147" t="s">
        <v>8797</v>
      </c>
      <c r="E1147" t="s">
        <v>8798</v>
      </c>
      <c r="F1147" t="s">
        <v>6421</v>
      </c>
      <c r="G1147" t="s">
        <v>8799</v>
      </c>
      <c r="H1147" t="s">
        <v>47</v>
      </c>
      <c r="I1147" t="s">
        <v>47</v>
      </c>
      <c r="J1147" t="s">
        <v>8800</v>
      </c>
      <c r="K1147" t="s">
        <v>61</v>
      </c>
      <c r="L1147" s="12">
        <v>45363.382164351853</v>
      </c>
      <c r="M1147" s="12">
        <v>45363.384965277779</v>
      </c>
      <c r="N1147" s="12" t="s">
        <v>47</v>
      </c>
      <c r="O1147" t="s">
        <v>8801</v>
      </c>
      <c r="P1147" t="s">
        <v>47</v>
      </c>
      <c r="Q1147" t="s">
        <v>47</v>
      </c>
      <c r="R1147" t="s">
        <v>47</v>
      </c>
      <c r="S1147" t="s">
        <v>47</v>
      </c>
      <c r="T1147" t="s">
        <v>1173</v>
      </c>
      <c r="U1147" t="s">
        <v>47</v>
      </c>
      <c r="V1147" t="s">
        <v>47</v>
      </c>
      <c r="W1147" t="s">
        <v>47</v>
      </c>
      <c r="X1147" t="s">
        <v>8802</v>
      </c>
      <c r="Y1147" t="s">
        <v>47</v>
      </c>
      <c r="Z1147" t="s">
        <v>47</v>
      </c>
    </row>
    <row r="1148" spans="1:26">
      <c r="A1148" t="s">
        <v>8803</v>
      </c>
      <c r="B1148" t="s">
        <v>170</v>
      </c>
      <c r="C1148">
        <v>2013</v>
      </c>
      <c r="D1148" t="s">
        <v>8804</v>
      </c>
      <c r="E1148" t="s">
        <v>8805</v>
      </c>
      <c r="F1148" t="s">
        <v>6421</v>
      </c>
      <c r="G1148" t="s">
        <v>8806</v>
      </c>
      <c r="H1148" t="s">
        <v>47</v>
      </c>
      <c r="I1148" t="s">
        <v>47</v>
      </c>
      <c r="J1148" t="s">
        <v>8807</v>
      </c>
      <c r="K1148" t="s">
        <v>87</v>
      </c>
      <c r="L1148" s="12">
        <v>45363.382164351853</v>
      </c>
      <c r="M1148" s="12">
        <v>45363.385057870371</v>
      </c>
      <c r="N1148" s="12" t="s">
        <v>47</v>
      </c>
      <c r="O1148" t="s">
        <v>8808</v>
      </c>
      <c r="P1148" t="s">
        <v>47</v>
      </c>
      <c r="Q1148" t="s">
        <v>47</v>
      </c>
      <c r="R1148" t="s">
        <v>47</v>
      </c>
      <c r="S1148" t="s">
        <v>47</v>
      </c>
      <c r="T1148" t="s">
        <v>1173</v>
      </c>
      <c r="U1148" t="s">
        <v>47</v>
      </c>
      <c r="V1148" t="s">
        <v>47</v>
      </c>
      <c r="W1148" t="s">
        <v>47</v>
      </c>
      <c r="X1148" t="s">
        <v>8809</v>
      </c>
      <c r="Y1148" t="s">
        <v>47</v>
      </c>
      <c r="Z1148" t="s">
        <v>47</v>
      </c>
    </row>
    <row r="1149" spans="1:26">
      <c r="A1149" t="s">
        <v>8810</v>
      </c>
      <c r="B1149" t="s">
        <v>170</v>
      </c>
      <c r="C1149">
        <v>2009</v>
      </c>
      <c r="D1149" t="s">
        <v>8811</v>
      </c>
      <c r="E1149" t="s">
        <v>8812</v>
      </c>
      <c r="F1149" t="s">
        <v>8813</v>
      </c>
      <c r="G1149" t="s">
        <v>8814</v>
      </c>
      <c r="H1149" t="s">
        <v>47</v>
      </c>
      <c r="I1149" t="s">
        <v>47</v>
      </c>
      <c r="J1149" t="s">
        <v>8815</v>
      </c>
      <c r="K1149" t="s">
        <v>563</v>
      </c>
      <c r="L1149" s="12">
        <v>45363.382164351853</v>
      </c>
      <c r="M1149" s="12">
        <v>45363.38590277778</v>
      </c>
      <c r="N1149" s="12" t="s">
        <v>47</v>
      </c>
      <c r="O1149" t="s">
        <v>8816</v>
      </c>
      <c r="P1149" t="s">
        <v>47</v>
      </c>
      <c r="Q1149" t="s">
        <v>47</v>
      </c>
      <c r="R1149" t="s">
        <v>47</v>
      </c>
      <c r="S1149" t="s">
        <v>47</v>
      </c>
      <c r="T1149" t="s">
        <v>1165</v>
      </c>
      <c r="U1149" t="s">
        <v>47</v>
      </c>
      <c r="V1149" t="s">
        <v>47</v>
      </c>
      <c r="W1149" t="s">
        <v>47</v>
      </c>
      <c r="X1149" t="s">
        <v>8817</v>
      </c>
      <c r="Y1149" t="s">
        <v>47</v>
      </c>
      <c r="Z1149" t="s">
        <v>47</v>
      </c>
    </row>
    <row r="1150" spans="1:26">
      <c r="A1150" t="s">
        <v>8818</v>
      </c>
      <c r="B1150" t="s">
        <v>170</v>
      </c>
      <c r="C1150">
        <v>2016</v>
      </c>
      <c r="D1150" t="s">
        <v>8819</v>
      </c>
      <c r="E1150" t="s">
        <v>8820</v>
      </c>
      <c r="F1150" t="s">
        <v>6421</v>
      </c>
      <c r="G1150" t="s">
        <v>8821</v>
      </c>
      <c r="H1150" t="s">
        <v>47</v>
      </c>
      <c r="I1150" t="s">
        <v>47</v>
      </c>
      <c r="J1150" t="s">
        <v>8822</v>
      </c>
      <c r="K1150" t="s">
        <v>279</v>
      </c>
      <c r="L1150" s="12">
        <v>45363.382164351853</v>
      </c>
      <c r="M1150" s="12">
        <v>45363.385335648149</v>
      </c>
      <c r="N1150" s="12" t="s">
        <v>47</v>
      </c>
      <c r="O1150" t="s">
        <v>8823</v>
      </c>
      <c r="P1150" t="s">
        <v>47</v>
      </c>
      <c r="Q1150" t="s">
        <v>47</v>
      </c>
      <c r="R1150" t="s">
        <v>47</v>
      </c>
      <c r="S1150" t="s">
        <v>47</v>
      </c>
      <c r="T1150" t="s">
        <v>1173</v>
      </c>
      <c r="U1150" t="s">
        <v>47</v>
      </c>
      <c r="V1150" t="s">
        <v>47</v>
      </c>
      <c r="W1150" t="s">
        <v>47</v>
      </c>
      <c r="X1150" t="s">
        <v>8824</v>
      </c>
      <c r="Y1150" t="s">
        <v>47</v>
      </c>
      <c r="Z1150" t="s">
        <v>47</v>
      </c>
    </row>
    <row r="1151" spans="1:26">
      <c r="A1151" t="s">
        <v>8825</v>
      </c>
      <c r="B1151" t="s">
        <v>83</v>
      </c>
      <c r="C1151">
        <v>2009</v>
      </c>
      <c r="D1151" t="s">
        <v>8826</v>
      </c>
      <c r="E1151" t="s">
        <v>8827</v>
      </c>
      <c r="F1151" t="s">
        <v>1656</v>
      </c>
      <c r="G1151" t="s">
        <v>47</v>
      </c>
      <c r="H1151" t="s">
        <v>8600</v>
      </c>
      <c r="I1151" t="s">
        <v>8828</v>
      </c>
      <c r="J1151" t="s">
        <v>8829</v>
      </c>
      <c r="K1151" t="s">
        <v>1637</v>
      </c>
      <c r="L1151" s="12">
        <v>45363.382164351853</v>
      </c>
      <c r="M1151" s="12">
        <v>45363.385428240741</v>
      </c>
      <c r="N1151" s="12" t="s">
        <v>47</v>
      </c>
      <c r="O1151" t="s">
        <v>8830</v>
      </c>
      <c r="P1151" t="s">
        <v>448</v>
      </c>
      <c r="Q1151" t="s">
        <v>4515</v>
      </c>
      <c r="R1151" t="s">
        <v>5117</v>
      </c>
      <c r="S1151" t="s">
        <v>47</v>
      </c>
      <c r="T1151" t="s">
        <v>47</v>
      </c>
      <c r="U1151" t="s">
        <v>47</v>
      </c>
      <c r="V1151" t="s">
        <v>4425</v>
      </c>
      <c r="W1151" t="s">
        <v>47</v>
      </c>
      <c r="X1151" t="s">
        <v>6233</v>
      </c>
      <c r="Y1151" t="s">
        <v>47</v>
      </c>
      <c r="Z1151" t="s">
        <v>47</v>
      </c>
    </row>
    <row r="1152" spans="1:26">
      <c r="A1152" t="s">
        <v>8831</v>
      </c>
      <c r="B1152" t="s">
        <v>170</v>
      </c>
      <c r="C1152">
        <v>2020</v>
      </c>
      <c r="D1152" t="s">
        <v>8832</v>
      </c>
      <c r="E1152" t="s">
        <v>8833</v>
      </c>
      <c r="F1152" t="s">
        <v>8834</v>
      </c>
      <c r="G1152" t="s">
        <v>8835</v>
      </c>
      <c r="H1152" t="s">
        <v>47</v>
      </c>
      <c r="I1152" t="s">
        <v>47</v>
      </c>
      <c r="J1152" t="s">
        <v>8836</v>
      </c>
      <c r="K1152" t="s">
        <v>124</v>
      </c>
      <c r="L1152" s="12">
        <v>45363.382164351853</v>
      </c>
      <c r="M1152" s="12">
        <v>45363.385300925926</v>
      </c>
      <c r="N1152" s="12" t="s">
        <v>47</v>
      </c>
      <c r="O1152" t="s">
        <v>8837</v>
      </c>
      <c r="P1152" t="s">
        <v>47</v>
      </c>
      <c r="Q1152" t="s">
        <v>47</v>
      </c>
      <c r="R1152" t="s">
        <v>47</v>
      </c>
      <c r="S1152" t="s">
        <v>47</v>
      </c>
      <c r="T1152" t="s">
        <v>1173</v>
      </c>
      <c r="U1152" t="s">
        <v>47</v>
      </c>
      <c r="V1152" t="s">
        <v>47</v>
      </c>
      <c r="W1152" t="s">
        <v>47</v>
      </c>
      <c r="X1152" t="s">
        <v>8838</v>
      </c>
      <c r="Y1152" t="s">
        <v>47</v>
      </c>
      <c r="Z1152" t="s">
        <v>47</v>
      </c>
    </row>
    <row r="1153" spans="1:26">
      <c r="A1153" t="s">
        <v>8839</v>
      </c>
      <c r="B1153" t="s">
        <v>170</v>
      </c>
      <c r="C1153">
        <v>2022</v>
      </c>
      <c r="D1153" t="s">
        <v>8840</v>
      </c>
      <c r="E1153" t="s">
        <v>8841</v>
      </c>
      <c r="F1153" t="s">
        <v>6727</v>
      </c>
      <c r="G1153" t="s">
        <v>8842</v>
      </c>
      <c r="H1153" t="s">
        <v>47</v>
      </c>
      <c r="I1153" t="s">
        <v>47</v>
      </c>
      <c r="J1153" t="s">
        <v>8843</v>
      </c>
      <c r="K1153" t="s">
        <v>71</v>
      </c>
      <c r="L1153" s="12">
        <v>45363.382164351853</v>
      </c>
      <c r="M1153" s="12">
        <v>45363.385578703703</v>
      </c>
      <c r="N1153" s="12" t="s">
        <v>47</v>
      </c>
      <c r="O1153" t="s">
        <v>8844</v>
      </c>
      <c r="P1153" t="s">
        <v>47</v>
      </c>
      <c r="Q1153" t="s">
        <v>47</v>
      </c>
      <c r="R1153" t="s">
        <v>47</v>
      </c>
      <c r="S1153" t="s">
        <v>47</v>
      </c>
      <c r="T1153" t="s">
        <v>1173</v>
      </c>
      <c r="U1153" t="s">
        <v>47</v>
      </c>
      <c r="V1153" t="s">
        <v>47</v>
      </c>
      <c r="W1153" t="s">
        <v>47</v>
      </c>
      <c r="X1153" t="s">
        <v>8845</v>
      </c>
      <c r="Y1153" t="s">
        <v>47</v>
      </c>
      <c r="Z1153" t="s">
        <v>47</v>
      </c>
    </row>
    <row r="1154" spans="1:26">
      <c r="A1154" t="s">
        <v>8846</v>
      </c>
      <c r="B1154" t="s">
        <v>170</v>
      </c>
      <c r="C1154">
        <v>2013</v>
      </c>
      <c r="D1154" t="s">
        <v>8847</v>
      </c>
      <c r="E1154" t="s">
        <v>8848</v>
      </c>
      <c r="F1154" t="s">
        <v>6421</v>
      </c>
      <c r="G1154" t="s">
        <v>8849</v>
      </c>
      <c r="H1154" t="s">
        <v>47</v>
      </c>
      <c r="I1154" t="s">
        <v>47</v>
      </c>
      <c r="J1154" t="s">
        <v>8850</v>
      </c>
      <c r="K1154" t="s">
        <v>87</v>
      </c>
      <c r="L1154" s="12">
        <v>45363.382164351853</v>
      </c>
      <c r="M1154" s="12">
        <v>45363.38548611111</v>
      </c>
      <c r="N1154" s="12" t="s">
        <v>47</v>
      </c>
      <c r="O1154" t="s">
        <v>8851</v>
      </c>
      <c r="P1154" t="s">
        <v>47</v>
      </c>
      <c r="Q1154" t="s">
        <v>47</v>
      </c>
      <c r="R1154" t="s">
        <v>47</v>
      </c>
      <c r="S1154" t="s">
        <v>47</v>
      </c>
      <c r="T1154" t="s">
        <v>1165</v>
      </c>
      <c r="U1154" t="s">
        <v>47</v>
      </c>
      <c r="V1154" t="s">
        <v>47</v>
      </c>
      <c r="W1154" t="s">
        <v>47</v>
      </c>
      <c r="X1154" t="s">
        <v>8852</v>
      </c>
      <c r="Y1154" t="s">
        <v>47</v>
      </c>
      <c r="Z1154" t="s">
        <v>47</v>
      </c>
    </row>
    <row r="1155" spans="1:26">
      <c r="A1155" t="s">
        <v>8853</v>
      </c>
      <c r="B1155" t="s">
        <v>170</v>
      </c>
      <c r="C1155">
        <v>2016</v>
      </c>
      <c r="D1155" t="s">
        <v>8854</v>
      </c>
      <c r="E1155" t="s">
        <v>8855</v>
      </c>
      <c r="F1155" t="s">
        <v>8856</v>
      </c>
      <c r="G1155" t="s">
        <v>8857</v>
      </c>
      <c r="H1155" t="s">
        <v>47</v>
      </c>
      <c r="I1155" t="s">
        <v>47</v>
      </c>
      <c r="J1155" t="s">
        <v>8858</v>
      </c>
      <c r="K1155" t="s">
        <v>279</v>
      </c>
      <c r="L1155" s="12">
        <v>45363.382175925923</v>
      </c>
      <c r="M1155" s="12">
        <v>45363.385416666664</v>
      </c>
      <c r="N1155" s="12" t="s">
        <v>47</v>
      </c>
      <c r="O1155" t="s">
        <v>8859</v>
      </c>
      <c r="P1155" t="s">
        <v>47</v>
      </c>
      <c r="Q1155" t="s">
        <v>47</v>
      </c>
      <c r="R1155" t="s">
        <v>47</v>
      </c>
      <c r="S1155" t="s">
        <v>47</v>
      </c>
      <c r="T1155" t="s">
        <v>1173</v>
      </c>
      <c r="U1155" t="s">
        <v>47</v>
      </c>
      <c r="V1155" t="s">
        <v>47</v>
      </c>
      <c r="W1155" t="s">
        <v>47</v>
      </c>
      <c r="X1155" t="s">
        <v>8860</v>
      </c>
      <c r="Y1155" t="s">
        <v>47</v>
      </c>
      <c r="Z1155" t="s">
        <v>47</v>
      </c>
    </row>
    <row r="1156" spans="1:26">
      <c r="A1156" t="s">
        <v>8861</v>
      </c>
      <c r="B1156" t="s">
        <v>83</v>
      </c>
      <c r="C1156">
        <v>2015</v>
      </c>
      <c r="D1156" t="s">
        <v>8862</v>
      </c>
      <c r="E1156" t="s">
        <v>8863</v>
      </c>
      <c r="F1156" t="s">
        <v>3524</v>
      </c>
      <c r="G1156" t="s">
        <v>47</v>
      </c>
      <c r="H1156" t="s">
        <v>7181</v>
      </c>
      <c r="I1156" t="s">
        <v>8864</v>
      </c>
      <c r="J1156" t="s">
        <v>8865</v>
      </c>
      <c r="K1156" t="s">
        <v>8866</v>
      </c>
      <c r="L1156" s="12">
        <v>45363.382175925923</v>
      </c>
      <c r="M1156" s="12">
        <v>45363.385289351849</v>
      </c>
      <c r="N1156" s="12" t="s">
        <v>47</v>
      </c>
      <c r="O1156" t="s">
        <v>8867</v>
      </c>
      <c r="P1156" t="s">
        <v>2162</v>
      </c>
      <c r="Q1156" t="s">
        <v>5291</v>
      </c>
      <c r="R1156" t="s">
        <v>5182</v>
      </c>
      <c r="S1156" t="s">
        <v>47</v>
      </c>
      <c r="T1156" t="s">
        <v>47</v>
      </c>
      <c r="U1156" t="s">
        <v>47</v>
      </c>
      <c r="V1156" t="s">
        <v>4425</v>
      </c>
      <c r="W1156" t="s">
        <v>47</v>
      </c>
      <c r="X1156" t="s">
        <v>6233</v>
      </c>
      <c r="Y1156" t="s">
        <v>47</v>
      </c>
      <c r="Z1156" t="s">
        <v>47</v>
      </c>
    </row>
    <row r="1157" spans="1:26">
      <c r="A1157" t="s">
        <v>8868</v>
      </c>
      <c r="B1157" t="s">
        <v>42</v>
      </c>
      <c r="C1157">
        <v>2019</v>
      </c>
      <c r="D1157" t="s">
        <v>55</v>
      </c>
      <c r="E1157" t="s">
        <v>8869</v>
      </c>
      <c r="F1157" t="s">
        <v>597</v>
      </c>
      <c r="G1157" t="s">
        <v>47</v>
      </c>
      <c r="H1157" t="s">
        <v>47</v>
      </c>
      <c r="I1157" t="s">
        <v>59</v>
      </c>
      <c r="J1157" t="s">
        <v>4249</v>
      </c>
      <c r="K1157" t="s">
        <v>219</v>
      </c>
      <c r="L1157" s="12">
        <v>45363.382175925923</v>
      </c>
      <c r="M1157" s="12">
        <v>45363.385763888888</v>
      </c>
      <c r="N1157" s="12" t="s">
        <v>8870</v>
      </c>
      <c r="O1157" t="s">
        <v>62</v>
      </c>
      <c r="P1157" t="s">
        <v>47</v>
      </c>
      <c r="Q1157" t="s">
        <v>47</v>
      </c>
      <c r="R1157" t="s">
        <v>47</v>
      </c>
      <c r="S1157" t="s">
        <v>8871</v>
      </c>
      <c r="T1157" t="s">
        <v>4018</v>
      </c>
      <c r="U1157" t="s">
        <v>47</v>
      </c>
      <c r="V1157" t="s">
        <v>47</v>
      </c>
      <c r="W1157" t="s">
        <v>47</v>
      </c>
      <c r="X1157" t="s">
        <v>47</v>
      </c>
      <c r="Y1157" t="s">
        <v>47</v>
      </c>
      <c r="Z1157" t="s">
        <v>47</v>
      </c>
    </row>
    <row r="1158" spans="1:26">
      <c r="A1158" t="s">
        <v>8872</v>
      </c>
      <c r="B1158" t="s">
        <v>83</v>
      </c>
      <c r="C1158">
        <v>2023</v>
      </c>
      <c r="D1158" t="s">
        <v>8873</v>
      </c>
      <c r="E1158" t="s">
        <v>8874</v>
      </c>
      <c r="F1158" t="s">
        <v>3964</v>
      </c>
      <c r="G1158" t="s">
        <v>47</v>
      </c>
      <c r="H1158" t="s">
        <v>47</v>
      </c>
      <c r="I1158" t="s">
        <v>8875</v>
      </c>
      <c r="J1158" t="s">
        <v>8876</v>
      </c>
      <c r="K1158" t="s">
        <v>8877</v>
      </c>
      <c r="L1158" s="12">
        <v>45363.382175925923</v>
      </c>
      <c r="M1158" s="12">
        <v>45363.385694444441</v>
      </c>
      <c r="N1158" s="12" t="s">
        <v>8870</v>
      </c>
      <c r="O1158" t="s">
        <v>8878</v>
      </c>
      <c r="P1158" t="s">
        <v>236</v>
      </c>
      <c r="Q1158" t="s">
        <v>5353</v>
      </c>
      <c r="R1158" t="s">
        <v>3964</v>
      </c>
      <c r="S1158" t="s">
        <v>8879</v>
      </c>
      <c r="T1158" t="s">
        <v>47</v>
      </c>
      <c r="U1158" t="s">
        <v>47</v>
      </c>
      <c r="V1158" t="s">
        <v>4425</v>
      </c>
      <c r="W1158" t="s">
        <v>47</v>
      </c>
      <c r="X1158" t="s">
        <v>47</v>
      </c>
      <c r="Y1158" t="s">
        <v>47</v>
      </c>
      <c r="Z1158" t="s">
        <v>47</v>
      </c>
    </row>
    <row r="1159" spans="1:26">
      <c r="A1159" t="s">
        <v>8880</v>
      </c>
      <c r="B1159" t="s">
        <v>3914</v>
      </c>
      <c r="C1159">
        <v>2022</v>
      </c>
      <c r="D1159" t="s">
        <v>8881</v>
      </c>
      <c r="E1159" t="s">
        <v>8882</v>
      </c>
      <c r="F1159" t="s">
        <v>47</v>
      </c>
      <c r="G1159" t="s">
        <v>47</v>
      </c>
      <c r="H1159" t="s">
        <v>47</v>
      </c>
      <c r="I1159" t="s">
        <v>47</v>
      </c>
      <c r="J1159" t="s">
        <v>8883</v>
      </c>
      <c r="K1159" t="s">
        <v>71</v>
      </c>
      <c r="L1159" s="12">
        <v>45363.382175925923</v>
      </c>
      <c r="M1159" s="12">
        <v>45363.385104166664</v>
      </c>
      <c r="N1159" s="12" t="s">
        <v>8870</v>
      </c>
      <c r="O1159" t="s">
        <v>47</v>
      </c>
      <c r="P1159" t="s">
        <v>47</v>
      </c>
      <c r="Q1159" t="s">
        <v>47</v>
      </c>
      <c r="R1159" t="s">
        <v>47</v>
      </c>
      <c r="S1159" t="s">
        <v>8884</v>
      </c>
      <c r="T1159" t="s">
        <v>8885</v>
      </c>
      <c r="U1159" t="s">
        <v>47</v>
      </c>
      <c r="V1159" t="s">
        <v>47</v>
      </c>
      <c r="W1159" t="s">
        <v>47</v>
      </c>
      <c r="X1159" t="s">
        <v>47</v>
      </c>
      <c r="Y1159" t="s">
        <v>47</v>
      </c>
      <c r="Z1159" t="s">
        <v>47</v>
      </c>
    </row>
    <row r="1160" spans="1:26">
      <c r="A1160" t="s">
        <v>8886</v>
      </c>
      <c r="B1160" t="s">
        <v>83</v>
      </c>
      <c r="D1160" t="s">
        <v>8887</v>
      </c>
      <c r="E1160" t="s">
        <v>8888</v>
      </c>
      <c r="F1160" t="s">
        <v>47</v>
      </c>
      <c r="G1160" t="s">
        <v>47</v>
      </c>
      <c r="H1160" t="s">
        <v>47</v>
      </c>
      <c r="I1160" t="s">
        <v>47</v>
      </c>
      <c r="J1160" t="s">
        <v>8889</v>
      </c>
      <c r="K1160" t="s">
        <v>47</v>
      </c>
      <c r="L1160" s="12">
        <v>45363.382175925923</v>
      </c>
      <c r="M1160" s="12">
        <v>45363.385914351849</v>
      </c>
      <c r="N1160" s="12" t="s">
        <v>8870</v>
      </c>
      <c r="O1160" t="s">
        <v>47</v>
      </c>
      <c r="P1160" t="s">
        <v>47</v>
      </c>
      <c r="Q1160" t="s">
        <v>47</v>
      </c>
      <c r="R1160" t="s">
        <v>47</v>
      </c>
      <c r="S1160" t="s">
        <v>47</v>
      </c>
      <c r="T1160" t="s">
        <v>47</v>
      </c>
      <c r="U1160" t="s">
        <v>47</v>
      </c>
      <c r="V1160" t="s">
        <v>47</v>
      </c>
      <c r="W1160" t="s">
        <v>47</v>
      </c>
      <c r="X1160" t="s">
        <v>47</v>
      </c>
      <c r="Y1160" t="s">
        <v>47</v>
      </c>
      <c r="Z1160" t="s">
        <v>47</v>
      </c>
    </row>
    <row r="1161" spans="1:26">
      <c r="A1161" t="s">
        <v>8890</v>
      </c>
      <c r="B1161" t="s">
        <v>6169</v>
      </c>
      <c r="C1161">
        <v>2024</v>
      </c>
      <c r="D1161" t="s">
        <v>8891</v>
      </c>
      <c r="E1161" t="s">
        <v>8892</v>
      </c>
      <c r="F1161" t="s">
        <v>47</v>
      </c>
      <c r="G1161" t="s">
        <v>47</v>
      </c>
      <c r="H1161" t="s">
        <v>47</v>
      </c>
      <c r="I1161" t="s">
        <v>47</v>
      </c>
      <c r="J1161" t="s">
        <v>8893</v>
      </c>
      <c r="K1161" t="s">
        <v>8894</v>
      </c>
      <c r="L1161" s="12">
        <v>45363.382175925923</v>
      </c>
      <c r="M1161" s="12">
        <v>45363.385555555556</v>
      </c>
      <c r="N1161" s="12" t="s">
        <v>8870</v>
      </c>
      <c r="O1161" t="s">
        <v>47</v>
      </c>
      <c r="P1161" t="s">
        <v>47</v>
      </c>
      <c r="Q1161" t="s">
        <v>47</v>
      </c>
      <c r="R1161" t="s">
        <v>47</v>
      </c>
      <c r="S1161" t="s">
        <v>8895</v>
      </c>
      <c r="T1161" t="s">
        <v>8896</v>
      </c>
      <c r="U1161" t="s">
        <v>47</v>
      </c>
      <c r="V1161" t="s">
        <v>47</v>
      </c>
      <c r="W1161" t="s">
        <v>47</v>
      </c>
      <c r="X1161" t="s">
        <v>47</v>
      </c>
      <c r="Y1161" t="s">
        <v>47</v>
      </c>
      <c r="Z1161" t="s">
        <v>47</v>
      </c>
    </row>
    <row r="1162" spans="1:26">
      <c r="A1162" t="s">
        <v>8897</v>
      </c>
      <c r="B1162" t="s">
        <v>83</v>
      </c>
      <c r="C1162">
        <v>2022</v>
      </c>
      <c r="D1162" t="s">
        <v>8898</v>
      </c>
      <c r="E1162" t="s">
        <v>8899</v>
      </c>
      <c r="F1162" t="s">
        <v>47</v>
      </c>
      <c r="G1162" t="s">
        <v>47</v>
      </c>
      <c r="H1162" t="s">
        <v>47</v>
      </c>
      <c r="I1162" t="s">
        <v>47</v>
      </c>
      <c r="J1162" t="s">
        <v>8900</v>
      </c>
      <c r="K1162" t="s">
        <v>71</v>
      </c>
      <c r="L1162" s="12">
        <v>45363.382175925923</v>
      </c>
      <c r="M1162" s="12">
        <v>45363.385381944441</v>
      </c>
      <c r="N1162" s="12" t="s">
        <v>8870</v>
      </c>
      <c r="O1162" t="s">
        <v>47</v>
      </c>
      <c r="P1162" t="s">
        <v>47</v>
      </c>
      <c r="Q1162" t="s">
        <v>47</v>
      </c>
      <c r="R1162" t="s">
        <v>47</v>
      </c>
      <c r="S1162" t="s">
        <v>47</v>
      </c>
      <c r="T1162" t="s">
        <v>47</v>
      </c>
      <c r="U1162" t="s">
        <v>47</v>
      </c>
      <c r="V1162" t="s">
        <v>47</v>
      </c>
      <c r="W1162" t="s">
        <v>47</v>
      </c>
      <c r="X1162" t="s">
        <v>47</v>
      </c>
      <c r="Y1162" t="s">
        <v>47</v>
      </c>
      <c r="Z1162" t="s">
        <v>47</v>
      </c>
    </row>
    <row r="1163" spans="1:26">
      <c r="A1163" t="s">
        <v>8901</v>
      </c>
      <c r="B1163" t="s">
        <v>83</v>
      </c>
      <c r="C1163">
        <v>2015</v>
      </c>
      <c r="D1163" t="s">
        <v>8902</v>
      </c>
      <c r="E1163" t="s">
        <v>8903</v>
      </c>
      <c r="F1163" t="s">
        <v>7418</v>
      </c>
      <c r="G1163" t="s">
        <v>47</v>
      </c>
      <c r="H1163" t="s">
        <v>8904</v>
      </c>
      <c r="I1163" t="s">
        <v>8905</v>
      </c>
      <c r="J1163" t="s">
        <v>8906</v>
      </c>
      <c r="K1163" t="s">
        <v>8907</v>
      </c>
      <c r="L1163" s="12">
        <v>45363.382175925923</v>
      </c>
      <c r="M1163" s="12">
        <v>45363.385300925926</v>
      </c>
      <c r="N1163" s="12" t="s">
        <v>8870</v>
      </c>
      <c r="O1163" t="s">
        <v>8908</v>
      </c>
      <c r="P1163" t="s">
        <v>130</v>
      </c>
      <c r="Q1163" t="s">
        <v>7338</v>
      </c>
      <c r="R1163" t="s">
        <v>7424</v>
      </c>
      <c r="S1163" t="s">
        <v>47</v>
      </c>
      <c r="T1163" t="s">
        <v>47</v>
      </c>
      <c r="U1163" t="s">
        <v>47</v>
      </c>
      <c r="V1163" t="s">
        <v>4425</v>
      </c>
      <c r="W1163" t="s">
        <v>47</v>
      </c>
      <c r="X1163" t="s">
        <v>47</v>
      </c>
      <c r="Y1163" t="s">
        <v>47</v>
      </c>
      <c r="Z1163" t="s">
        <v>47</v>
      </c>
    </row>
    <row r="1164" spans="1:26">
      <c r="A1164" t="s">
        <v>8909</v>
      </c>
      <c r="B1164" t="s">
        <v>83</v>
      </c>
      <c r="C1164">
        <v>2007</v>
      </c>
      <c r="D1164" t="s">
        <v>8910</v>
      </c>
      <c r="E1164" t="s">
        <v>8911</v>
      </c>
      <c r="F1164" t="s">
        <v>8912</v>
      </c>
      <c r="G1164" t="s">
        <v>47</v>
      </c>
      <c r="H1164" t="s">
        <v>47</v>
      </c>
      <c r="I1164" t="s">
        <v>8913</v>
      </c>
      <c r="J1164" t="s">
        <v>8914</v>
      </c>
      <c r="K1164" t="s">
        <v>8915</v>
      </c>
      <c r="L1164" s="12">
        <v>45363.382175925923</v>
      </c>
      <c r="M1164" s="12">
        <v>45363.385277777779</v>
      </c>
      <c r="N1164" s="12" t="s">
        <v>8870</v>
      </c>
      <c r="O1164" t="s">
        <v>8916</v>
      </c>
      <c r="P1164" t="s">
        <v>236</v>
      </c>
      <c r="Q1164" t="s">
        <v>2162</v>
      </c>
      <c r="R1164" t="s">
        <v>8912</v>
      </c>
      <c r="S1164" t="s">
        <v>8917</v>
      </c>
      <c r="T1164" t="s">
        <v>47</v>
      </c>
      <c r="U1164" t="s">
        <v>47</v>
      </c>
      <c r="V1164" t="s">
        <v>4425</v>
      </c>
      <c r="W1164" t="s">
        <v>47</v>
      </c>
      <c r="X1164" t="s">
        <v>47</v>
      </c>
      <c r="Y1164" t="s">
        <v>47</v>
      </c>
      <c r="Z1164" t="s">
        <v>47</v>
      </c>
    </row>
    <row r="1165" spans="1:26">
      <c r="A1165" t="s">
        <v>8918</v>
      </c>
      <c r="B1165" t="s">
        <v>42</v>
      </c>
      <c r="C1165">
        <v>2006</v>
      </c>
      <c r="D1165" t="s">
        <v>8919</v>
      </c>
      <c r="E1165" t="s">
        <v>8920</v>
      </c>
      <c r="F1165" t="s">
        <v>8921</v>
      </c>
      <c r="G1165" t="s">
        <v>47</v>
      </c>
      <c r="H1165" t="s">
        <v>47</v>
      </c>
      <c r="I1165" t="s">
        <v>47</v>
      </c>
      <c r="J1165" t="s">
        <v>8922</v>
      </c>
      <c r="K1165" t="s">
        <v>227</v>
      </c>
      <c r="L1165" s="12">
        <v>45363.382175925923</v>
      </c>
      <c r="M1165" s="12">
        <v>45363.385844907411</v>
      </c>
      <c r="N1165" s="12" t="s">
        <v>8870</v>
      </c>
      <c r="O1165" t="s">
        <v>8923</v>
      </c>
      <c r="P1165" t="s">
        <v>47</v>
      </c>
      <c r="Q1165" t="s">
        <v>47</v>
      </c>
      <c r="R1165" t="s">
        <v>47</v>
      </c>
      <c r="S1165" t="s">
        <v>47</v>
      </c>
      <c r="T1165" t="s">
        <v>4018</v>
      </c>
      <c r="U1165" t="s">
        <v>47</v>
      </c>
      <c r="V1165" t="s">
        <v>47</v>
      </c>
      <c r="W1165" t="s">
        <v>47</v>
      </c>
      <c r="X1165" t="s">
        <v>47</v>
      </c>
      <c r="Y1165" t="s">
        <v>47</v>
      </c>
      <c r="Z1165" t="s">
        <v>47</v>
      </c>
    </row>
    <row r="1166" spans="1:26">
      <c r="A1166" t="s">
        <v>8924</v>
      </c>
      <c r="B1166" t="s">
        <v>83</v>
      </c>
      <c r="C1166">
        <v>2022</v>
      </c>
      <c r="D1166" t="s">
        <v>8925</v>
      </c>
      <c r="E1166" t="s">
        <v>8926</v>
      </c>
      <c r="F1166" t="s">
        <v>8912</v>
      </c>
      <c r="G1166" t="s">
        <v>47</v>
      </c>
      <c r="H1166" t="s">
        <v>47</v>
      </c>
      <c r="I1166" t="s">
        <v>8927</v>
      </c>
      <c r="J1166" t="s">
        <v>8928</v>
      </c>
      <c r="K1166" t="s">
        <v>2258</v>
      </c>
      <c r="L1166" s="12">
        <v>45363.382175925923</v>
      </c>
      <c r="M1166" s="12">
        <v>45363.385578703703</v>
      </c>
      <c r="N1166" s="12" t="s">
        <v>8870</v>
      </c>
      <c r="O1166" t="s">
        <v>8929</v>
      </c>
      <c r="P1166" t="s">
        <v>47</v>
      </c>
      <c r="Q1166" t="s">
        <v>6370</v>
      </c>
      <c r="R1166" t="s">
        <v>8912</v>
      </c>
      <c r="S1166" t="s">
        <v>8930</v>
      </c>
      <c r="T1166" t="s">
        <v>47</v>
      </c>
      <c r="U1166" t="s">
        <v>47</v>
      </c>
      <c r="V1166" t="s">
        <v>4425</v>
      </c>
      <c r="W1166" t="s">
        <v>47</v>
      </c>
      <c r="X1166" t="s">
        <v>47</v>
      </c>
      <c r="Y1166" t="s">
        <v>47</v>
      </c>
      <c r="Z1166" t="s">
        <v>47</v>
      </c>
    </row>
    <row r="1167" spans="1:26">
      <c r="A1167" t="s">
        <v>8931</v>
      </c>
      <c r="B1167" t="s">
        <v>83</v>
      </c>
      <c r="C1167">
        <v>2023</v>
      </c>
      <c r="D1167" t="s">
        <v>8932</v>
      </c>
      <c r="E1167" t="s">
        <v>8933</v>
      </c>
      <c r="F1167" t="s">
        <v>8934</v>
      </c>
      <c r="G1167" t="s">
        <v>47</v>
      </c>
      <c r="H1167" t="s">
        <v>8935</v>
      </c>
      <c r="I1167" t="s">
        <v>8936</v>
      </c>
      <c r="J1167" t="s">
        <v>8937</v>
      </c>
      <c r="K1167" t="s">
        <v>8938</v>
      </c>
      <c r="L1167" s="12">
        <v>45363.382175925923</v>
      </c>
      <c r="M1167" s="12">
        <v>45363.385555555556</v>
      </c>
      <c r="N1167" s="12" t="s">
        <v>8870</v>
      </c>
      <c r="O1167" t="s">
        <v>8939</v>
      </c>
      <c r="P1167" t="s">
        <v>47</v>
      </c>
      <c r="Q1167" t="s">
        <v>47</v>
      </c>
      <c r="R1167" t="s">
        <v>8934</v>
      </c>
      <c r="S1167" t="s">
        <v>47</v>
      </c>
      <c r="T1167" t="s">
        <v>47</v>
      </c>
      <c r="U1167" t="s">
        <v>47</v>
      </c>
      <c r="V1167" t="s">
        <v>4425</v>
      </c>
      <c r="W1167" t="s">
        <v>47</v>
      </c>
      <c r="X1167" t="s">
        <v>47</v>
      </c>
      <c r="Y1167" t="s">
        <v>47</v>
      </c>
      <c r="Z1167" t="s">
        <v>47</v>
      </c>
    </row>
    <row r="1168" spans="1:26">
      <c r="A1168" t="s">
        <v>8940</v>
      </c>
      <c r="B1168" t="s">
        <v>83</v>
      </c>
      <c r="C1168">
        <v>2006</v>
      </c>
      <c r="D1168" t="s">
        <v>8941</v>
      </c>
      <c r="E1168" t="s">
        <v>8942</v>
      </c>
      <c r="F1168" t="s">
        <v>8943</v>
      </c>
      <c r="G1168" t="s">
        <v>47</v>
      </c>
      <c r="H1168" t="s">
        <v>47</v>
      </c>
      <c r="I1168" t="s">
        <v>8944</v>
      </c>
      <c r="J1168" t="s">
        <v>8945</v>
      </c>
      <c r="K1168" t="s">
        <v>8946</v>
      </c>
      <c r="L1168" s="12">
        <v>45363.382175925923</v>
      </c>
      <c r="M1168" s="12">
        <v>45363.385648148149</v>
      </c>
      <c r="N1168" s="12" t="s">
        <v>8870</v>
      </c>
      <c r="O1168" t="s">
        <v>8947</v>
      </c>
      <c r="P1168" t="s">
        <v>311</v>
      </c>
      <c r="Q1168" t="s">
        <v>4637</v>
      </c>
      <c r="R1168" t="s">
        <v>8943</v>
      </c>
      <c r="S1168" t="s">
        <v>8948</v>
      </c>
      <c r="T1168" t="s">
        <v>47</v>
      </c>
      <c r="U1168" t="s">
        <v>47</v>
      </c>
      <c r="V1168" t="s">
        <v>4425</v>
      </c>
      <c r="W1168" t="s">
        <v>47</v>
      </c>
      <c r="X1168" t="s">
        <v>47</v>
      </c>
      <c r="Y1168" t="s">
        <v>47</v>
      </c>
      <c r="Z1168" t="s">
        <v>47</v>
      </c>
    </row>
    <row r="1169" spans="1:26">
      <c r="A1169" t="s">
        <v>8949</v>
      </c>
      <c r="B1169" t="s">
        <v>42</v>
      </c>
      <c r="C1169">
        <v>2022</v>
      </c>
      <c r="D1169" t="s">
        <v>138</v>
      </c>
      <c r="E1169" t="s">
        <v>8950</v>
      </c>
      <c r="F1169" t="s">
        <v>67</v>
      </c>
      <c r="G1169" t="s">
        <v>47</v>
      </c>
      <c r="H1169" t="s">
        <v>47</v>
      </c>
      <c r="I1169" t="s">
        <v>47</v>
      </c>
      <c r="J1169" t="s">
        <v>8951</v>
      </c>
      <c r="K1169" t="s">
        <v>71</v>
      </c>
      <c r="L1169" s="12">
        <v>45363.382175925923</v>
      </c>
      <c r="M1169" s="12">
        <v>45363.385636574072</v>
      </c>
      <c r="N1169" s="12" t="s">
        <v>8870</v>
      </c>
      <c r="O1169" t="s">
        <v>142</v>
      </c>
      <c r="P1169" t="s">
        <v>47</v>
      </c>
      <c r="Q1169" t="s">
        <v>47</v>
      </c>
      <c r="R1169" t="s">
        <v>47</v>
      </c>
      <c r="S1169" t="s">
        <v>8952</v>
      </c>
      <c r="T1169" t="s">
        <v>47</v>
      </c>
      <c r="U1169" t="s">
        <v>47</v>
      </c>
      <c r="V1169" t="s">
        <v>47</v>
      </c>
      <c r="W1169" t="s">
        <v>47</v>
      </c>
      <c r="X1169" t="s">
        <v>47</v>
      </c>
      <c r="Y1169" t="s">
        <v>47</v>
      </c>
      <c r="Z1169" t="s">
        <v>47</v>
      </c>
    </row>
    <row r="1170" spans="1:26">
      <c r="A1170" t="s">
        <v>8953</v>
      </c>
      <c r="B1170" t="s">
        <v>83</v>
      </c>
      <c r="C1170">
        <v>2024</v>
      </c>
      <c r="D1170" t="s">
        <v>8954</v>
      </c>
      <c r="E1170" t="s">
        <v>8955</v>
      </c>
      <c r="F1170" t="s">
        <v>8956</v>
      </c>
      <c r="G1170" t="s">
        <v>47</v>
      </c>
      <c r="H1170" t="s">
        <v>47</v>
      </c>
      <c r="I1170" t="s">
        <v>8957</v>
      </c>
      <c r="J1170" t="s">
        <v>8958</v>
      </c>
      <c r="K1170" t="s">
        <v>8959</v>
      </c>
      <c r="L1170" s="12">
        <v>45363.382175925923</v>
      </c>
      <c r="M1170" s="12">
        <v>45363.38559027778</v>
      </c>
      <c r="N1170" s="12" t="s">
        <v>8870</v>
      </c>
      <c r="O1170" t="s">
        <v>8960</v>
      </c>
      <c r="P1170" t="s">
        <v>47</v>
      </c>
      <c r="Q1170" t="s">
        <v>4721</v>
      </c>
      <c r="R1170" t="s">
        <v>8956</v>
      </c>
      <c r="S1170" t="s">
        <v>47</v>
      </c>
      <c r="T1170" t="s">
        <v>47</v>
      </c>
      <c r="U1170" t="s">
        <v>47</v>
      </c>
      <c r="V1170" t="s">
        <v>4425</v>
      </c>
      <c r="W1170" t="s">
        <v>47</v>
      </c>
      <c r="X1170" t="s">
        <v>47</v>
      </c>
      <c r="Y1170" t="s">
        <v>47</v>
      </c>
      <c r="Z1170" t="s">
        <v>47</v>
      </c>
    </row>
    <row r="1171" spans="1:26">
      <c r="A1171" t="s">
        <v>8961</v>
      </c>
      <c r="B1171" t="s">
        <v>83</v>
      </c>
      <c r="C1171">
        <v>2023</v>
      </c>
      <c r="D1171" t="s">
        <v>8962</v>
      </c>
      <c r="E1171" t="s">
        <v>8963</v>
      </c>
      <c r="F1171" t="s">
        <v>8964</v>
      </c>
      <c r="G1171" t="s">
        <v>47</v>
      </c>
      <c r="H1171" t="s">
        <v>47</v>
      </c>
      <c r="I1171" t="s">
        <v>47</v>
      </c>
      <c r="J1171" t="s">
        <v>8965</v>
      </c>
      <c r="K1171" t="s">
        <v>6199</v>
      </c>
      <c r="L1171" s="12">
        <v>45363.382175925923</v>
      </c>
      <c r="M1171" s="12">
        <v>45363.385798611111</v>
      </c>
      <c r="N1171" s="12" t="s">
        <v>8870</v>
      </c>
      <c r="O1171" t="s">
        <v>8966</v>
      </c>
      <c r="P1171" t="s">
        <v>311</v>
      </c>
      <c r="Q1171" t="s">
        <v>5263</v>
      </c>
      <c r="R1171" t="s">
        <v>8967</v>
      </c>
      <c r="S1171" t="s">
        <v>8968</v>
      </c>
      <c r="T1171" t="s">
        <v>47</v>
      </c>
      <c r="U1171" t="s">
        <v>47</v>
      </c>
      <c r="V1171" t="s">
        <v>47</v>
      </c>
      <c r="W1171" t="s">
        <v>47</v>
      </c>
      <c r="X1171" t="s">
        <v>47</v>
      </c>
      <c r="Y1171" t="s">
        <v>47</v>
      </c>
      <c r="Z1171" t="s">
        <v>47</v>
      </c>
    </row>
    <row r="1172" spans="1:26">
      <c r="A1172" t="s">
        <v>8969</v>
      </c>
      <c r="B1172" t="s">
        <v>83</v>
      </c>
      <c r="C1172">
        <v>2023</v>
      </c>
      <c r="D1172" t="s">
        <v>8970</v>
      </c>
      <c r="E1172" t="s">
        <v>8971</v>
      </c>
      <c r="F1172" t="s">
        <v>6862</v>
      </c>
      <c r="G1172" t="s">
        <v>47</v>
      </c>
      <c r="H1172" t="s">
        <v>47</v>
      </c>
      <c r="I1172" t="s">
        <v>47</v>
      </c>
      <c r="J1172" t="s">
        <v>8972</v>
      </c>
      <c r="K1172" t="s">
        <v>6199</v>
      </c>
      <c r="L1172" s="12">
        <v>45363.382175925923</v>
      </c>
      <c r="M1172" s="12">
        <v>45363.385208333333</v>
      </c>
      <c r="N1172" s="12" t="s">
        <v>8870</v>
      </c>
      <c r="O1172" t="s">
        <v>8973</v>
      </c>
      <c r="P1172" t="s">
        <v>130</v>
      </c>
      <c r="Q1172" t="s">
        <v>5263</v>
      </c>
      <c r="R1172" t="s">
        <v>47</v>
      </c>
      <c r="S1172" t="s">
        <v>47</v>
      </c>
      <c r="T1172" t="s">
        <v>47</v>
      </c>
      <c r="U1172" t="s">
        <v>47</v>
      </c>
      <c r="V1172" t="s">
        <v>47</v>
      </c>
      <c r="W1172" t="s">
        <v>47</v>
      </c>
      <c r="X1172" t="s">
        <v>47</v>
      </c>
      <c r="Y1172" t="s">
        <v>47</v>
      </c>
      <c r="Z1172" t="s">
        <v>47</v>
      </c>
    </row>
    <row r="1173" spans="1:26">
      <c r="A1173" t="s">
        <v>8974</v>
      </c>
      <c r="B1173" t="s">
        <v>170</v>
      </c>
      <c r="C1173">
        <v>2024</v>
      </c>
      <c r="D1173" t="s">
        <v>8975</v>
      </c>
      <c r="E1173" t="s">
        <v>8976</v>
      </c>
      <c r="F1173" t="s">
        <v>8977</v>
      </c>
      <c r="G1173" t="s">
        <v>8978</v>
      </c>
      <c r="H1173" t="s">
        <v>47</v>
      </c>
      <c r="I1173" t="s">
        <v>47</v>
      </c>
      <c r="J1173" t="s">
        <v>8979</v>
      </c>
      <c r="K1173" t="s">
        <v>6178</v>
      </c>
      <c r="L1173" s="12">
        <v>45363.382175925923</v>
      </c>
      <c r="M1173" s="12">
        <v>45363.385625000003</v>
      </c>
      <c r="N1173" s="12" t="s">
        <v>8870</v>
      </c>
      <c r="O1173" t="s">
        <v>8980</v>
      </c>
      <c r="P1173" t="s">
        <v>47</v>
      </c>
      <c r="Q1173" t="s">
        <v>47</v>
      </c>
      <c r="R1173" t="s">
        <v>47</v>
      </c>
      <c r="S1173" t="s">
        <v>47</v>
      </c>
      <c r="T1173" t="s">
        <v>2971</v>
      </c>
      <c r="U1173" t="s">
        <v>1174</v>
      </c>
      <c r="V1173" t="s">
        <v>4425</v>
      </c>
      <c r="W1173" t="s">
        <v>47</v>
      </c>
      <c r="X1173" t="s">
        <v>8981</v>
      </c>
      <c r="Y1173" t="s">
        <v>47</v>
      </c>
      <c r="Z1173" t="s">
        <v>47</v>
      </c>
    </row>
    <row r="1174" spans="1:26">
      <c r="A1174" t="s">
        <v>8982</v>
      </c>
      <c r="B1174" t="s">
        <v>42</v>
      </c>
      <c r="C1174">
        <v>2021</v>
      </c>
      <c r="D1174" t="s">
        <v>605</v>
      </c>
      <c r="E1174" t="s">
        <v>8983</v>
      </c>
      <c r="F1174" t="s">
        <v>607</v>
      </c>
      <c r="G1174" t="s">
        <v>47</v>
      </c>
      <c r="H1174" t="s">
        <v>47</v>
      </c>
      <c r="I1174" t="s">
        <v>608</v>
      </c>
      <c r="J1174" t="s">
        <v>8984</v>
      </c>
      <c r="K1174" t="s">
        <v>61</v>
      </c>
      <c r="L1174" s="12">
        <v>45363.382175925923</v>
      </c>
      <c r="M1174" s="12">
        <v>45363.385636574072</v>
      </c>
      <c r="N1174" s="12" t="s">
        <v>8870</v>
      </c>
      <c r="O1174" t="s">
        <v>8985</v>
      </c>
      <c r="P1174" t="s">
        <v>47</v>
      </c>
      <c r="Q1174" t="s">
        <v>47</v>
      </c>
      <c r="R1174" t="s">
        <v>47</v>
      </c>
      <c r="S1174" t="s">
        <v>8986</v>
      </c>
      <c r="T1174" t="s">
        <v>4018</v>
      </c>
      <c r="U1174" t="s">
        <v>47</v>
      </c>
      <c r="V1174" t="s">
        <v>47</v>
      </c>
      <c r="W1174" t="s">
        <v>47</v>
      </c>
      <c r="X1174" t="s">
        <v>47</v>
      </c>
      <c r="Y1174" t="s">
        <v>47</v>
      </c>
      <c r="Z1174" t="s">
        <v>47</v>
      </c>
    </row>
    <row r="1175" spans="1:26">
      <c r="A1175" t="s">
        <v>8987</v>
      </c>
      <c r="B1175" t="s">
        <v>42</v>
      </c>
      <c r="C1175">
        <v>2022</v>
      </c>
      <c r="D1175" t="s">
        <v>8988</v>
      </c>
      <c r="E1175" t="s">
        <v>8989</v>
      </c>
      <c r="F1175" t="s">
        <v>8990</v>
      </c>
      <c r="G1175" t="s">
        <v>47</v>
      </c>
      <c r="H1175" t="s">
        <v>47</v>
      </c>
      <c r="I1175" t="s">
        <v>8991</v>
      </c>
      <c r="J1175" t="s">
        <v>8992</v>
      </c>
      <c r="K1175" t="s">
        <v>71</v>
      </c>
      <c r="L1175" s="12">
        <v>45363.382175925923</v>
      </c>
      <c r="M1175" s="12">
        <v>45363.387314814812</v>
      </c>
      <c r="N1175" s="12" t="s">
        <v>8870</v>
      </c>
      <c r="O1175" t="s">
        <v>8993</v>
      </c>
      <c r="P1175" t="s">
        <v>47</v>
      </c>
      <c r="Q1175" t="s">
        <v>47</v>
      </c>
      <c r="R1175" t="s">
        <v>47</v>
      </c>
      <c r="S1175" t="s">
        <v>8994</v>
      </c>
      <c r="T1175" t="s">
        <v>4018</v>
      </c>
      <c r="U1175" t="s">
        <v>47</v>
      </c>
      <c r="V1175" t="s">
        <v>47</v>
      </c>
      <c r="W1175" t="s">
        <v>47</v>
      </c>
      <c r="X1175" t="s">
        <v>47</v>
      </c>
      <c r="Y1175" t="s">
        <v>47</v>
      </c>
      <c r="Z1175" t="s">
        <v>47</v>
      </c>
    </row>
    <row r="1176" spans="1:26">
      <c r="A1176" t="s">
        <v>8995</v>
      </c>
      <c r="B1176" t="s">
        <v>42</v>
      </c>
      <c r="C1176">
        <v>2023</v>
      </c>
      <c r="D1176" t="s">
        <v>8996</v>
      </c>
      <c r="E1176" t="s">
        <v>8997</v>
      </c>
      <c r="F1176" t="s">
        <v>8998</v>
      </c>
      <c r="G1176" t="s">
        <v>47</v>
      </c>
      <c r="H1176" t="s">
        <v>47</v>
      </c>
      <c r="I1176" t="s">
        <v>8999</v>
      </c>
      <c r="J1176" t="s">
        <v>9000</v>
      </c>
      <c r="K1176" t="s">
        <v>6199</v>
      </c>
      <c r="L1176" s="12">
        <v>45363.382175925923</v>
      </c>
      <c r="M1176" s="12">
        <v>45363.384953703702</v>
      </c>
      <c r="N1176" s="12" t="s">
        <v>8870</v>
      </c>
      <c r="O1176" t="s">
        <v>9001</v>
      </c>
      <c r="P1176" t="s">
        <v>47</v>
      </c>
      <c r="Q1176" t="s">
        <v>47</v>
      </c>
      <c r="R1176" t="s">
        <v>47</v>
      </c>
      <c r="S1176" t="s">
        <v>47</v>
      </c>
      <c r="T1176" t="s">
        <v>4018</v>
      </c>
      <c r="U1176" t="s">
        <v>47</v>
      </c>
      <c r="V1176" t="s">
        <v>47</v>
      </c>
      <c r="W1176" t="s">
        <v>47</v>
      </c>
      <c r="X1176" t="s">
        <v>47</v>
      </c>
      <c r="Y1176" t="s">
        <v>47</v>
      </c>
      <c r="Z1176" t="s">
        <v>47</v>
      </c>
    </row>
    <row r="1177" spans="1:26">
      <c r="A1177" t="s">
        <v>9002</v>
      </c>
      <c r="B1177" t="s">
        <v>42</v>
      </c>
      <c r="C1177">
        <v>2022</v>
      </c>
      <c r="D1177" t="s">
        <v>9003</v>
      </c>
      <c r="E1177" t="s">
        <v>9004</v>
      </c>
      <c r="F1177" t="s">
        <v>9005</v>
      </c>
      <c r="G1177" t="s">
        <v>47</v>
      </c>
      <c r="H1177" t="s">
        <v>47</v>
      </c>
      <c r="I1177" t="s">
        <v>9006</v>
      </c>
      <c r="J1177" t="s">
        <v>4226</v>
      </c>
      <c r="K1177" t="s">
        <v>71</v>
      </c>
      <c r="L1177" s="12">
        <v>45363.382175925923</v>
      </c>
      <c r="M1177" s="12">
        <v>45363.385659722226</v>
      </c>
      <c r="N1177" s="12" t="s">
        <v>8870</v>
      </c>
      <c r="O1177" t="s">
        <v>9007</v>
      </c>
      <c r="P1177" t="s">
        <v>47</v>
      </c>
      <c r="Q1177" t="s">
        <v>47</v>
      </c>
      <c r="R1177" t="s">
        <v>47</v>
      </c>
      <c r="S1177" t="s">
        <v>47</v>
      </c>
      <c r="T1177" t="s">
        <v>4018</v>
      </c>
      <c r="U1177" t="s">
        <v>47</v>
      </c>
      <c r="V1177" t="s">
        <v>47</v>
      </c>
      <c r="W1177" t="s">
        <v>47</v>
      </c>
      <c r="X1177" t="s">
        <v>47</v>
      </c>
      <c r="Y1177" t="s">
        <v>47</v>
      </c>
      <c r="Z1177" t="s">
        <v>47</v>
      </c>
    </row>
    <row r="1178" spans="1:26">
      <c r="A1178" t="s">
        <v>9008</v>
      </c>
      <c r="B1178" t="s">
        <v>170</v>
      </c>
      <c r="C1178">
        <v>2021</v>
      </c>
      <c r="D1178" t="s">
        <v>1697</v>
      </c>
      <c r="E1178" t="s">
        <v>1698</v>
      </c>
      <c r="F1178" t="s">
        <v>1699</v>
      </c>
      <c r="G1178" t="s">
        <v>1700</v>
      </c>
      <c r="H1178" t="s">
        <v>47</v>
      </c>
      <c r="I1178" t="s">
        <v>47</v>
      </c>
      <c r="J1178" t="s">
        <v>1701</v>
      </c>
      <c r="K1178" t="s">
        <v>61</v>
      </c>
      <c r="L1178" s="12">
        <v>45363.382175925923</v>
      </c>
      <c r="M1178" s="12">
        <v>45363.385648148149</v>
      </c>
      <c r="N1178" s="12" t="s">
        <v>8870</v>
      </c>
      <c r="O1178" t="s">
        <v>9009</v>
      </c>
      <c r="P1178" t="s">
        <v>47</v>
      </c>
      <c r="Q1178" t="s">
        <v>47</v>
      </c>
      <c r="R1178" t="s">
        <v>47</v>
      </c>
      <c r="S1178" t="s">
        <v>47</v>
      </c>
      <c r="T1178" t="s">
        <v>1173</v>
      </c>
      <c r="U1178" t="s">
        <v>1174</v>
      </c>
      <c r="V1178" t="s">
        <v>4425</v>
      </c>
      <c r="W1178" t="s">
        <v>47</v>
      </c>
      <c r="X1178" t="s">
        <v>1703</v>
      </c>
      <c r="Y1178" t="s">
        <v>47</v>
      </c>
      <c r="Z1178" t="s">
        <v>47</v>
      </c>
    </row>
    <row r="1179" spans="1:26">
      <c r="A1179" t="s">
        <v>9010</v>
      </c>
      <c r="B1179" t="s">
        <v>83</v>
      </c>
      <c r="C1179">
        <v>2023</v>
      </c>
      <c r="D1179" t="s">
        <v>9011</v>
      </c>
      <c r="E1179" t="s">
        <v>9012</v>
      </c>
      <c r="F1179" t="s">
        <v>9013</v>
      </c>
      <c r="G1179" t="s">
        <v>47</v>
      </c>
      <c r="H1179" t="s">
        <v>47</v>
      </c>
      <c r="I1179" t="s">
        <v>9014</v>
      </c>
      <c r="J1179" t="s">
        <v>9015</v>
      </c>
      <c r="K1179" t="s">
        <v>9016</v>
      </c>
      <c r="L1179" s="12">
        <v>45363.382175925923</v>
      </c>
      <c r="M1179" s="12">
        <v>45363.385625000003</v>
      </c>
      <c r="N1179" s="12" t="s">
        <v>8870</v>
      </c>
      <c r="O1179" t="s">
        <v>9017</v>
      </c>
      <c r="P1179" t="s">
        <v>47</v>
      </c>
      <c r="Q1179" t="s">
        <v>6199</v>
      </c>
      <c r="R1179" t="s">
        <v>9013</v>
      </c>
      <c r="S1179" t="s">
        <v>47</v>
      </c>
      <c r="T1179" t="s">
        <v>47</v>
      </c>
      <c r="U1179" t="s">
        <v>47</v>
      </c>
      <c r="V1179" t="s">
        <v>4425</v>
      </c>
      <c r="W1179" t="s">
        <v>47</v>
      </c>
      <c r="X1179" t="s">
        <v>47</v>
      </c>
      <c r="Y1179" t="s">
        <v>47</v>
      </c>
      <c r="Z1179" t="s">
        <v>47</v>
      </c>
    </row>
    <row r="1180" spans="1:26">
      <c r="A1180" t="s">
        <v>9018</v>
      </c>
      <c r="B1180" t="s">
        <v>6169</v>
      </c>
      <c r="C1180">
        <v>2022</v>
      </c>
      <c r="D1180" t="s">
        <v>9019</v>
      </c>
      <c r="E1180" t="s">
        <v>9020</v>
      </c>
      <c r="F1180" t="s">
        <v>47</v>
      </c>
      <c r="G1180" t="s">
        <v>47</v>
      </c>
      <c r="H1180" t="s">
        <v>47</v>
      </c>
      <c r="I1180" t="s">
        <v>47</v>
      </c>
      <c r="J1180" t="s">
        <v>9021</v>
      </c>
      <c r="K1180" t="s">
        <v>387</v>
      </c>
      <c r="L1180" s="12">
        <v>45363.382187499999</v>
      </c>
      <c r="M1180" s="12">
        <v>45363.385289351849</v>
      </c>
      <c r="N1180" s="12" t="s">
        <v>8870</v>
      </c>
      <c r="O1180" t="s">
        <v>47</v>
      </c>
      <c r="P1180" t="s">
        <v>47</v>
      </c>
      <c r="Q1180" t="s">
        <v>47</v>
      </c>
      <c r="R1180" t="s">
        <v>47</v>
      </c>
      <c r="S1180" t="s">
        <v>47</v>
      </c>
      <c r="T1180" t="s">
        <v>8896</v>
      </c>
      <c r="U1180" t="s">
        <v>47</v>
      </c>
      <c r="V1180" t="s">
        <v>47</v>
      </c>
      <c r="W1180" t="s">
        <v>47</v>
      </c>
      <c r="X1180" t="s">
        <v>47</v>
      </c>
      <c r="Y1180" t="s">
        <v>47</v>
      </c>
      <c r="Z1180" t="s">
        <v>47</v>
      </c>
    </row>
    <row r="1181" spans="1:26">
      <c r="A1181" t="s">
        <v>9022</v>
      </c>
      <c r="B1181" t="s">
        <v>42</v>
      </c>
      <c r="C1181">
        <v>2019</v>
      </c>
      <c r="D1181" t="s">
        <v>267</v>
      </c>
      <c r="E1181" t="s">
        <v>9023</v>
      </c>
      <c r="F1181" t="s">
        <v>9024</v>
      </c>
      <c r="G1181" t="s">
        <v>47</v>
      </c>
      <c r="H1181" t="s">
        <v>47</v>
      </c>
      <c r="I1181" t="s">
        <v>9025</v>
      </c>
      <c r="J1181" t="s">
        <v>9026</v>
      </c>
      <c r="K1181" t="s">
        <v>219</v>
      </c>
      <c r="L1181" s="12">
        <v>45363.382187499999</v>
      </c>
      <c r="M1181" s="12">
        <v>45363.385578703703</v>
      </c>
      <c r="N1181" s="12" t="s">
        <v>8870</v>
      </c>
      <c r="O1181" t="s">
        <v>271</v>
      </c>
      <c r="P1181" t="s">
        <v>47</v>
      </c>
      <c r="Q1181" t="s">
        <v>47</v>
      </c>
      <c r="R1181" t="s">
        <v>47</v>
      </c>
      <c r="S1181" t="s">
        <v>47</v>
      </c>
      <c r="T1181" t="s">
        <v>4018</v>
      </c>
      <c r="U1181" t="s">
        <v>47</v>
      </c>
      <c r="V1181" t="s">
        <v>47</v>
      </c>
      <c r="W1181" t="s">
        <v>47</v>
      </c>
      <c r="X1181" t="s">
        <v>47</v>
      </c>
      <c r="Y1181" t="s">
        <v>47</v>
      </c>
      <c r="Z1181" t="s">
        <v>47</v>
      </c>
    </row>
    <row r="1182" spans="1:26">
      <c r="A1182" t="s">
        <v>9027</v>
      </c>
      <c r="B1182" t="s">
        <v>83</v>
      </c>
      <c r="C1182">
        <v>2024</v>
      </c>
      <c r="D1182" t="s">
        <v>9028</v>
      </c>
      <c r="E1182" t="s">
        <v>9029</v>
      </c>
      <c r="F1182" t="s">
        <v>9030</v>
      </c>
      <c r="G1182" t="s">
        <v>47</v>
      </c>
      <c r="H1182" t="s">
        <v>47</v>
      </c>
      <c r="I1182" t="s">
        <v>9031</v>
      </c>
      <c r="J1182" t="s">
        <v>9032</v>
      </c>
      <c r="K1182" t="s">
        <v>6178</v>
      </c>
      <c r="L1182" s="12">
        <v>45363.382187499999</v>
      </c>
      <c r="M1182" s="12">
        <v>45363.385694444441</v>
      </c>
      <c r="N1182" s="12" t="s">
        <v>8870</v>
      </c>
      <c r="O1182" t="s">
        <v>1695</v>
      </c>
      <c r="P1182" t="s">
        <v>448</v>
      </c>
      <c r="Q1182" t="s">
        <v>236</v>
      </c>
      <c r="R1182" t="s">
        <v>9033</v>
      </c>
      <c r="S1182" t="s">
        <v>47</v>
      </c>
      <c r="T1182" t="s">
        <v>47</v>
      </c>
      <c r="U1182" t="s">
        <v>47</v>
      </c>
      <c r="V1182" t="s">
        <v>4425</v>
      </c>
      <c r="W1182" t="s">
        <v>47</v>
      </c>
      <c r="X1182" t="s">
        <v>47</v>
      </c>
      <c r="Y1182" t="s">
        <v>47</v>
      </c>
      <c r="Z1182" t="s">
        <v>47</v>
      </c>
    </row>
    <row r="1183" spans="1:26">
      <c r="A1183" t="s">
        <v>9034</v>
      </c>
      <c r="B1183" t="s">
        <v>170</v>
      </c>
      <c r="C1183">
        <v>2021</v>
      </c>
      <c r="D1183" t="s">
        <v>3565</v>
      </c>
      <c r="E1183" t="s">
        <v>3566</v>
      </c>
      <c r="F1183" t="s">
        <v>3567</v>
      </c>
      <c r="G1183" t="s">
        <v>9035</v>
      </c>
      <c r="H1183" t="s">
        <v>47</v>
      </c>
      <c r="I1183" t="s">
        <v>47</v>
      </c>
      <c r="J1183" t="s">
        <v>3568</v>
      </c>
      <c r="K1183" t="s">
        <v>61</v>
      </c>
      <c r="L1183" s="12">
        <v>45363.382187499999</v>
      </c>
      <c r="M1183" s="12">
        <v>45363.385208333333</v>
      </c>
      <c r="N1183" s="12" t="s">
        <v>8870</v>
      </c>
      <c r="O1183" t="s">
        <v>9036</v>
      </c>
      <c r="P1183" t="s">
        <v>47</v>
      </c>
      <c r="Q1183" t="s">
        <v>47</v>
      </c>
      <c r="R1183" t="s">
        <v>47</v>
      </c>
      <c r="S1183" t="s">
        <v>5734</v>
      </c>
      <c r="T1183" t="s">
        <v>1309</v>
      </c>
      <c r="U1183" t="s">
        <v>1310</v>
      </c>
      <c r="V1183" t="s">
        <v>4425</v>
      </c>
      <c r="W1183" t="s">
        <v>47</v>
      </c>
      <c r="X1183" t="s">
        <v>9037</v>
      </c>
      <c r="Y1183" t="s">
        <v>5735</v>
      </c>
      <c r="Z1183" t="s">
        <v>47</v>
      </c>
    </row>
    <row r="1184" spans="1:26">
      <c r="A1184" t="s">
        <v>9038</v>
      </c>
      <c r="B1184" t="s">
        <v>42</v>
      </c>
      <c r="C1184">
        <v>2016</v>
      </c>
      <c r="D1184" t="s">
        <v>9039</v>
      </c>
      <c r="E1184" t="s">
        <v>4370</v>
      </c>
      <c r="F1184" t="s">
        <v>4371</v>
      </c>
      <c r="G1184" t="s">
        <v>47</v>
      </c>
      <c r="H1184" t="s">
        <v>47</v>
      </c>
      <c r="I1184" t="s">
        <v>47</v>
      </c>
      <c r="J1184" t="s">
        <v>4372</v>
      </c>
      <c r="K1184" t="s">
        <v>279</v>
      </c>
      <c r="L1184" s="12">
        <v>45363.382187499999</v>
      </c>
      <c r="M1184" s="12">
        <v>45363.385567129626</v>
      </c>
      <c r="N1184" s="12" t="s">
        <v>8870</v>
      </c>
      <c r="O1184" t="s">
        <v>47</v>
      </c>
      <c r="P1184" t="s">
        <v>47</v>
      </c>
      <c r="Q1184" t="s">
        <v>47</v>
      </c>
      <c r="R1184" t="s">
        <v>47</v>
      </c>
      <c r="S1184" t="s">
        <v>47</v>
      </c>
      <c r="T1184" t="s">
        <v>47</v>
      </c>
      <c r="U1184" t="s">
        <v>47</v>
      </c>
      <c r="V1184" t="s">
        <v>47</v>
      </c>
      <c r="W1184" t="s">
        <v>47</v>
      </c>
      <c r="X1184" t="s">
        <v>47</v>
      </c>
      <c r="Y1184" t="s">
        <v>47</v>
      </c>
      <c r="Z1184" t="s">
        <v>47</v>
      </c>
    </row>
    <row r="1185" spans="1:26">
      <c r="A1185" t="s">
        <v>9040</v>
      </c>
      <c r="B1185" t="s">
        <v>83</v>
      </c>
      <c r="C1185">
        <v>2022</v>
      </c>
      <c r="D1185" t="s">
        <v>9041</v>
      </c>
      <c r="E1185" t="s">
        <v>9042</v>
      </c>
      <c r="F1185" t="s">
        <v>9043</v>
      </c>
      <c r="G1185" t="s">
        <v>47</v>
      </c>
      <c r="H1185" t="s">
        <v>47</v>
      </c>
      <c r="I1185" t="s">
        <v>9044</v>
      </c>
      <c r="J1185" t="s">
        <v>9045</v>
      </c>
      <c r="K1185" t="s">
        <v>9046</v>
      </c>
      <c r="L1185" s="12">
        <v>45363.382187499999</v>
      </c>
      <c r="M1185" s="12">
        <v>45363.385729166665</v>
      </c>
      <c r="N1185" s="12" t="s">
        <v>8870</v>
      </c>
      <c r="O1185" t="s">
        <v>9047</v>
      </c>
      <c r="P1185" t="s">
        <v>505</v>
      </c>
      <c r="Q1185" t="s">
        <v>491</v>
      </c>
      <c r="R1185" t="s">
        <v>9048</v>
      </c>
      <c r="S1185" t="s">
        <v>9049</v>
      </c>
      <c r="T1185" t="s">
        <v>47</v>
      </c>
      <c r="U1185" t="s">
        <v>47</v>
      </c>
      <c r="V1185" t="s">
        <v>4425</v>
      </c>
      <c r="W1185" t="s">
        <v>47</v>
      </c>
      <c r="X1185" t="s">
        <v>47</v>
      </c>
      <c r="Y1185" t="s">
        <v>47</v>
      </c>
      <c r="Z1185" t="s">
        <v>47</v>
      </c>
    </row>
    <row r="1186" spans="1:26">
      <c r="A1186" t="s">
        <v>9050</v>
      </c>
      <c r="B1186" t="s">
        <v>6169</v>
      </c>
      <c r="C1186">
        <v>2023</v>
      </c>
      <c r="D1186" t="s">
        <v>9051</v>
      </c>
      <c r="E1186" t="s">
        <v>9052</v>
      </c>
      <c r="F1186" t="s">
        <v>47</v>
      </c>
      <c r="G1186" t="s">
        <v>47</v>
      </c>
      <c r="H1186" t="s">
        <v>47</v>
      </c>
      <c r="I1186" t="s">
        <v>47</v>
      </c>
      <c r="J1186" t="s">
        <v>9053</v>
      </c>
      <c r="K1186" t="s">
        <v>9054</v>
      </c>
      <c r="L1186" s="12">
        <v>45363.382187499999</v>
      </c>
      <c r="M1186" s="12">
        <v>45363.385312500002</v>
      </c>
      <c r="N1186" s="12" t="s">
        <v>8870</v>
      </c>
      <c r="O1186" t="s">
        <v>47</v>
      </c>
      <c r="P1186" t="s">
        <v>47</v>
      </c>
      <c r="Q1186" t="s">
        <v>47</v>
      </c>
      <c r="R1186" t="s">
        <v>47</v>
      </c>
      <c r="S1186" t="s">
        <v>47</v>
      </c>
      <c r="T1186" t="s">
        <v>8896</v>
      </c>
      <c r="U1186" t="s">
        <v>47</v>
      </c>
      <c r="V1186" t="s">
        <v>47</v>
      </c>
      <c r="W1186" t="s">
        <v>47</v>
      </c>
      <c r="X1186" t="s">
        <v>47</v>
      </c>
      <c r="Y1186" t="s">
        <v>47</v>
      </c>
      <c r="Z1186" t="s">
        <v>47</v>
      </c>
    </row>
    <row r="1187" spans="1:26">
      <c r="A1187" t="s">
        <v>9055</v>
      </c>
      <c r="B1187" t="s">
        <v>83</v>
      </c>
      <c r="C1187">
        <v>2023</v>
      </c>
      <c r="D1187" t="s">
        <v>9056</v>
      </c>
      <c r="E1187" t="s">
        <v>9057</v>
      </c>
      <c r="F1187" t="s">
        <v>9058</v>
      </c>
      <c r="G1187" t="s">
        <v>47</v>
      </c>
      <c r="H1187" t="s">
        <v>47</v>
      </c>
      <c r="I1187" t="s">
        <v>9059</v>
      </c>
      <c r="J1187" t="s">
        <v>9060</v>
      </c>
      <c r="K1187" t="s">
        <v>9061</v>
      </c>
      <c r="L1187" s="12">
        <v>45363.382187499999</v>
      </c>
      <c r="M1187" s="12">
        <v>45363.385127314818</v>
      </c>
      <c r="N1187" s="12" t="s">
        <v>8870</v>
      </c>
      <c r="O1187" t="s">
        <v>9062</v>
      </c>
      <c r="P1187" t="s">
        <v>47</v>
      </c>
      <c r="Q1187" t="s">
        <v>448</v>
      </c>
      <c r="R1187" t="s">
        <v>9063</v>
      </c>
      <c r="S1187" t="s">
        <v>47</v>
      </c>
      <c r="T1187" t="s">
        <v>47</v>
      </c>
      <c r="U1187" t="s">
        <v>47</v>
      </c>
      <c r="V1187" t="s">
        <v>47</v>
      </c>
      <c r="W1187" t="s">
        <v>47</v>
      </c>
      <c r="X1187" t="s">
        <v>47</v>
      </c>
      <c r="Y1187" t="s">
        <v>47</v>
      </c>
      <c r="Z1187" t="s">
        <v>47</v>
      </c>
    </row>
    <row r="1188" spans="1:26">
      <c r="A1188" t="s">
        <v>9064</v>
      </c>
      <c r="B1188" t="s">
        <v>3914</v>
      </c>
      <c r="C1188">
        <v>2018</v>
      </c>
      <c r="D1188" t="s">
        <v>9065</v>
      </c>
      <c r="E1188" t="s">
        <v>4331</v>
      </c>
      <c r="F1188" t="s">
        <v>47</v>
      </c>
      <c r="G1188" t="s">
        <v>47</v>
      </c>
      <c r="H1188" t="s">
        <v>47</v>
      </c>
      <c r="I1188" t="s">
        <v>47</v>
      </c>
      <c r="J1188" t="s">
        <v>9066</v>
      </c>
      <c r="K1188" t="s">
        <v>332</v>
      </c>
      <c r="L1188" s="12">
        <v>45363.382187499999</v>
      </c>
      <c r="M1188" s="12">
        <v>45363.385405092595</v>
      </c>
      <c r="N1188" s="12" t="s">
        <v>8870</v>
      </c>
      <c r="O1188" t="s">
        <v>47</v>
      </c>
      <c r="P1188" t="s">
        <v>47</v>
      </c>
      <c r="Q1188" t="s">
        <v>47</v>
      </c>
      <c r="R1188" t="s">
        <v>47</v>
      </c>
      <c r="S1188" t="s">
        <v>47</v>
      </c>
      <c r="T1188" t="s">
        <v>9067</v>
      </c>
      <c r="U1188" t="s">
        <v>47</v>
      </c>
      <c r="V1188" t="s">
        <v>47</v>
      </c>
      <c r="W1188" t="s">
        <v>47</v>
      </c>
      <c r="X1188" t="s">
        <v>47</v>
      </c>
      <c r="Y1188" t="s">
        <v>47</v>
      </c>
      <c r="Z1188" t="s">
        <v>47</v>
      </c>
    </row>
    <row r="1189" spans="1:26">
      <c r="A1189" t="s">
        <v>9068</v>
      </c>
      <c r="B1189" t="s">
        <v>83</v>
      </c>
      <c r="C1189">
        <v>2023</v>
      </c>
      <c r="D1189" t="s">
        <v>9069</v>
      </c>
      <c r="E1189" t="s">
        <v>9070</v>
      </c>
      <c r="F1189" t="s">
        <v>9071</v>
      </c>
      <c r="G1189" t="s">
        <v>47</v>
      </c>
      <c r="H1189" t="s">
        <v>47</v>
      </c>
      <c r="I1189" t="s">
        <v>47</v>
      </c>
      <c r="J1189" t="s">
        <v>9072</v>
      </c>
      <c r="K1189" t="s">
        <v>6199</v>
      </c>
      <c r="L1189" s="12">
        <v>45363.382187499999</v>
      </c>
      <c r="M1189" s="12">
        <v>45363.385115740741</v>
      </c>
      <c r="N1189" s="12" t="s">
        <v>8870</v>
      </c>
      <c r="O1189" t="s">
        <v>47</v>
      </c>
      <c r="P1189" t="s">
        <v>2614</v>
      </c>
      <c r="Q1189" t="s">
        <v>9073</v>
      </c>
      <c r="R1189" t="s">
        <v>47</v>
      </c>
      <c r="S1189" t="s">
        <v>9074</v>
      </c>
      <c r="T1189" t="s">
        <v>47</v>
      </c>
      <c r="U1189" t="s">
        <v>47</v>
      </c>
      <c r="V1189" t="s">
        <v>47</v>
      </c>
      <c r="W1189" t="s">
        <v>47</v>
      </c>
      <c r="X1189" t="s">
        <v>47</v>
      </c>
      <c r="Y1189" t="s">
        <v>47</v>
      </c>
      <c r="Z1189" t="s">
        <v>47</v>
      </c>
    </row>
    <row r="1190" spans="1:26">
      <c r="A1190" t="s">
        <v>9075</v>
      </c>
      <c r="B1190" t="s">
        <v>83</v>
      </c>
      <c r="C1190">
        <v>2024</v>
      </c>
      <c r="D1190" t="s">
        <v>9076</v>
      </c>
      <c r="E1190" t="s">
        <v>9077</v>
      </c>
      <c r="F1190" t="s">
        <v>47</v>
      </c>
      <c r="G1190" t="s">
        <v>47</v>
      </c>
      <c r="H1190" t="s">
        <v>47</v>
      </c>
      <c r="I1190" t="s">
        <v>47</v>
      </c>
      <c r="J1190" t="s">
        <v>9078</v>
      </c>
      <c r="K1190" t="s">
        <v>6178</v>
      </c>
      <c r="L1190" s="12">
        <v>45363.382187499999</v>
      </c>
      <c r="M1190" s="12">
        <v>45363.385844907411</v>
      </c>
      <c r="N1190" s="12" t="s">
        <v>8870</v>
      </c>
      <c r="O1190" t="s">
        <v>47</v>
      </c>
      <c r="P1190" t="s">
        <v>47</v>
      </c>
      <c r="Q1190" t="s">
        <v>47</v>
      </c>
      <c r="R1190" t="s">
        <v>47</v>
      </c>
      <c r="S1190" t="s">
        <v>47</v>
      </c>
      <c r="T1190" t="s">
        <v>47</v>
      </c>
      <c r="U1190" t="s">
        <v>47</v>
      </c>
      <c r="V1190" t="s">
        <v>47</v>
      </c>
      <c r="W1190" t="s">
        <v>47</v>
      </c>
      <c r="X1190" t="s">
        <v>47</v>
      </c>
      <c r="Y1190" t="s">
        <v>47</v>
      </c>
      <c r="Z1190" t="s">
        <v>47</v>
      </c>
    </row>
    <row r="1191" spans="1:26">
      <c r="A1191" t="s">
        <v>9079</v>
      </c>
      <c r="B1191" t="s">
        <v>83</v>
      </c>
      <c r="C1191">
        <v>2021</v>
      </c>
      <c r="D1191" t="s">
        <v>9080</v>
      </c>
      <c r="E1191" t="s">
        <v>9081</v>
      </c>
      <c r="F1191" t="s">
        <v>9082</v>
      </c>
      <c r="G1191" t="s">
        <v>47</v>
      </c>
      <c r="H1191" t="s">
        <v>47</v>
      </c>
      <c r="I1191" t="s">
        <v>47</v>
      </c>
      <c r="J1191" t="s">
        <v>9083</v>
      </c>
      <c r="K1191" t="s">
        <v>61</v>
      </c>
      <c r="L1191" s="12">
        <v>45363.382187499999</v>
      </c>
      <c r="M1191" s="12">
        <v>45363.385208333333</v>
      </c>
      <c r="N1191" s="12" t="s">
        <v>8870</v>
      </c>
      <c r="O1191" t="s">
        <v>47</v>
      </c>
      <c r="P1191" t="s">
        <v>47</v>
      </c>
      <c r="Q1191" t="s">
        <v>47</v>
      </c>
      <c r="R1191" t="s">
        <v>47</v>
      </c>
      <c r="S1191" t="s">
        <v>47</v>
      </c>
      <c r="T1191" t="s">
        <v>47</v>
      </c>
      <c r="U1191" t="s">
        <v>47</v>
      </c>
      <c r="V1191" t="s">
        <v>47</v>
      </c>
      <c r="W1191" t="s">
        <v>47</v>
      </c>
      <c r="X1191" t="s">
        <v>47</v>
      </c>
      <c r="Y1191" t="s">
        <v>47</v>
      </c>
      <c r="Z1191" t="s">
        <v>47</v>
      </c>
    </row>
    <row r="1192" spans="1:26">
      <c r="A1192" t="s">
        <v>9084</v>
      </c>
      <c r="B1192" t="s">
        <v>83</v>
      </c>
      <c r="C1192">
        <v>2022</v>
      </c>
      <c r="D1192" t="s">
        <v>9085</v>
      </c>
      <c r="E1192" t="s">
        <v>9086</v>
      </c>
      <c r="F1192" t="s">
        <v>47</v>
      </c>
      <c r="G1192" t="s">
        <v>47</v>
      </c>
      <c r="H1192" t="s">
        <v>47</v>
      </c>
      <c r="I1192" t="s">
        <v>47</v>
      </c>
      <c r="J1192" t="s">
        <v>9087</v>
      </c>
      <c r="K1192" t="s">
        <v>71</v>
      </c>
      <c r="L1192" s="12">
        <v>45363.382187499999</v>
      </c>
      <c r="M1192" s="12">
        <v>45363.385196759256</v>
      </c>
      <c r="N1192" s="12" t="s">
        <v>8870</v>
      </c>
      <c r="O1192" t="s">
        <v>47</v>
      </c>
      <c r="P1192" t="s">
        <v>47</v>
      </c>
      <c r="Q1192" t="s">
        <v>47</v>
      </c>
      <c r="R1192" t="s">
        <v>47</v>
      </c>
      <c r="S1192" t="s">
        <v>47</v>
      </c>
      <c r="T1192" t="s">
        <v>47</v>
      </c>
      <c r="U1192" t="s">
        <v>47</v>
      </c>
      <c r="V1192" t="s">
        <v>47</v>
      </c>
      <c r="W1192" t="s">
        <v>47</v>
      </c>
      <c r="X1192" t="s">
        <v>47</v>
      </c>
      <c r="Y1192" t="s">
        <v>47</v>
      </c>
      <c r="Z1192" t="s">
        <v>47</v>
      </c>
    </row>
    <row r="1193" spans="1:26">
      <c r="A1193" t="s">
        <v>9088</v>
      </c>
      <c r="B1193" t="s">
        <v>83</v>
      </c>
      <c r="C1193">
        <v>2023</v>
      </c>
      <c r="D1193" t="s">
        <v>8970</v>
      </c>
      <c r="E1193" t="s">
        <v>9089</v>
      </c>
      <c r="F1193" t="s">
        <v>9090</v>
      </c>
      <c r="G1193" t="s">
        <v>47</v>
      </c>
      <c r="H1193" t="s">
        <v>47</v>
      </c>
      <c r="I1193" t="s">
        <v>47</v>
      </c>
      <c r="J1193" t="s">
        <v>9091</v>
      </c>
      <c r="K1193" t="s">
        <v>6199</v>
      </c>
      <c r="L1193" s="12">
        <v>45363.382187499999</v>
      </c>
      <c r="M1193" s="12">
        <v>45363.38521990741</v>
      </c>
      <c r="N1193" s="12" t="s">
        <v>8870</v>
      </c>
      <c r="O1193" t="s">
        <v>9092</v>
      </c>
      <c r="P1193" t="s">
        <v>130</v>
      </c>
      <c r="Q1193" t="s">
        <v>5263</v>
      </c>
      <c r="R1193" t="s">
        <v>47</v>
      </c>
      <c r="S1193" t="s">
        <v>9093</v>
      </c>
      <c r="T1193" t="s">
        <v>47</v>
      </c>
      <c r="U1193" t="s">
        <v>47</v>
      </c>
      <c r="V1193" t="s">
        <v>47</v>
      </c>
      <c r="W1193" t="s">
        <v>47</v>
      </c>
      <c r="X1193" t="s">
        <v>47</v>
      </c>
      <c r="Y1193" t="s">
        <v>47</v>
      </c>
      <c r="Z1193" t="s">
        <v>47</v>
      </c>
    </row>
    <row r="1194" spans="1:26">
      <c r="A1194" t="s">
        <v>9094</v>
      </c>
      <c r="B1194" t="s">
        <v>42</v>
      </c>
      <c r="C1194">
        <v>2023</v>
      </c>
      <c r="D1194" t="s">
        <v>9095</v>
      </c>
      <c r="E1194" t="s">
        <v>9096</v>
      </c>
      <c r="F1194" t="s">
        <v>9097</v>
      </c>
      <c r="G1194" t="s">
        <v>47</v>
      </c>
      <c r="H1194" t="s">
        <v>47</v>
      </c>
      <c r="I1194" t="s">
        <v>9098</v>
      </c>
      <c r="J1194" t="s">
        <v>9099</v>
      </c>
      <c r="K1194" t="s">
        <v>6199</v>
      </c>
      <c r="L1194" s="12">
        <v>45363.382187499999</v>
      </c>
      <c r="M1194" s="12">
        <v>45363.385752314818</v>
      </c>
      <c r="N1194" s="12" t="s">
        <v>8870</v>
      </c>
      <c r="O1194" t="s">
        <v>9100</v>
      </c>
      <c r="P1194" t="s">
        <v>47</v>
      </c>
      <c r="Q1194" t="s">
        <v>47</v>
      </c>
      <c r="R1194" t="s">
        <v>47</v>
      </c>
      <c r="S1194" t="s">
        <v>9101</v>
      </c>
      <c r="T1194" t="s">
        <v>9102</v>
      </c>
      <c r="U1194" t="s">
        <v>47</v>
      </c>
      <c r="V1194" t="s">
        <v>47</v>
      </c>
      <c r="W1194" t="s">
        <v>47</v>
      </c>
      <c r="X1194" t="s">
        <v>47</v>
      </c>
      <c r="Y1194" t="s">
        <v>47</v>
      </c>
      <c r="Z1194" t="s">
        <v>47</v>
      </c>
    </row>
    <row r="1195" spans="1:26">
      <c r="A1195" t="s">
        <v>9103</v>
      </c>
      <c r="B1195" t="s">
        <v>6169</v>
      </c>
      <c r="C1195">
        <v>2020</v>
      </c>
      <c r="D1195" t="s">
        <v>4008</v>
      </c>
      <c r="E1195" t="s">
        <v>4009</v>
      </c>
      <c r="F1195" t="s">
        <v>47</v>
      </c>
      <c r="G1195" t="s">
        <v>47</v>
      </c>
      <c r="H1195" t="s">
        <v>47</v>
      </c>
      <c r="I1195" t="s">
        <v>47</v>
      </c>
      <c r="J1195" t="s">
        <v>9104</v>
      </c>
      <c r="K1195" t="s">
        <v>7021</v>
      </c>
      <c r="L1195" s="12">
        <v>45363.382187499999</v>
      </c>
      <c r="M1195" s="12">
        <v>45363.385706018518</v>
      </c>
      <c r="N1195" s="12" t="s">
        <v>8870</v>
      </c>
      <c r="O1195" t="s">
        <v>47</v>
      </c>
      <c r="P1195" t="s">
        <v>47</v>
      </c>
      <c r="Q1195" t="s">
        <v>47</v>
      </c>
      <c r="R1195" t="s">
        <v>47</v>
      </c>
      <c r="S1195" t="s">
        <v>9105</v>
      </c>
      <c r="T1195" t="s">
        <v>8896</v>
      </c>
      <c r="U1195" t="s">
        <v>47</v>
      </c>
      <c r="V1195" t="s">
        <v>47</v>
      </c>
      <c r="W1195" t="s">
        <v>47</v>
      </c>
      <c r="X1195" t="s">
        <v>47</v>
      </c>
      <c r="Y1195" t="s">
        <v>47</v>
      </c>
      <c r="Z1195" t="s">
        <v>47</v>
      </c>
    </row>
    <row r="1196" spans="1:26">
      <c r="A1196" t="s">
        <v>9106</v>
      </c>
      <c r="B1196" t="s">
        <v>6169</v>
      </c>
      <c r="C1196">
        <v>2018</v>
      </c>
      <c r="D1196" t="s">
        <v>9107</v>
      </c>
      <c r="E1196" t="s">
        <v>9108</v>
      </c>
      <c r="F1196" t="s">
        <v>47</v>
      </c>
      <c r="G1196" t="s">
        <v>47</v>
      </c>
      <c r="H1196" t="s">
        <v>47</v>
      </c>
      <c r="I1196" t="s">
        <v>47</v>
      </c>
      <c r="J1196" t="s">
        <v>9109</v>
      </c>
      <c r="K1196" t="s">
        <v>332</v>
      </c>
      <c r="L1196" s="12">
        <v>45363.382187499999</v>
      </c>
      <c r="M1196" s="12">
        <v>45363.385844907411</v>
      </c>
      <c r="N1196" s="12" t="s">
        <v>8870</v>
      </c>
      <c r="O1196" t="s">
        <v>47</v>
      </c>
      <c r="P1196" t="s">
        <v>47</v>
      </c>
      <c r="Q1196" t="s">
        <v>47</v>
      </c>
      <c r="R1196" t="s">
        <v>47</v>
      </c>
      <c r="S1196" t="s">
        <v>9110</v>
      </c>
      <c r="T1196" t="s">
        <v>9111</v>
      </c>
      <c r="U1196" t="s">
        <v>47</v>
      </c>
      <c r="V1196" t="s">
        <v>47</v>
      </c>
      <c r="W1196" t="s">
        <v>47</v>
      </c>
      <c r="X1196" t="s">
        <v>47</v>
      </c>
      <c r="Y1196" t="s">
        <v>47</v>
      </c>
      <c r="Z1196" t="s">
        <v>47</v>
      </c>
    </row>
    <row r="1197" spans="1:26">
      <c r="A1197" t="s">
        <v>9112</v>
      </c>
      <c r="B1197" t="s">
        <v>83</v>
      </c>
      <c r="C1197">
        <v>2022</v>
      </c>
      <c r="D1197" t="s">
        <v>9113</v>
      </c>
      <c r="E1197" t="s">
        <v>9114</v>
      </c>
      <c r="F1197" t="s">
        <v>9115</v>
      </c>
      <c r="G1197" t="s">
        <v>47</v>
      </c>
      <c r="H1197" t="s">
        <v>47</v>
      </c>
      <c r="I1197" t="s">
        <v>47</v>
      </c>
      <c r="J1197" t="s">
        <v>9116</v>
      </c>
      <c r="K1197" t="s">
        <v>71</v>
      </c>
      <c r="L1197" s="12">
        <v>45363.382187499999</v>
      </c>
      <c r="M1197" s="12">
        <v>45363.385034722225</v>
      </c>
      <c r="N1197" s="12" t="s">
        <v>8870</v>
      </c>
      <c r="O1197" t="s">
        <v>47</v>
      </c>
      <c r="P1197" t="s">
        <v>47</v>
      </c>
      <c r="Q1197" t="s">
        <v>47</v>
      </c>
      <c r="R1197" t="s">
        <v>47</v>
      </c>
      <c r="S1197" t="s">
        <v>47</v>
      </c>
      <c r="T1197" t="s">
        <v>47</v>
      </c>
      <c r="U1197" t="s">
        <v>47</v>
      </c>
      <c r="V1197" t="s">
        <v>47</v>
      </c>
      <c r="W1197" t="s">
        <v>47</v>
      </c>
      <c r="X1197" t="s">
        <v>47</v>
      </c>
      <c r="Y1197" t="s">
        <v>47</v>
      </c>
      <c r="Z1197" t="s">
        <v>47</v>
      </c>
    </row>
    <row r="1198" spans="1:26">
      <c r="A1198" t="s">
        <v>9117</v>
      </c>
      <c r="B1198" t="s">
        <v>83</v>
      </c>
      <c r="C1198">
        <v>2022</v>
      </c>
      <c r="D1198" t="s">
        <v>9118</v>
      </c>
      <c r="E1198" t="s">
        <v>9119</v>
      </c>
      <c r="F1198" t="s">
        <v>47</v>
      </c>
      <c r="G1198" t="s">
        <v>47</v>
      </c>
      <c r="H1198" t="s">
        <v>47</v>
      </c>
      <c r="I1198" t="s">
        <v>47</v>
      </c>
      <c r="J1198" t="s">
        <v>9120</v>
      </c>
      <c r="K1198" t="s">
        <v>71</v>
      </c>
      <c r="L1198" s="12">
        <v>45363.382187499999</v>
      </c>
      <c r="M1198" s="12">
        <v>45363.385775462964</v>
      </c>
      <c r="N1198" s="12" t="s">
        <v>8870</v>
      </c>
      <c r="O1198" t="s">
        <v>47</v>
      </c>
      <c r="P1198" t="s">
        <v>47</v>
      </c>
      <c r="Q1198" t="s">
        <v>47</v>
      </c>
      <c r="R1198" t="s">
        <v>47</v>
      </c>
      <c r="S1198" t="s">
        <v>47</v>
      </c>
      <c r="T1198" t="s">
        <v>47</v>
      </c>
      <c r="U1198" t="s">
        <v>47</v>
      </c>
      <c r="V1198" t="s">
        <v>47</v>
      </c>
      <c r="W1198" t="s">
        <v>47</v>
      </c>
      <c r="X1198" t="s">
        <v>47</v>
      </c>
      <c r="Y1198" t="s">
        <v>47</v>
      </c>
      <c r="Z1198" t="s">
        <v>47</v>
      </c>
    </row>
    <row r="1199" spans="1:26">
      <c r="A1199" t="s">
        <v>9121</v>
      </c>
      <c r="B1199" t="s">
        <v>42</v>
      </c>
      <c r="C1199">
        <v>2022</v>
      </c>
      <c r="D1199" t="s">
        <v>9122</v>
      </c>
      <c r="E1199" t="s">
        <v>9123</v>
      </c>
      <c r="F1199" t="s">
        <v>9124</v>
      </c>
      <c r="G1199" t="s">
        <v>47</v>
      </c>
      <c r="H1199" t="s">
        <v>47</v>
      </c>
      <c r="I1199" t="s">
        <v>47</v>
      </c>
      <c r="J1199" t="s">
        <v>9125</v>
      </c>
      <c r="K1199" t="s">
        <v>71</v>
      </c>
      <c r="L1199" s="12">
        <v>45363.382187499999</v>
      </c>
      <c r="M1199" s="12">
        <v>45363.385208333333</v>
      </c>
      <c r="N1199" s="12" t="s">
        <v>8870</v>
      </c>
      <c r="O1199" t="s">
        <v>47</v>
      </c>
      <c r="P1199" t="s">
        <v>47</v>
      </c>
      <c r="Q1199" t="s">
        <v>47</v>
      </c>
      <c r="R1199" t="s">
        <v>47</v>
      </c>
      <c r="S1199" t="s">
        <v>47</v>
      </c>
      <c r="T1199" t="s">
        <v>47</v>
      </c>
      <c r="U1199" t="s">
        <v>47</v>
      </c>
      <c r="V1199" t="s">
        <v>47</v>
      </c>
      <c r="W1199" t="s">
        <v>47</v>
      </c>
      <c r="X1199" t="s">
        <v>47</v>
      </c>
      <c r="Y1199" t="s">
        <v>47</v>
      </c>
      <c r="Z1199" t="s">
        <v>47</v>
      </c>
    </row>
    <row r="1200" spans="1:26">
      <c r="A1200" t="s">
        <v>9126</v>
      </c>
      <c r="B1200" t="s">
        <v>83</v>
      </c>
      <c r="C1200">
        <v>2014</v>
      </c>
      <c r="D1200" t="s">
        <v>9127</v>
      </c>
      <c r="E1200" t="s">
        <v>9128</v>
      </c>
      <c r="F1200" t="s">
        <v>47</v>
      </c>
      <c r="G1200" t="s">
        <v>47</v>
      </c>
      <c r="H1200" t="s">
        <v>47</v>
      </c>
      <c r="I1200" t="s">
        <v>47</v>
      </c>
      <c r="J1200" t="s">
        <v>9129</v>
      </c>
      <c r="K1200" t="s">
        <v>348</v>
      </c>
      <c r="L1200" s="12">
        <v>45363.382187499999</v>
      </c>
      <c r="M1200" s="12">
        <v>45363.385381944441</v>
      </c>
      <c r="N1200" s="12" t="s">
        <v>8870</v>
      </c>
      <c r="O1200" t="s">
        <v>47</v>
      </c>
      <c r="P1200" t="s">
        <v>47</v>
      </c>
      <c r="Q1200" t="s">
        <v>47</v>
      </c>
      <c r="R1200" t="s">
        <v>47</v>
      </c>
      <c r="S1200" t="s">
        <v>47</v>
      </c>
      <c r="T1200" t="s">
        <v>47</v>
      </c>
      <c r="U1200" t="s">
        <v>47</v>
      </c>
      <c r="V1200" t="s">
        <v>47</v>
      </c>
      <c r="W1200" t="s">
        <v>47</v>
      </c>
      <c r="X1200" t="s">
        <v>47</v>
      </c>
      <c r="Y1200" t="s">
        <v>47</v>
      </c>
      <c r="Z1200" t="s">
        <v>47</v>
      </c>
    </row>
    <row r="1201" spans="1:26">
      <c r="A1201" t="s">
        <v>9130</v>
      </c>
      <c r="B1201" t="s">
        <v>83</v>
      </c>
      <c r="C1201">
        <v>2022</v>
      </c>
      <c r="D1201" t="s">
        <v>9131</v>
      </c>
      <c r="E1201" t="s">
        <v>9020</v>
      </c>
      <c r="F1201" t="s">
        <v>9132</v>
      </c>
      <c r="G1201" t="s">
        <v>47</v>
      </c>
      <c r="H1201" t="s">
        <v>47</v>
      </c>
      <c r="I1201" t="s">
        <v>47</v>
      </c>
      <c r="J1201" t="s">
        <v>9133</v>
      </c>
      <c r="K1201" t="s">
        <v>71</v>
      </c>
      <c r="L1201" s="12">
        <v>45363.382187499999</v>
      </c>
      <c r="M1201" s="12">
        <v>45363.385289351849</v>
      </c>
      <c r="N1201" s="12" t="s">
        <v>8870</v>
      </c>
      <c r="O1201" t="s">
        <v>9134</v>
      </c>
      <c r="P1201" t="s">
        <v>47</v>
      </c>
      <c r="Q1201" t="s">
        <v>47</v>
      </c>
      <c r="R1201" t="s">
        <v>47</v>
      </c>
      <c r="S1201" t="s">
        <v>47</v>
      </c>
      <c r="T1201" t="s">
        <v>47</v>
      </c>
      <c r="U1201" t="s">
        <v>47</v>
      </c>
      <c r="V1201" t="s">
        <v>47</v>
      </c>
      <c r="W1201" t="s">
        <v>47</v>
      </c>
      <c r="X1201" t="s">
        <v>47</v>
      </c>
      <c r="Y1201" t="s">
        <v>47</v>
      </c>
      <c r="Z1201" t="s">
        <v>47</v>
      </c>
    </row>
    <row r="1202" spans="1:26">
      <c r="A1202" t="s">
        <v>9135</v>
      </c>
      <c r="B1202" t="s">
        <v>654</v>
      </c>
      <c r="C1202">
        <v>2023</v>
      </c>
      <c r="D1202" t="s">
        <v>9136</v>
      </c>
      <c r="E1202" t="s">
        <v>9137</v>
      </c>
      <c r="F1202" t="s">
        <v>47</v>
      </c>
      <c r="G1202" t="s">
        <v>47</v>
      </c>
      <c r="H1202" t="s">
        <v>47</v>
      </c>
      <c r="I1202" t="s">
        <v>47</v>
      </c>
      <c r="J1202" t="s">
        <v>47</v>
      </c>
      <c r="K1202" t="s">
        <v>6199</v>
      </c>
      <c r="L1202" s="12">
        <v>45363.382187499999</v>
      </c>
      <c r="M1202" s="12">
        <v>45363.385729166665</v>
      </c>
      <c r="N1202" s="12" t="s">
        <v>47</v>
      </c>
      <c r="O1202" t="s">
        <v>47</v>
      </c>
      <c r="P1202" t="s">
        <v>47</v>
      </c>
      <c r="Q1202" t="s">
        <v>47</v>
      </c>
      <c r="R1202" t="s">
        <v>47</v>
      </c>
      <c r="S1202" t="s">
        <v>9138</v>
      </c>
      <c r="T1202" t="s">
        <v>9139</v>
      </c>
      <c r="U1202" t="s">
        <v>47</v>
      </c>
      <c r="V1202" t="s">
        <v>47</v>
      </c>
      <c r="W1202" t="s">
        <v>47</v>
      </c>
      <c r="X1202" t="s">
        <v>47</v>
      </c>
      <c r="Y1202" t="s">
        <v>47</v>
      </c>
      <c r="Z1202" t="s">
        <v>47</v>
      </c>
    </row>
    <row r="1203" spans="1:26">
      <c r="A1203" t="s">
        <v>9140</v>
      </c>
      <c r="B1203" t="s">
        <v>83</v>
      </c>
      <c r="C1203">
        <v>2023</v>
      </c>
      <c r="D1203" t="s">
        <v>9141</v>
      </c>
      <c r="E1203" t="s">
        <v>9142</v>
      </c>
      <c r="F1203" t="s">
        <v>9143</v>
      </c>
      <c r="G1203" t="s">
        <v>47</v>
      </c>
      <c r="H1203" t="s">
        <v>9144</v>
      </c>
      <c r="I1203" t="s">
        <v>9145</v>
      </c>
      <c r="J1203" t="s">
        <v>9146</v>
      </c>
      <c r="K1203" t="s">
        <v>9147</v>
      </c>
      <c r="L1203" s="12">
        <v>45363.382187499999</v>
      </c>
      <c r="M1203" s="12">
        <v>45363.385416666664</v>
      </c>
      <c r="N1203" s="12" t="s">
        <v>8870</v>
      </c>
      <c r="O1203" t="s">
        <v>9148</v>
      </c>
      <c r="P1203" t="s">
        <v>236</v>
      </c>
      <c r="Q1203" t="s">
        <v>5105</v>
      </c>
      <c r="R1203" t="s">
        <v>9149</v>
      </c>
      <c r="S1203" t="s">
        <v>47</v>
      </c>
      <c r="T1203" t="s">
        <v>47</v>
      </c>
      <c r="U1203" t="s">
        <v>47</v>
      </c>
      <c r="V1203" t="s">
        <v>4425</v>
      </c>
      <c r="W1203" t="s">
        <v>47</v>
      </c>
      <c r="X1203" t="s">
        <v>47</v>
      </c>
      <c r="Y1203" t="s">
        <v>47</v>
      </c>
      <c r="Z1203" t="s">
        <v>47</v>
      </c>
    </row>
    <row r="1204" spans="1:26">
      <c r="A1204" t="s">
        <v>9150</v>
      </c>
      <c r="B1204" t="s">
        <v>42</v>
      </c>
      <c r="C1204">
        <v>2023</v>
      </c>
      <c r="D1204" t="s">
        <v>9151</v>
      </c>
      <c r="E1204" t="s">
        <v>9152</v>
      </c>
      <c r="F1204" t="s">
        <v>9153</v>
      </c>
      <c r="G1204" t="s">
        <v>47</v>
      </c>
      <c r="H1204" t="s">
        <v>47</v>
      </c>
      <c r="I1204" t="s">
        <v>47</v>
      </c>
      <c r="J1204" t="s">
        <v>9154</v>
      </c>
      <c r="K1204" t="s">
        <v>6199</v>
      </c>
      <c r="L1204" s="12">
        <v>45363.382199074076</v>
      </c>
      <c r="M1204" s="12">
        <v>45363.385625000003</v>
      </c>
      <c r="N1204" s="12" t="s">
        <v>8870</v>
      </c>
      <c r="O1204" t="s">
        <v>47</v>
      </c>
      <c r="P1204" t="s">
        <v>47</v>
      </c>
      <c r="Q1204" t="s">
        <v>47</v>
      </c>
      <c r="R1204" t="s">
        <v>47</v>
      </c>
      <c r="S1204" t="s">
        <v>47</v>
      </c>
      <c r="T1204" t="s">
        <v>47</v>
      </c>
      <c r="U1204" t="s">
        <v>47</v>
      </c>
      <c r="V1204" t="s">
        <v>47</v>
      </c>
      <c r="W1204" t="s">
        <v>47</v>
      </c>
      <c r="X1204" t="s">
        <v>47</v>
      </c>
      <c r="Y1204" t="s">
        <v>47</v>
      </c>
      <c r="Z1204" t="s">
        <v>47</v>
      </c>
    </row>
    <row r="1205" spans="1:26">
      <c r="A1205" t="s">
        <v>9155</v>
      </c>
      <c r="B1205" t="s">
        <v>42</v>
      </c>
      <c r="C1205">
        <v>2015</v>
      </c>
      <c r="D1205" t="s">
        <v>9156</v>
      </c>
      <c r="E1205" t="s">
        <v>9157</v>
      </c>
      <c r="F1205" t="s">
        <v>9158</v>
      </c>
      <c r="G1205" t="s">
        <v>47</v>
      </c>
      <c r="H1205" t="s">
        <v>47</v>
      </c>
      <c r="I1205" t="s">
        <v>47</v>
      </c>
      <c r="J1205" t="s">
        <v>9159</v>
      </c>
      <c r="K1205" t="s">
        <v>512</v>
      </c>
      <c r="L1205" s="12">
        <v>45363.382199074076</v>
      </c>
      <c r="M1205" s="12">
        <v>45363.385729166665</v>
      </c>
      <c r="N1205" s="12" t="s">
        <v>8870</v>
      </c>
      <c r="O1205" t="s">
        <v>9160</v>
      </c>
      <c r="P1205" t="s">
        <v>47</v>
      </c>
      <c r="Q1205" t="s">
        <v>47</v>
      </c>
      <c r="R1205" t="s">
        <v>47</v>
      </c>
      <c r="S1205" t="s">
        <v>47</v>
      </c>
      <c r="T1205" t="s">
        <v>47</v>
      </c>
      <c r="U1205" t="s">
        <v>47</v>
      </c>
      <c r="V1205" t="s">
        <v>47</v>
      </c>
      <c r="W1205" t="s">
        <v>47</v>
      </c>
      <c r="X1205" t="s">
        <v>47</v>
      </c>
      <c r="Y1205" t="s">
        <v>47</v>
      </c>
      <c r="Z1205" t="s">
        <v>47</v>
      </c>
    </row>
    <row r="1206" spans="1:26">
      <c r="A1206" t="s">
        <v>9161</v>
      </c>
      <c r="B1206" t="s">
        <v>42</v>
      </c>
      <c r="C1206">
        <v>2019</v>
      </c>
      <c r="D1206" t="s">
        <v>9162</v>
      </c>
      <c r="E1206" t="s">
        <v>4247</v>
      </c>
      <c r="F1206" t="s">
        <v>597</v>
      </c>
      <c r="G1206" t="s">
        <v>47</v>
      </c>
      <c r="H1206" t="s">
        <v>47</v>
      </c>
      <c r="I1206" t="s">
        <v>47</v>
      </c>
      <c r="J1206" t="s">
        <v>9163</v>
      </c>
      <c r="K1206" t="s">
        <v>219</v>
      </c>
      <c r="L1206" s="12">
        <v>45363.382199074076</v>
      </c>
      <c r="M1206" s="12">
        <v>45363.385763888888</v>
      </c>
      <c r="N1206" s="12" t="s">
        <v>8870</v>
      </c>
      <c r="O1206" t="s">
        <v>62</v>
      </c>
      <c r="P1206" t="s">
        <v>47</v>
      </c>
      <c r="Q1206" t="s">
        <v>47</v>
      </c>
      <c r="R1206" t="s">
        <v>47</v>
      </c>
      <c r="S1206" t="s">
        <v>9164</v>
      </c>
      <c r="T1206" t="s">
        <v>4018</v>
      </c>
      <c r="U1206" t="s">
        <v>47</v>
      </c>
      <c r="V1206" t="s">
        <v>47</v>
      </c>
      <c r="W1206" t="s">
        <v>47</v>
      </c>
      <c r="X1206" t="s">
        <v>47</v>
      </c>
      <c r="Y1206" t="s">
        <v>47</v>
      </c>
      <c r="Z1206" t="s">
        <v>47</v>
      </c>
    </row>
    <row r="1207" spans="1:26">
      <c r="A1207" t="s">
        <v>9165</v>
      </c>
      <c r="B1207" t="s">
        <v>3914</v>
      </c>
      <c r="C1207">
        <v>2003</v>
      </c>
      <c r="D1207" t="s">
        <v>9166</v>
      </c>
      <c r="E1207" t="s">
        <v>9167</v>
      </c>
      <c r="F1207" t="s">
        <v>47</v>
      </c>
      <c r="G1207" t="s">
        <v>47</v>
      </c>
      <c r="H1207" t="s">
        <v>47</v>
      </c>
      <c r="I1207" t="s">
        <v>47</v>
      </c>
      <c r="J1207" t="s">
        <v>47</v>
      </c>
      <c r="K1207" t="s">
        <v>129</v>
      </c>
      <c r="L1207" s="12">
        <v>45363.382199074076</v>
      </c>
      <c r="M1207" s="12">
        <v>45363.38548611111</v>
      </c>
      <c r="N1207" s="12" t="s">
        <v>47</v>
      </c>
      <c r="O1207" t="s">
        <v>47</v>
      </c>
      <c r="P1207" t="s">
        <v>47</v>
      </c>
      <c r="Q1207" t="s">
        <v>47</v>
      </c>
      <c r="R1207" t="s">
        <v>47</v>
      </c>
      <c r="S1207" t="s">
        <v>47</v>
      </c>
      <c r="T1207" t="s">
        <v>9168</v>
      </c>
      <c r="U1207" t="s">
        <v>47</v>
      </c>
      <c r="V1207" t="s">
        <v>47</v>
      </c>
      <c r="W1207" t="s">
        <v>47</v>
      </c>
      <c r="X1207" t="s">
        <v>47</v>
      </c>
      <c r="Y1207" t="s">
        <v>47</v>
      </c>
      <c r="Z1207" t="s">
        <v>47</v>
      </c>
    </row>
    <row r="1208" spans="1:26">
      <c r="A1208" t="s">
        <v>9169</v>
      </c>
      <c r="B1208" t="s">
        <v>6169</v>
      </c>
      <c r="C1208">
        <v>2022</v>
      </c>
      <c r="D1208" t="s">
        <v>9170</v>
      </c>
      <c r="E1208" t="s">
        <v>9171</v>
      </c>
      <c r="F1208" t="s">
        <v>47</v>
      </c>
      <c r="G1208" t="s">
        <v>47</v>
      </c>
      <c r="H1208" t="s">
        <v>47</v>
      </c>
      <c r="I1208" t="s">
        <v>47</v>
      </c>
      <c r="J1208" t="s">
        <v>47</v>
      </c>
      <c r="K1208" t="s">
        <v>71</v>
      </c>
      <c r="L1208" s="12">
        <v>45363.382199074076</v>
      </c>
      <c r="M1208" s="12">
        <v>45363.384976851848</v>
      </c>
      <c r="N1208" s="12" t="s">
        <v>47</v>
      </c>
      <c r="O1208" t="s">
        <v>47</v>
      </c>
      <c r="P1208" t="s">
        <v>47</v>
      </c>
      <c r="Q1208" t="s">
        <v>47</v>
      </c>
      <c r="R1208" t="s">
        <v>47</v>
      </c>
      <c r="S1208" t="s">
        <v>9172</v>
      </c>
      <c r="T1208" t="s">
        <v>9173</v>
      </c>
      <c r="U1208" t="s">
        <v>47</v>
      </c>
      <c r="V1208" t="s">
        <v>47</v>
      </c>
      <c r="W1208" t="s">
        <v>47</v>
      </c>
      <c r="X1208" t="s">
        <v>47</v>
      </c>
      <c r="Y1208" t="s">
        <v>47</v>
      </c>
      <c r="Z1208" t="s">
        <v>47</v>
      </c>
    </row>
    <row r="1209" spans="1:26">
      <c r="A1209" t="s">
        <v>9174</v>
      </c>
      <c r="B1209" t="s">
        <v>83</v>
      </c>
      <c r="C1209">
        <v>2015</v>
      </c>
      <c r="D1209" t="s">
        <v>746</v>
      </c>
      <c r="E1209" t="s">
        <v>9175</v>
      </c>
      <c r="F1209" t="s">
        <v>9176</v>
      </c>
      <c r="G1209" t="s">
        <v>47</v>
      </c>
      <c r="H1209" t="s">
        <v>47</v>
      </c>
      <c r="I1209" t="s">
        <v>47</v>
      </c>
      <c r="J1209" t="s">
        <v>47</v>
      </c>
      <c r="K1209" t="s">
        <v>512</v>
      </c>
      <c r="L1209" s="12">
        <v>45363.382199074076</v>
      </c>
      <c r="M1209" s="12">
        <v>45363.385798611111</v>
      </c>
      <c r="N1209" s="12" t="s">
        <v>47</v>
      </c>
      <c r="O1209" t="s">
        <v>47</v>
      </c>
      <c r="P1209" t="s">
        <v>448</v>
      </c>
      <c r="Q1209" t="s">
        <v>311</v>
      </c>
      <c r="R1209" t="s">
        <v>47</v>
      </c>
      <c r="S1209" t="s">
        <v>9177</v>
      </c>
      <c r="T1209" t="s">
        <v>47</v>
      </c>
      <c r="U1209" t="s">
        <v>47</v>
      </c>
      <c r="V1209" t="s">
        <v>47</v>
      </c>
      <c r="W1209" t="s">
        <v>47</v>
      </c>
      <c r="X1209" t="s">
        <v>47</v>
      </c>
      <c r="Y1209" t="s">
        <v>47</v>
      </c>
      <c r="Z1209" t="s">
        <v>47</v>
      </c>
    </row>
    <row r="1210" spans="1:26">
      <c r="A1210" t="s">
        <v>9178</v>
      </c>
      <c r="B1210" t="s">
        <v>83</v>
      </c>
      <c r="C1210">
        <v>2021</v>
      </c>
      <c r="D1210" t="s">
        <v>9179</v>
      </c>
      <c r="E1210" t="s">
        <v>9180</v>
      </c>
      <c r="F1210" t="s">
        <v>9181</v>
      </c>
      <c r="G1210" t="s">
        <v>47</v>
      </c>
      <c r="H1210" t="s">
        <v>47</v>
      </c>
      <c r="I1210" t="s">
        <v>47</v>
      </c>
      <c r="J1210" t="s">
        <v>47</v>
      </c>
      <c r="K1210" t="s">
        <v>61</v>
      </c>
      <c r="L1210" s="12">
        <v>45363.382199074076</v>
      </c>
      <c r="M1210" s="12">
        <v>45363.385520833333</v>
      </c>
      <c r="N1210" s="12" t="s">
        <v>47</v>
      </c>
      <c r="O1210" t="s">
        <v>47</v>
      </c>
      <c r="P1210" t="s">
        <v>47</v>
      </c>
      <c r="Q1210" t="s">
        <v>47</v>
      </c>
      <c r="R1210" t="s">
        <v>47</v>
      </c>
      <c r="S1210" t="s">
        <v>47</v>
      </c>
      <c r="T1210" t="s">
        <v>47</v>
      </c>
      <c r="U1210" t="s">
        <v>47</v>
      </c>
      <c r="V1210" t="s">
        <v>47</v>
      </c>
      <c r="W1210" t="s">
        <v>47</v>
      </c>
      <c r="X1210" t="s">
        <v>47</v>
      </c>
      <c r="Y1210" t="s">
        <v>47</v>
      </c>
      <c r="Z1210" t="s">
        <v>47</v>
      </c>
    </row>
    <row r="1211" spans="1:26">
      <c r="A1211" t="s">
        <v>9182</v>
      </c>
      <c r="B1211" t="s">
        <v>6169</v>
      </c>
      <c r="C1211">
        <v>2019</v>
      </c>
      <c r="D1211" t="s">
        <v>666</v>
      </c>
      <c r="E1211" t="s">
        <v>9183</v>
      </c>
      <c r="F1211" t="s">
        <v>47</v>
      </c>
      <c r="G1211" t="s">
        <v>47</v>
      </c>
      <c r="H1211" t="s">
        <v>47</v>
      </c>
      <c r="I1211" t="s">
        <v>47</v>
      </c>
      <c r="J1211" t="s">
        <v>47</v>
      </c>
      <c r="K1211" t="s">
        <v>219</v>
      </c>
      <c r="L1211" s="12">
        <v>45363.382199074076</v>
      </c>
      <c r="M1211" s="12">
        <v>45363.385185185187</v>
      </c>
      <c r="N1211" s="12" t="s">
        <v>47</v>
      </c>
      <c r="O1211" t="s">
        <v>47</v>
      </c>
      <c r="P1211" t="s">
        <v>47</v>
      </c>
      <c r="Q1211" t="s">
        <v>47</v>
      </c>
      <c r="R1211" t="s">
        <v>47</v>
      </c>
      <c r="S1211" t="s">
        <v>47</v>
      </c>
      <c r="T1211" t="s">
        <v>4018</v>
      </c>
      <c r="U1211" t="s">
        <v>47</v>
      </c>
      <c r="V1211" t="s">
        <v>47</v>
      </c>
      <c r="W1211" t="s">
        <v>47</v>
      </c>
      <c r="X1211" t="s">
        <v>47</v>
      </c>
      <c r="Y1211" t="s">
        <v>47</v>
      </c>
      <c r="Z1211" t="s">
        <v>47</v>
      </c>
    </row>
    <row r="1212" spans="1:26">
      <c r="A1212" t="s">
        <v>9184</v>
      </c>
      <c r="B1212" t="s">
        <v>6169</v>
      </c>
      <c r="C1212">
        <v>2021</v>
      </c>
      <c r="D1212" t="s">
        <v>9185</v>
      </c>
      <c r="E1212" t="s">
        <v>9186</v>
      </c>
      <c r="F1212" t="s">
        <v>47</v>
      </c>
      <c r="G1212" t="s">
        <v>47</v>
      </c>
      <c r="H1212" t="s">
        <v>47</v>
      </c>
      <c r="I1212" t="s">
        <v>47</v>
      </c>
      <c r="J1212" t="s">
        <v>47</v>
      </c>
      <c r="K1212" t="s">
        <v>61</v>
      </c>
      <c r="L1212" s="12">
        <v>45363.382199074076</v>
      </c>
      <c r="M1212" s="12">
        <v>45363.38585648148</v>
      </c>
      <c r="N1212" s="12" t="s">
        <v>47</v>
      </c>
      <c r="O1212" t="s">
        <v>47</v>
      </c>
      <c r="P1212" t="s">
        <v>47</v>
      </c>
      <c r="Q1212" t="s">
        <v>47</v>
      </c>
      <c r="R1212" t="s">
        <v>47</v>
      </c>
      <c r="S1212" t="s">
        <v>47</v>
      </c>
      <c r="T1212" t="s">
        <v>9187</v>
      </c>
      <c r="U1212" t="s">
        <v>47</v>
      </c>
      <c r="V1212" t="s">
        <v>47</v>
      </c>
      <c r="W1212" t="s">
        <v>47</v>
      </c>
      <c r="X1212" t="s">
        <v>47</v>
      </c>
      <c r="Y1212" t="s">
        <v>47</v>
      </c>
      <c r="Z1212" t="s">
        <v>47</v>
      </c>
    </row>
    <row r="1213" spans="1:26">
      <c r="A1213" t="s">
        <v>9188</v>
      </c>
      <c r="B1213" t="s">
        <v>6169</v>
      </c>
      <c r="C1213">
        <v>2019</v>
      </c>
      <c r="D1213" t="s">
        <v>9189</v>
      </c>
      <c r="E1213" t="s">
        <v>9190</v>
      </c>
      <c r="F1213" t="s">
        <v>47</v>
      </c>
      <c r="G1213" t="s">
        <v>47</v>
      </c>
      <c r="H1213" t="s">
        <v>47</v>
      </c>
      <c r="I1213" t="s">
        <v>47</v>
      </c>
      <c r="J1213" t="s">
        <v>47</v>
      </c>
      <c r="K1213" t="s">
        <v>219</v>
      </c>
      <c r="L1213" s="12">
        <v>45363.382199074076</v>
      </c>
      <c r="M1213" s="12">
        <v>45363.38521990741</v>
      </c>
      <c r="N1213" s="12" t="s">
        <v>47</v>
      </c>
      <c r="O1213" t="s">
        <v>47</v>
      </c>
      <c r="P1213" t="s">
        <v>47</v>
      </c>
      <c r="Q1213" t="s">
        <v>47</v>
      </c>
      <c r="R1213" t="s">
        <v>47</v>
      </c>
      <c r="S1213" t="s">
        <v>9191</v>
      </c>
      <c r="T1213" t="s">
        <v>4018</v>
      </c>
      <c r="U1213" t="s">
        <v>47</v>
      </c>
      <c r="V1213" t="s">
        <v>47</v>
      </c>
      <c r="W1213" t="s">
        <v>47</v>
      </c>
      <c r="X1213" t="s">
        <v>47</v>
      </c>
      <c r="Y1213" t="s">
        <v>47</v>
      </c>
      <c r="Z1213" t="s">
        <v>47</v>
      </c>
    </row>
    <row r="1214" spans="1:26">
      <c r="A1214" t="s">
        <v>9192</v>
      </c>
      <c r="B1214" t="s">
        <v>6169</v>
      </c>
      <c r="C1214">
        <v>2017</v>
      </c>
      <c r="D1214" t="s">
        <v>9193</v>
      </c>
      <c r="E1214" t="s">
        <v>9194</v>
      </c>
      <c r="F1214" t="s">
        <v>47</v>
      </c>
      <c r="G1214" t="s">
        <v>47</v>
      </c>
      <c r="H1214" t="s">
        <v>47</v>
      </c>
      <c r="I1214" t="s">
        <v>47</v>
      </c>
      <c r="J1214" t="s">
        <v>47</v>
      </c>
      <c r="K1214" t="s">
        <v>104</v>
      </c>
      <c r="L1214" s="12">
        <v>45363.382199074076</v>
      </c>
      <c r="M1214" s="12">
        <v>45363.385844907411</v>
      </c>
      <c r="N1214" s="12" t="s">
        <v>47</v>
      </c>
      <c r="O1214" t="s">
        <v>47</v>
      </c>
      <c r="P1214" t="s">
        <v>47</v>
      </c>
      <c r="Q1214" t="s">
        <v>47</v>
      </c>
      <c r="R1214" t="s">
        <v>47</v>
      </c>
      <c r="S1214" t="s">
        <v>9195</v>
      </c>
      <c r="T1214" t="s">
        <v>9196</v>
      </c>
      <c r="U1214" t="s">
        <v>47</v>
      </c>
      <c r="V1214" t="s">
        <v>47</v>
      </c>
      <c r="W1214" t="s">
        <v>47</v>
      </c>
      <c r="X1214" t="s">
        <v>47</v>
      </c>
      <c r="Y1214" t="s">
        <v>47</v>
      </c>
      <c r="Z1214" t="s">
        <v>47</v>
      </c>
    </row>
    <row r="1215" spans="1:26">
      <c r="A1215" t="s">
        <v>9197</v>
      </c>
      <c r="B1215" t="s">
        <v>83</v>
      </c>
      <c r="C1215">
        <v>2021</v>
      </c>
      <c r="D1215" t="s">
        <v>9198</v>
      </c>
      <c r="E1215" t="s">
        <v>9199</v>
      </c>
      <c r="F1215" t="s">
        <v>9200</v>
      </c>
      <c r="G1215" t="s">
        <v>47</v>
      </c>
      <c r="H1215" t="s">
        <v>47</v>
      </c>
      <c r="I1215" t="s">
        <v>47</v>
      </c>
      <c r="J1215" t="s">
        <v>47</v>
      </c>
      <c r="K1215" t="s">
        <v>61</v>
      </c>
      <c r="L1215" s="12">
        <v>45363.382199074076</v>
      </c>
      <c r="M1215" s="12">
        <v>45363.385555555556</v>
      </c>
      <c r="N1215" s="12" t="s">
        <v>47</v>
      </c>
      <c r="O1215" t="s">
        <v>47</v>
      </c>
      <c r="P1215" t="s">
        <v>47</v>
      </c>
      <c r="Q1215" t="s">
        <v>47</v>
      </c>
      <c r="R1215" t="s">
        <v>47</v>
      </c>
      <c r="S1215" t="s">
        <v>47</v>
      </c>
      <c r="T1215" t="s">
        <v>47</v>
      </c>
      <c r="U1215" t="s">
        <v>47</v>
      </c>
      <c r="V1215" t="s">
        <v>47</v>
      </c>
      <c r="W1215" t="s">
        <v>47</v>
      </c>
      <c r="X1215" t="s">
        <v>47</v>
      </c>
      <c r="Y1215" t="s">
        <v>47</v>
      </c>
      <c r="Z1215" t="s">
        <v>47</v>
      </c>
    </row>
    <row r="1216" spans="1:26">
      <c r="A1216" t="s">
        <v>9201</v>
      </c>
      <c r="B1216" t="s">
        <v>83</v>
      </c>
      <c r="C1216">
        <v>1991</v>
      </c>
      <c r="D1216" t="s">
        <v>9202</v>
      </c>
      <c r="E1216" t="s">
        <v>9203</v>
      </c>
      <c r="F1216" t="s">
        <v>9204</v>
      </c>
      <c r="G1216" t="s">
        <v>47</v>
      </c>
      <c r="H1216" t="s">
        <v>47</v>
      </c>
      <c r="I1216" t="s">
        <v>47</v>
      </c>
      <c r="J1216" t="s">
        <v>47</v>
      </c>
      <c r="K1216" t="s">
        <v>1996</v>
      </c>
      <c r="L1216" s="12">
        <v>45363.382199074076</v>
      </c>
      <c r="M1216" s="12">
        <v>45363.38585648148</v>
      </c>
      <c r="N1216" s="12" t="s">
        <v>47</v>
      </c>
      <c r="O1216" t="s">
        <v>47</v>
      </c>
      <c r="P1216" t="s">
        <v>47</v>
      </c>
      <c r="Q1216" t="s">
        <v>47</v>
      </c>
      <c r="R1216" t="s">
        <v>47</v>
      </c>
      <c r="S1216" t="s">
        <v>47</v>
      </c>
      <c r="T1216" t="s">
        <v>47</v>
      </c>
      <c r="U1216" t="s">
        <v>47</v>
      </c>
      <c r="V1216" t="s">
        <v>47</v>
      </c>
      <c r="W1216" t="s">
        <v>47</v>
      </c>
      <c r="X1216" t="s">
        <v>47</v>
      </c>
      <c r="Y1216" t="s">
        <v>47</v>
      </c>
      <c r="Z1216" t="s">
        <v>47</v>
      </c>
    </row>
    <row r="1217" spans="1:26">
      <c r="A1217" t="s">
        <v>9205</v>
      </c>
      <c r="B1217" t="s">
        <v>6169</v>
      </c>
      <c r="C1217">
        <v>2019</v>
      </c>
      <c r="D1217" t="s">
        <v>9206</v>
      </c>
      <c r="E1217" t="s">
        <v>9207</v>
      </c>
      <c r="F1217" t="s">
        <v>47</v>
      </c>
      <c r="G1217" t="s">
        <v>47</v>
      </c>
      <c r="H1217" t="s">
        <v>47</v>
      </c>
      <c r="I1217" t="s">
        <v>47</v>
      </c>
      <c r="J1217" t="s">
        <v>47</v>
      </c>
      <c r="K1217" t="s">
        <v>219</v>
      </c>
      <c r="L1217" s="12">
        <v>45363.382199074076</v>
      </c>
      <c r="M1217" s="12">
        <v>45363.385648148149</v>
      </c>
      <c r="N1217" s="12" t="s">
        <v>47</v>
      </c>
      <c r="O1217" t="s">
        <v>47</v>
      </c>
      <c r="P1217" t="s">
        <v>47</v>
      </c>
      <c r="Q1217" t="s">
        <v>47</v>
      </c>
      <c r="R1217" t="s">
        <v>47</v>
      </c>
      <c r="S1217" t="s">
        <v>9208</v>
      </c>
      <c r="T1217" t="s">
        <v>4018</v>
      </c>
      <c r="U1217" t="s">
        <v>47</v>
      </c>
      <c r="V1217" t="s">
        <v>47</v>
      </c>
      <c r="W1217" t="s">
        <v>47</v>
      </c>
      <c r="X1217" t="s">
        <v>47</v>
      </c>
      <c r="Y1217" t="s">
        <v>47</v>
      </c>
      <c r="Z1217" t="s">
        <v>47</v>
      </c>
    </row>
    <row r="1218" spans="1:26">
      <c r="A1218" t="s">
        <v>9209</v>
      </c>
      <c r="B1218" t="s">
        <v>6169</v>
      </c>
      <c r="C1218">
        <v>2023</v>
      </c>
      <c r="D1218" t="s">
        <v>9210</v>
      </c>
      <c r="E1218" t="s">
        <v>9211</v>
      </c>
      <c r="F1218" t="s">
        <v>47</v>
      </c>
      <c r="G1218" t="s">
        <v>47</v>
      </c>
      <c r="H1218" t="s">
        <v>47</v>
      </c>
      <c r="I1218" t="s">
        <v>47</v>
      </c>
      <c r="J1218" t="s">
        <v>47</v>
      </c>
      <c r="K1218" t="s">
        <v>6199</v>
      </c>
      <c r="L1218" s="12">
        <v>45363.382199074076</v>
      </c>
      <c r="M1218" s="12">
        <v>45363.385844907411</v>
      </c>
      <c r="N1218" s="12" t="s">
        <v>47</v>
      </c>
      <c r="O1218" t="s">
        <v>47</v>
      </c>
      <c r="P1218" t="s">
        <v>47</v>
      </c>
      <c r="Q1218" t="s">
        <v>47</v>
      </c>
      <c r="R1218" t="s">
        <v>47</v>
      </c>
      <c r="S1218" t="s">
        <v>9212</v>
      </c>
      <c r="T1218" t="s">
        <v>9213</v>
      </c>
      <c r="U1218" t="s">
        <v>47</v>
      </c>
      <c r="V1218" t="s">
        <v>47</v>
      </c>
      <c r="W1218" t="s">
        <v>47</v>
      </c>
      <c r="X1218" t="s">
        <v>47</v>
      </c>
      <c r="Y1218" t="s">
        <v>47</v>
      </c>
      <c r="Z1218" t="s">
        <v>47</v>
      </c>
    </row>
    <row r="1219" spans="1:26">
      <c r="A1219" t="s">
        <v>9214</v>
      </c>
      <c r="B1219" t="s">
        <v>83</v>
      </c>
      <c r="C1219">
        <v>2019</v>
      </c>
      <c r="D1219" t="s">
        <v>9215</v>
      </c>
      <c r="E1219" t="s">
        <v>9216</v>
      </c>
      <c r="F1219" t="s">
        <v>9217</v>
      </c>
      <c r="G1219" t="s">
        <v>47</v>
      </c>
      <c r="H1219" t="s">
        <v>47</v>
      </c>
      <c r="I1219" t="s">
        <v>47</v>
      </c>
      <c r="J1219" t="s">
        <v>47</v>
      </c>
      <c r="K1219" t="s">
        <v>219</v>
      </c>
      <c r="L1219" s="12">
        <v>45363.382199074076</v>
      </c>
      <c r="M1219" s="12">
        <v>45363.385833333334</v>
      </c>
      <c r="N1219" s="12" t="s">
        <v>47</v>
      </c>
      <c r="O1219" t="s">
        <v>47</v>
      </c>
      <c r="P1219" t="s">
        <v>47</v>
      </c>
      <c r="Q1219" t="s">
        <v>47</v>
      </c>
      <c r="R1219" t="s">
        <v>47</v>
      </c>
      <c r="S1219" t="s">
        <v>47</v>
      </c>
      <c r="T1219" t="s">
        <v>47</v>
      </c>
      <c r="U1219" t="s">
        <v>47</v>
      </c>
      <c r="V1219" t="s">
        <v>47</v>
      </c>
      <c r="W1219" t="s">
        <v>47</v>
      </c>
      <c r="X1219" t="s">
        <v>47</v>
      </c>
      <c r="Y1219" t="s">
        <v>47</v>
      </c>
      <c r="Z1219" t="s">
        <v>47</v>
      </c>
    </row>
    <row r="1220" spans="1:26">
      <c r="A1220" t="s">
        <v>9218</v>
      </c>
      <c r="B1220" t="s">
        <v>6169</v>
      </c>
      <c r="C1220">
        <v>2013</v>
      </c>
      <c r="D1220" t="s">
        <v>9219</v>
      </c>
      <c r="E1220" t="s">
        <v>9220</v>
      </c>
      <c r="F1220" t="s">
        <v>47</v>
      </c>
      <c r="G1220" t="s">
        <v>47</v>
      </c>
      <c r="H1220" t="s">
        <v>47</v>
      </c>
      <c r="I1220" t="s">
        <v>47</v>
      </c>
      <c r="J1220" t="s">
        <v>47</v>
      </c>
      <c r="K1220" t="s">
        <v>87</v>
      </c>
      <c r="L1220" s="12">
        <v>45363.382199074076</v>
      </c>
      <c r="M1220" s="12">
        <v>45363.385810185187</v>
      </c>
      <c r="N1220" s="12" t="s">
        <v>47</v>
      </c>
      <c r="O1220" t="s">
        <v>47</v>
      </c>
      <c r="P1220" t="s">
        <v>47</v>
      </c>
      <c r="Q1220" t="s">
        <v>47</v>
      </c>
      <c r="R1220" t="s">
        <v>47</v>
      </c>
      <c r="S1220" t="s">
        <v>47</v>
      </c>
      <c r="T1220" t="s">
        <v>9221</v>
      </c>
      <c r="U1220" t="s">
        <v>47</v>
      </c>
      <c r="V1220" t="s">
        <v>47</v>
      </c>
      <c r="W1220" t="s">
        <v>47</v>
      </c>
      <c r="X1220" t="s">
        <v>47</v>
      </c>
      <c r="Y1220" t="s">
        <v>47</v>
      </c>
      <c r="Z1220" t="s">
        <v>47</v>
      </c>
    </row>
    <row r="1221" spans="1:26">
      <c r="A1221" t="s">
        <v>9222</v>
      </c>
      <c r="B1221" t="s">
        <v>83</v>
      </c>
      <c r="C1221">
        <v>2020</v>
      </c>
      <c r="D1221" t="s">
        <v>9223</v>
      </c>
      <c r="E1221" t="s">
        <v>9224</v>
      </c>
      <c r="F1221" t="s">
        <v>9225</v>
      </c>
      <c r="G1221" t="s">
        <v>47</v>
      </c>
      <c r="H1221" t="s">
        <v>47</v>
      </c>
      <c r="I1221" t="s">
        <v>47</v>
      </c>
      <c r="J1221" t="s">
        <v>47</v>
      </c>
      <c r="K1221" t="s">
        <v>124</v>
      </c>
      <c r="L1221" s="12">
        <v>45363.382199074076</v>
      </c>
      <c r="M1221" s="12">
        <v>45363.385613425926</v>
      </c>
      <c r="N1221" s="12" t="s">
        <v>47</v>
      </c>
      <c r="O1221" t="s">
        <v>47</v>
      </c>
      <c r="P1221" t="s">
        <v>47</v>
      </c>
      <c r="Q1221" t="s">
        <v>2614</v>
      </c>
      <c r="R1221" t="s">
        <v>47</v>
      </c>
      <c r="S1221" t="s">
        <v>47</v>
      </c>
      <c r="T1221" t="s">
        <v>47</v>
      </c>
      <c r="U1221" t="s">
        <v>47</v>
      </c>
      <c r="V1221" t="s">
        <v>47</v>
      </c>
      <c r="W1221" t="s">
        <v>47</v>
      </c>
      <c r="X1221" t="s">
        <v>47</v>
      </c>
      <c r="Y1221" t="s">
        <v>47</v>
      </c>
      <c r="Z1221" t="s">
        <v>47</v>
      </c>
    </row>
    <row r="1222" spans="1:26">
      <c r="A1222" t="s">
        <v>9226</v>
      </c>
      <c r="B1222" t="s">
        <v>6169</v>
      </c>
      <c r="D1222" t="s">
        <v>9227</v>
      </c>
      <c r="E1222" t="s">
        <v>9228</v>
      </c>
      <c r="F1222" t="s">
        <v>47</v>
      </c>
      <c r="G1222" t="s">
        <v>47</v>
      </c>
      <c r="H1222" t="s">
        <v>47</v>
      </c>
      <c r="I1222" t="s">
        <v>47</v>
      </c>
      <c r="J1222" t="s">
        <v>47</v>
      </c>
      <c r="K1222" t="s">
        <v>47</v>
      </c>
      <c r="L1222" s="12">
        <v>45363.382199074076</v>
      </c>
      <c r="M1222" s="12">
        <v>45363.385833333334</v>
      </c>
      <c r="N1222" s="12" t="s">
        <v>47</v>
      </c>
      <c r="O1222" t="s">
        <v>47</v>
      </c>
      <c r="P1222" t="s">
        <v>47</v>
      </c>
      <c r="Q1222" t="s">
        <v>47</v>
      </c>
      <c r="R1222" t="s">
        <v>47</v>
      </c>
      <c r="S1222" t="s">
        <v>47</v>
      </c>
      <c r="T1222" t="s">
        <v>47</v>
      </c>
      <c r="U1222" t="s">
        <v>47</v>
      </c>
      <c r="V1222" t="s">
        <v>47</v>
      </c>
      <c r="W1222" t="s">
        <v>47</v>
      </c>
      <c r="X1222" t="s">
        <v>47</v>
      </c>
      <c r="Y1222" t="s">
        <v>47</v>
      </c>
      <c r="Z1222" t="s">
        <v>47</v>
      </c>
    </row>
    <row r="1223" spans="1:26">
      <c r="A1223" t="s">
        <v>9229</v>
      </c>
      <c r="B1223" t="s">
        <v>42</v>
      </c>
      <c r="D1223" t="s">
        <v>9230</v>
      </c>
      <c r="E1223" t="s">
        <v>9231</v>
      </c>
      <c r="F1223" t="s">
        <v>9232</v>
      </c>
      <c r="G1223" t="s">
        <v>47</v>
      </c>
      <c r="H1223" t="s">
        <v>47</v>
      </c>
      <c r="I1223" t="s">
        <v>47</v>
      </c>
      <c r="J1223" t="s">
        <v>47</v>
      </c>
      <c r="K1223" t="s">
        <v>47</v>
      </c>
      <c r="L1223" s="12">
        <v>45363.382199074076</v>
      </c>
      <c r="M1223" s="12">
        <v>45363.385104166664</v>
      </c>
      <c r="N1223" s="12" t="s">
        <v>47</v>
      </c>
      <c r="O1223" t="s">
        <v>9233</v>
      </c>
      <c r="P1223" t="s">
        <v>47</v>
      </c>
      <c r="Q1223" t="s">
        <v>47</v>
      </c>
      <c r="R1223" t="s">
        <v>47</v>
      </c>
      <c r="S1223" t="s">
        <v>47</v>
      </c>
      <c r="T1223" t="s">
        <v>47</v>
      </c>
      <c r="U1223" t="s">
        <v>47</v>
      </c>
      <c r="V1223" t="s">
        <v>47</v>
      </c>
      <c r="W1223" t="s">
        <v>47</v>
      </c>
      <c r="X1223" t="s">
        <v>47</v>
      </c>
      <c r="Y1223" t="s">
        <v>47</v>
      </c>
      <c r="Z1223" t="s">
        <v>47</v>
      </c>
    </row>
    <row r="1224" spans="1:26">
      <c r="A1224" t="s">
        <v>9234</v>
      </c>
      <c r="B1224" t="s">
        <v>83</v>
      </c>
      <c r="C1224">
        <v>2019</v>
      </c>
      <c r="D1224" t="s">
        <v>9235</v>
      </c>
      <c r="E1224" t="s">
        <v>9236</v>
      </c>
      <c r="F1224" t="s">
        <v>9237</v>
      </c>
      <c r="G1224" t="s">
        <v>47</v>
      </c>
      <c r="H1224" t="s">
        <v>47</v>
      </c>
      <c r="I1224" t="s">
        <v>47</v>
      </c>
      <c r="J1224" t="s">
        <v>9238</v>
      </c>
      <c r="K1224" t="s">
        <v>219</v>
      </c>
      <c r="L1224" s="12">
        <v>45363.382210648146</v>
      </c>
      <c r="M1224" s="12">
        <v>45363.385694444441</v>
      </c>
      <c r="N1224" s="12" t="s">
        <v>8870</v>
      </c>
      <c r="O1224" t="s">
        <v>9239</v>
      </c>
      <c r="P1224" t="s">
        <v>889</v>
      </c>
      <c r="Q1224" t="s">
        <v>7338</v>
      </c>
      <c r="R1224" t="s">
        <v>47</v>
      </c>
      <c r="S1224" t="s">
        <v>47</v>
      </c>
      <c r="T1224" t="s">
        <v>47</v>
      </c>
      <c r="U1224" t="s">
        <v>47</v>
      </c>
      <c r="V1224" t="s">
        <v>47</v>
      </c>
      <c r="W1224" t="s">
        <v>47</v>
      </c>
      <c r="X1224" t="s">
        <v>47</v>
      </c>
      <c r="Y1224" t="s">
        <v>47</v>
      </c>
      <c r="Z1224" t="s">
        <v>47</v>
      </c>
    </row>
    <row r="1225" spans="1:26">
      <c r="A1225" t="s">
        <v>9240</v>
      </c>
      <c r="B1225" t="s">
        <v>83</v>
      </c>
      <c r="C1225">
        <v>2023</v>
      </c>
      <c r="D1225" t="s">
        <v>9241</v>
      </c>
      <c r="E1225" t="s">
        <v>9242</v>
      </c>
      <c r="F1225" t="s">
        <v>999</v>
      </c>
      <c r="G1225" t="s">
        <v>47</v>
      </c>
      <c r="H1225" t="s">
        <v>47</v>
      </c>
      <c r="I1225" t="s">
        <v>9243</v>
      </c>
      <c r="J1225" t="s">
        <v>47</v>
      </c>
      <c r="K1225" t="s">
        <v>6256</v>
      </c>
      <c r="L1225" s="12">
        <v>45363.382210648146</v>
      </c>
      <c r="M1225" s="12">
        <v>45363.385138888887</v>
      </c>
      <c r="N1225" s="12" t="s">
        <v>47</v>
      </c>
      <c r="O1225" t="s">
        <v>9244</v>
      </c>
      <c r="P1225" t="s">
        <v>184</v>
      </c>
      <c r="Q1225" t="s">
        <v>9245</v>
      </c>
      <c r="R1225" t="s">
        <v>9246</v>
      </c>
      <c r="S1225" t="s">
        <v>47</v>
      </c>
      <c r="T1225" t="s">
        <v>47</v>
      </c>
      <c r="U1225" t="s">
        <v>47</v>
      </c>
      <c r="V1225" t="s">
        <v>47</v>
      </c>
      <c r="W1225" t="s">
        <v>47</v>
      </c>
      <c r="X1225" t="s">
        <v>47</v>
      </c>
      <c r="Y1225" t="s">
        <v>47</v>
      </c>
      <c r="Z1225" t="s">
        <v>47</v>
      </c>
    </row>
    <row r="1226" spans="1:26">
      <c r="A1226" t="s">
        <v>9247</v>
      </c>
      <c r="B1226" t="s">
        <v>42</v>
      </c>
      <c r="C1226">
        <v>2019</v>
      </c>
      <c r="D1226" t="s">
        <v>55</v>
      </c>
      <c r="E1226" t="s">
        <v>8869</v>
      </c>
      <c r="F1226" t="s">
        <v>9248</v>
      </c>
      <c r="G1226" t="s">
        <v>58</v>
      </c>
      <c r="H1226" t="s">
        <v>47</v>
      </c>
      <c r="I1226" t="s">
        <v>59</v>
      </c>
      <c r="J1226" t="s">
        <v>60</v>
      </c>
      <c r="K1226" t="s">
        <v>219</v>
      </c>
      <c r="L1226" s="12">
        <v>45363.382210648146</v>
      </c>
      <c r="M1226" s="12">
        <v>45363.385763888888</v>
      </c>
      <c r="N1226" s="12" t="s">
        <v>47</v>
      </c>
      <c r="O1226" t="s">
        <v>62</v>
      </c>
      <c r="P1226" t="s">
        <v>47</v>
      </c>
      <c r="Q1226" t="s">
        <v>47</v>
      </c>
      <c r="R1226" t="s">
        <v>47</v>
      </c>
      <c r="S1226" t="s">
        <v>47</v>
      </c>
      <c r="T1226" t="s">
        <v>63</v>
      </c>
      <c r="U1226" t="s">
        <v>47</v>
      </c>
      <c r="V1226" t="s">
        <v>47</v>
      </c>
      <c r="W1226" t="s">
        <v>47</v>
      </c>
      <c r="X1226" t="s">
        <v>9249</v>
      </c>
      <c r="Y1226" t="s">
        <v>47</v>
      </c>
      <c r="Z1226" t="s">
        <v>47</v>
      </c>
    </row>
    <row r="1227" spans="1:26">
      <c r="A1227" t="s">
        <v>9250</v>
      </c>
      <c r="B1227" t="s">
        <v>83</v>
      </c>
      <c r="C1227">
        <v>2023</v>
      </c>
      <c r="D1227" t="s">
        <v>9251</v>
      </c>
      <c r="E1227" t="s">
        <v>9252</v>
      </c>
      <c r="F1227" t="s">
        <v>9253</v>
      </c>
      <c r="G1227" t="s">
        <v>47</v>
      </c>
      <c r="H1227" t="s">
        <v>47</v>
      </c>
      <c r="I1227" t="s">
        <v>9254</v>
      </c>
      <c r="J1227" t="s">
        <v>47</v>
      </c>
      <c r="K1227" t="s">
        <v>9255</v>
      </c>
      <c r="L1227" s="12">
        <v>45363.382210648146</v>
      </c>
      <c r="M1227" s="12">
        <v>45363.385092592594</v>
      </c>
      <c r="N1227" s="12" t="s">
        <v>47</v>
      </c>
      <c r="O1227" t="s">
        <v>9256</v>
      </c>
      <c r="P1227" t="s">
        <v>448</v>
      </c>
      <c r="Q1227" t="s">
        <v>4599</v>
      </c>
      <c r="R1227" t="s">
        <v>9257</v>
      </c>
      <c r="S1227" t="s">
        <v>47</v>
      </c>
      <c r="T1227" t="s">
        <v>47</v>
      </c>
      <c r="U1227" t="s">
        <v>47</v>
      </c>
      <c r="V1227" t="s">
        <v>47</v>
      </c>
      <c r="W1227" t="s">
        <v>47</v>
      </c>
      <c r="X1227" t="s">
        <v>47</v>
      </c>
      <c r="Y1227" t="s">
        <v>47</v>
      </c>
      <c r="Z1227" t="s">
        <v>47</v>
      </c>
    </row>
    <row r="1228" spans="1:26">
      <c r="A1228" t="s">
        <v>9258</v>
      </c>
      <c r="B1228" t="s">
        <v>42</v>
      </c>
      <c r="C1228">
        <v>2019</v>
      </c>
      <c r="D1228" t="s">
        <v>9259</v>
      </c>
      <c r="E1228" t="s">
        <v>9260</v>
      </c>
      <c r="F1228" t="s">
        <v>9261</v>
      </c>
      <c r="G1228" t="s">
        <v>47</v>
      </c>
      <c r="H1228" t="s">
        <v>47</v>
      </c>
      <c r="I1228" t="s">
        <v>9262</v>
      </c>
      <c r="J1228" t="s">
        <v>9263</v>
      </c>
      <c r="K1228" t="s">
        <v>219</v>
      </c>
      <c r="L1228" s="12">
        <v>45363.382210648146</v>
      </c>
      <c r="M1228" s="12">
        <v>45363.385891203703</v>
      </c>
      <c r="N1228" s="12" t="s">
        <v>47</v>
      </c>
      <c r="O1228" t="s">
        <v>9264</v>
      </c>
      <c r="P1228" t="s">
        <v>47</v>
      </c>
      <c r="Q1228" t="s">
        <v>47</v>
      </c>
      <c r="R1228" t="s">
        <v>47</v>
      </c>
      <c r="S1228" t="s">
        <v>47</v>
      </c>
      <c r="T1228" t="s">
        <v>63</v>
      </c>
      <c r="U1228" t="s">
        <v>47</v>
      </c>
      <c r="V1228" t="s">
        <v>47</v>
      </c>
      <c r="W1228" t="s">
        <v>47</v>
      </c>
      <c r="X1228" t="s">
        <v>9265</v>
      </c>
      <c r="Y1228" t="s">
        <v>47</v>
      </c>
      <c r="Z1228" t="s">
        <v>47</v>
      </c>
    </row>
    <row r="1229" spans="1:26">
      <c r="A1229" t="s">
        <v>9266</v>
      </c>
      <c r="B1229" t="s">
        <v>42</v>
      </c>
      <c r="C1229">
        <v>2023</v>
      </c>
      <c r="D1229" t="s">
        <v>9267</v>
      </c>
      <c r="E1229" t="s">
        <v>9268</v>
      </c>
      <c r="F1229" t="s">
        <v>9269</v>
      </c>
      <c r="G1229" t="s">
        <v>47</v>
      </c>
      <c r="H1229" t="s">
        <v>47</v>
      </c>
      <c r="I1229" t="s">
        <v>9270</v>
      </c>
      <c r="J1229" t="s">
        <v>47</v>
      </c>
      <c r="K1229" t="s">
        <v>6199</v>
      </c>
      <c r="L1229" s="12">
        <v>45363.382210648146</v>
      </c>
      <c r="M1229" s="12">
        <v>45363.385034722225</v>
      </c>
      <c r="N1229" s="12" t="s">
        <v>47</v>
      </c>
      <c r="O1229" t="s">
        <v>9271</v>
      </c>
      <c r="P1229" t="s">
        <v>47</v>
      </c>
      <c r="Q1229" t="s">
        <v>47</v>
      </c>
      <c r="R1229" t="s">
        <v>47</v>
      </c>
      <c r="S1229" t="s">
        <v>47</v>
      </c>
      <c r="T1229" t="s">
        <v>47</v>
      </c>
      <c r="U1229" t="s">
        <v>47</v>
      </c>
      <c r="V1229" t="s">
        <v>47</v>
      </c>
      <c r="W1229" t="s">
        <v>47</v>
      </c>
      <c r="X1229" t="s">
        <v>47</v>
      </c>
      <c r="Y1229" t="s">
        <v>47</v>
      </c>
      <c r="Z1229" t="s">
        <v>47</v>
      </c>
    </row>
    <row r="1230" spans="1:26">
      <c r="A1230" t="s">
        <v>9272</v>
      </c>
      <c r="B1230" t="s">
        <v>42</v>
      </c>
      <c r="C1230">
        <v>2023</v>
      </c>
      <c r="D1230" t="s">
        <v>9273</v>
      </c>
      <c r="E1230" t="s">
        <v>9274</v>
      </c>
      <c r="F1230" t="s">
        <v>9275</v>
      </c>
      <c r="G1230" t="s">
        <v>9276</v>
      </c>
      <c r="H1230" t="s">
        <v>47</v>
      </c>
      <c r="I1230" t="s">
        <v>9277</v>
      </c>
      <c r="J1230" t="s">
        <v>9278</v>
      </c>
      <c r="K1230" t="s">
        <v>6199</v>
      </c>
      <c r="L1230" s="12">
        <v>45363.382210648146</v>
      </c>
      <c r="M1230" s="12">
        <v>45363.385787037034</v>
      </c>
      <c r="N1230" s="12" t="s">
        <v>47</v>
      </c>
      <c r="O1230" t="s">
        <v>9279</v>
      </c>
      <c r="P1230" t="s">
        <v>47</v>
      </c>
      <c r="Q1230" t="s">
        <v>47</v>
      </c>
      <c r="R1230" t="s">
        <v>47</v>
      </c>
      <c r="S1230" t="s">
        <v>47</v>
      </c>
      <c r="T1230" t="s">
        <v>63</v>
      </c>
      <c r="U1230" t="s">
        <v>47</v>
      </c>
      <c r="V1230" t="s">
        <v>47</v>
      </c>
      <c r="W1230" t="s">
        <v>47</v>
      </c>
      <c r="X1230" t="s">
        <v>9280</v>
      </c>
      <c r="Y1230" t="s">
        <v>47</v>
      </c>
      <c r="Z1230" t="s">
        <v>47</v>
      </c>
    </row>
    <row r="1231" spans="1:26">
      <c r="A1231" t="s">
        <v>9281</v>
      </c>
      <c r="B1231" t="s">
        <v>42</v>
      </c>
      <c r="C1231">
        <v>2020</v>
      </c>
      <c r="D1231" t="s">
        <v>9282</v>
      </c>
      <c r="E1231" t="s">
        <v>9283</v>
      </c>
      <c r="F1231" t="s">
        <v>9284</v>
      </c>
      <c r="G1231" t="s">
        <v>47</v>
      </c>
      <c r="H1231" t="s">
        <v>47</v>
      </c>
      <c r="I1231" t="s">
        <v>9285</v>
      </c>
      <c r="J1231" t="s">
        <v>47</v>
      </c>
      <c r="K1231" t="s">
        <v>124</v>
      </c>
      <c r="L1231" s="12">
        <v>45363.382210648146</v>
      </c>
      <c r="M1231" s="12">
        <v>45363.385752314818</v>
      </c>
      <c r="N1231" s="12" t="s">
        <v>47</v>
      </c>
      <c r="O1231" t="s">
        <v>9286</v>
      </c>
      <c r="P1231" t="s">
        <v>47</v>
      </c>
      <c r="Q1231" t="s">
        <v>47</v>
      </c>
      <c r="R1231" t="s">
        <v>47</v>
      </c>
      <c r="S1231" t="s">
        <v>47</v>
      </c>
      <c r="T1231" t="s">
        <v>47</v>
      </c>
      <c r="U1231" t="s">
        <v>47</v>
      </c>
      <c r="V1231" t="s">
        <v>47</v>
      </c>
      <c r="W1231" t="s">
        <v>47</v>
      </c>
      <c r="X1231" t="s">
        <v>47</v>
      </c>
      <c r="Y1231" t="s">
        <v>47</v>
      </c>
      <c r="Z1231" t="s">
        <v>47</v>
      </c>
    </row>
    <row r="1232" spans="1:26">
      <c r="A1232" t="s">
        <v>9287</v>
      </c>
      <c r="B1232" t="s">
        <v>42</v>
      </c>
      <c r="C1232">
        <v>2022</v>
      </c>
      <c r="D1232" t="s">
        <v>9288</v>
      </c>
      <c r="E1232" t="s">
        <v>9289</v>
      </c>
      <c r="F1232" t="s">
        <v>9290</v>
      </c>
      <c r="G1232" t="s">
        <v>47</v>
      </c>
      <c r="H1232" t="s">
        <v>47</v>
      </c>
      <c r="I1232" t="s">
        <v>9291</v>
      </c>
      <c r="J1232" t="s">
        <v>47</v>
      </c>
      <c r="K1232" t="s">
        <v>71</v>
      </c>
      <c r="L1232" s="12">
        <v>45363.382210648146</v>
      </c>
      <c r="M1232" s="12">
        <v>45363.385787037034</v>
      </c>
      <c r="N1232" s="12" t="s">
        <v>47</v>
      </c>
      <c r="O1232" t="s">
        <v>9292</v>
      </c>
      <c r="P1232" t="s">
        <v>47</v>
      </c>
      <c r="Q1232" t="s">
        <v>47</v>
      </c>
      <c r="R1232" t="s">
        <v>47</v>
      </c>
      <c r="S1232" t="s">
        <v>47</v>
      </c>
      <c r="T1232" t="s">
        <v>47</v>
      </c>
      <c r="U1232" t="s">
        <v>47</v>
      </c>
      <c r="V1232" t="s">
        <v>47</v>
      </c>
      <c r="W1232" t="s">
        <v>47</v>
      </c>
      <c r="X1232" t="s">
        <v>47</v>
      </c>
      <c r="Y1232" t="s">
        <v>47</v>
      </c>
      <c r="Z1232" t="s">
        <v>47</v>
      </c>
    </row>
    <row r="1233" spans="1:26">
      <c r="A1233" t="s">
        <v>9293</v>
      </c>
      <c r="B1233" t="s">
        <v>42</v>
      </c>
      <c r="C1233">
        <v>2012</v>
      </c>
      <c r="D1233" t="s">
        <v>9294</v>
      </c>
      <c r="E1233" t="s">
        <v>9295</v>
      </c>
      <c r="F1233" t="s">
        <v>9296</v>
      </c>
      <c r="G1233" t="s">
        <v>47</v>
      </c>
      <c r="H1233" t="s">
        <v>47</v>
      </c>
      <c r="I1233" t="s">
        <v>9297</v>
      </c>
      <c r="J1233" t="s">
        <v>47</v>
      </c>
      <c r="K1233" t="s">
        <v>299</v>
      </c>
      <c r="L1233" s="12">
        <v>45363.382210648146</v>
      </c>
      <c r="M1233" s="12">
        <v>45363.385752314818</v>
      </c>
      <c r="N1233" s="12" t="s">
        <v>47</v>
      </c>
      <c r="O1233" t="s">
        <v>9239</v>
      </c>
      <c r="P1233" t="s">
        <v>47</v>
      </c>
      <c r="Q1233" t="s">
        <v>47</v>
      </c>
      <c r="R1233" t="s">
        <v>47</v>
      </c>
      <c r="S1233" t="s">
        <v>47</v>
      </c>
      <c r="T1233" t="s">
        <v>47</v>
      </c>
      <c r="U1233" t="s">
        <v>47</v>
      </c>
      <c r="V1233" t="s">
        <v>47</v>
      </c>
      <c r="W1233" t="s">
        <v>47</v>
      </c>
      <c r="X1233" t="s">
        <v>47</v>
      </c>
      <c r="Y1233" t="s">
        <v>47</v>
      </c>
      <c r="Z1233" t="s">
        <v>47</v>
      </c>
    </row>
    <row r="1234" spans="1:26">
      <c r="A1234" t="s">
        <v>9298</v>
      </c>
      <c r="B1234" t="s">
        <v>42</v>
      </c>
      <c r="C1234">
        <v>2016</v>
      </c>
      <c r="D1234" t="s">
        <v>9299</v>
      </c>
      <c r="E1234" t="s">
        <v>9300</v>
      </c>
      <c r="F1234" t="s">
        <v>9301</v>
      </c>
      <c r="G1234" t="s">
        <v>47</v>
      </c>
      <c r="H1234" t="s">
        <v>47</v>
      </c>
      <c r="I1234" t="s">
        <v>9302</v>
      </c>
      <c r="J1234" t="s">
        <v>47</v>
      </c>
      <c r="K1234" t="s">
        <v>279</v>
      </c>
      <c r="L1234" s="12">
        <v>45363.382210648146</v>
      </c>
      <c r="M1234" s="12">
        <v>45363.384988425925</v>
      </c>
      <c r="N1234" s="12" t="s">
        <v>47</v>
      </c>
      <c r="O1234" t="s">
        <v>9303</v>
      </c>
      <c r="P1234" t="s">
        <v>47</v>
      </c>
      <c r="Q1234" t="s">
        <v>47</v>
      </c>
      <c r="R1234" t="s">
        <v>47</v>
      </c>
      <c r="S1234" t="s">
        <v>47</v>
      </c>
      <c r="T1234" t="s">
        <v>47</v>
      </c>
      <c r="U1234" t="s">
        <v>47</v>
      </c>
      <c r="V1234" t="s">
        <v>47</v>
      </c>
      <c r="W1234" t="s">
        <v>47</v>
      </c>
      <c r="X1234" t="s">
        <v>47</v>
      </c>
      <c r="Y1234" t="s">
        <v>47</v>
      </c>
      <c r="Z1234" t="s">
        <v>47</v>
      </c>
    </row>
    <row r="1235" spans="1:26">
      <c r="A1235" t="s">
        <v>9304</v>
      </c>
      <c r="B1235" t="s">
        <v>42</v>
      </c>
      <c r="C1235">
        <v>2023</v>
      </c>
      <c r="D1235" t="s">
        <v>9305</v>
      </c>
      <c r="E1235" t="s">
        <v>9306</v>
      </c>
      <c r="F1235" t="s">
        <v>9307</v>
      </c>
      <c r="G1235" t="s">
        <v>47</v>
      </c>
      <c r="H1235" t="s">
        <v>47</v>
      </c>
      <c r="I1235" t="s">
        <v>9308</v>
      </c>
      <c r="J1235" t="s">
        <v>47</v>
      </c>
      <c r="K1235" t="s">
        <v>6199</v>
      </c>
      <c r="L1235" s="12">
        <v>45363.382210648146</v>
      </c>
      <c r="M1235" s="12">
        <v>45363.385081018518</v>
      </c>
      <c r="N1235" s="12" t="s">
        <v>47</v>
      </c>
      <c r="O1235" t="s">
        <v>9309</v>
      </c>
      <c r="P1235" t="s">
        <v>47</v>
      </c>
      <c r="Q1235" t="s">
        <v>47</v>
      </c>
      <c r="R1235" t="s">
        <v>47</v>
      </c>
      <c r="S1235" t="s">
        <v>47</v>
      </c>
      <c r="T1235" t="s">
        <v>47</v>
      </c>
      <c r="U1235" t="s">
        <v>47</v>
      </c>
      <c r="V1235" t="s">
        <v>47</v>
      </c>
      <c r="W1235" t="s">
        <v>47</v>
      </c>
      <c r="X1235" t="s">
        <v>47</v>
      </c>
      <c r="Y1235" t="s">
        <v>47</v>
      </c>
      <c r="Z1235" t="s">
        <v>47</v>
      </c>
    </row>
    <row r="1236" spans="1:26">
      <c r="A1236" t="s">
        <v>9310</v>
      </c>
      <c r="B1236" t="s">
        <v>42</v>
      </c>
      <c r="C1236">
        <v>2023</v>
      </c>
      <c r="D1236" t="s">
        <v>9311</v>
      </c>
      <c r="E1236" t="s">
        <v>9312</v>
      </c>
      <c r="F1236" t="s">
        <v>9313</v>
      </c>
      <c r="G1236" t="s">
        <v>47</v>
      </c>
      <c r="H1236" t="s">
        <v>47</v>
      </c>
      <c r="I1236" t="s">
        <v>9314</v>
      </c>
      <c r="J1236" t="s">
        <v>47</v>
      </c>
      <c r="K1236" t="s">
        <v>6199</v>
      </c>
      <c r="L1236" s="12">
        <v>45363.382210648146</v>
      </c>
      <c r="M1236" s="12">
        <v>45363.385694444441</v>
      </c>
      <c r="N1236" s="12" t="s">
        <v>47</v>
      </c>
      <c r="O1236" t="s">
        <v>9315</v>
      </c>
      <c r="P1236" t="s">
        <v>47</v>
      </c>
      <c r="Q1236" t="s">
        <v>47</v>
      </c>
      <c r="R1236" t="s">
        <v>47</v>
      </c>
      <c r="S1236" t="s">
        <v>47</v>
      </c>
      <c r="T1236" t="s">
        <v>47</v>
      </c>
      <c r="U1236" t="s">
        <v>47</v>
      </c>
      <c r="V1236" t="s">
        <v>47</v>
      </c>
      <c r="W1236" t="s">
        <v>47</v>
      </c>
      <c r="X1236" t="s">
        <v>47</v>
      </c>
      <c r="Y1236" t="s">
        <v>47</v>
      </c>
      <c r="Z1236" t="s">
        <v>47</v>
      </c>
    </row>
    <row r="1237" spans="1:26">
      <c r="A1237" t="s">
        <v>9316</v>
      </c>
      <c r="B1237" t="s">
        <v>42</v>
      </c>
      <c r="C1237">
        <v>2022</v>
      </c>
      <c r="D1237" t="s">
        <v>9317</v>
      </c>
      <c r="E1237" t="s">
        <v>9318</v>
      </c>
      <c r="F1237" t="s">
        <v>9319</v>
      </c>
      <c r="G1237" t="s">
        <v>47</v>
      </c>
      <c r="H1237" t="s">
        <v>47</v>
      </c>
      <c r="I1237" t="s">
        <v>9320</v>
      </c>
      <c r="J1237" t="s">
        <v>47</v>
      </c>
      <c r="K1237" t="s">
        <v>71</v>
      </c>
      <c r="L1237" s="12">
        <v>45363.382210648146</v>
      </c>
      <c r="M1237" s="12">
        <v>45363.385451388887</v>
      </c>
      <c r="N1237" s="12" t="s">
        <v>47</v>
      </c>
      <c r="O1237" t="s">
        <v>9321</v>
      </c>
      <c r="P1237" t="s">
        <v>47</v>
      </c>
      <c r="Q1237" t="s">
        <v>47</v>
      </c>
      <c r="R1237" t="s">
        <v>47</v>
      </c>
      <c r="S1237" t="s">
        <v>47</v>
      </c>
      <c r="T1237" t="s">
        <v>47</v>
      </c>
      <c r="U1237" t="s">
        <v>47</v>
      </c>
      <c r="V1237" t="s">
        <v>47</v>
      </c>
      <c r="W1237" t="s">
        <v>47</v>
      </c>
      <c r="X1237" t="s">
        <v>47</v>
      </c>
      <c r="Y1237" t="s">
        <v>47</v>
      </c>
      <c r="Z1237" t="s">
        <v>47</v>
      </c>
    </row>
    <row r="1238" spans="1:26">
      <c r="A1238" t="s">
        <v>9322</v>
      </c>
      <c r="B1238" t="s">
        <v>42</v>
      </c>
      <c r="C1238">
        <v>2021</v>
      </c>
      <c r="D1238" t="s">
        <v>9323</v>
      </c>
      <c r="E1238" t="s">
        <v>9324</v>
      </c>
      <c r="F1238" t="s">
        <v>9325</v>
      </c>
      <c r="G1238" t="s">
        <v>47</v>
      </c>
      <c r="H1238" t="s">
        <v>47</v>
      </c>
      <c r="I1238" t="s">
        <v>9326</v>
      </c>
      <c r="J1238" t="s">
        <v>47</v>
      </c>
      <c r="K1238" t="s">
        <v>61</v>
      </c>
      <c r="L1238" s="12">
        <v>45363.382210648146</v>
      </c>
      <c r="M1238" s="12">
        <v>45363.384965277779</v>
      </c>
      <c r="N1238" s="12" t="s">
        <v>47</v>
      </c>
      <c r="O1238" t="s">
        <v>9327</v>
      </c>
      <c r="P1238" t="s">
        <v>47</v>
      </c>
      <c r="Q1238" t="s">
        <v>47</v>
      </c>
      <c r="R1238" t="s">
        <v>47</v>
      </c>
      <c r="S1238" t="s">
        <v>47</v>
      </c>
      <c r="T1238" t="s">
        <v>47</v>
      </c>
      <c r="U1238" t="s">
        <v>47</v>
      </c>
      <c r="V1238" t="s">
        <v>47</v>
      </c>
      <c r="W1238" t="s">
        <v>47</v>
      </c>
      <c r="X1238" t="s">
        <v>47</v>
      </c>
      <c r="Y1238" t="s">
        <v>47</v>
      </c>
      <c r="Z1238" t="s">
        <v>47</v>
      </c>
    </row>
    <row r="1239" spans="1:26">
      <c r="A1239" t="s">
        <v>9328</v>
      </c>
      <c r="B1239" t="s">
        <v>42</v>
      </c>
      <c r="C1239">
        <v>2016</v>
      </c>
      <c r="D1239" t="s">
        <v>9329</v>
      </c>
      <c r="E1239" t="s">
        <v>9330</v>
      </c>
      <c r="F1239" t="s">
        <v>9331</v>
      </c>
      <c r="G1239" t="s">
        <v>47</v>
      </c>
      <c r="H1239" t="s">
        <v>47</v>
      </c>
      <c r="I1239" t="s">
        <v>9332</v>
      </c>
      <c r="J1239" t="s">
        <v>47</v>
      </c>
      <c r="K1239" t="s">
        <v>279</v>
      </c>
      <c r="L1239" s="12">
        <v>45363.382210648146</v>
      </c>
      <c r="M1239" s="12">
        <v>45363.38553240741</v>
      </c>
      <c r="N1239" s="12" t="s">
        <v>47</v>
      </c>
      <c r="O1239" t="s">
        <v>9286</v>
      </c>
      <c r="P1239" t="s">
        <v>47</v>
      </c>
      <c r="Q1239" t="s">
        <v>47</v>
      </c>
      <c r="R1239" t="s">
        <v>47</v>
      </c>
      <c r="S1239" t="s">
        <v>47</v>
      </c>
      <c r="T1239" t="s">
        <v>47</v>
      </c>
      <c r="U1239" t="s">
        <v>47</v>
      </c>
      <c r="V1239" t="s">
        <v>47</v>
      </c>
      <c r="W1239" t="s">
        <v>47</v>
      </c>
      <c r="X1239" t="s">
        <v>47</v>
      </c>
      <c r="Y1239" t="s">
        <v>47</v>
      </c>
      <c r="Z1239" t="s">
        <v>47</v>
      </c>
    </row>
    <row r="1240" spans="1:26">
      <c r="A1240" t="s">
        <v>9333</v>
      </c>
      <c r="B1240" t="s">
        <v>42</v>
      </c>
      <c r="C1240">
        <v>2023</v>
      </c>
      <c r="D1240" t="s">
        <v>9334</v>
      </c>
      <c r="E1240" t="s">
        <v>9335</v>
      </c>
      <c r="F1240" t="s">
        <v>9336</v>
      </c>
      <c r="G1240" t="s">
        <v>47</v>
      </c>
      <c r="H1240" t="s">
        <v>47</v>
      </c>
      <c r="I1240" t="s">
        <v>9337</v>
      </c>
      <c r="J1240" t="s">
        <v>47</v>
      </c>
      <c r="K1240" t="s">
        <v>6199</v>
      </c>
      <c r="L1240" s="12">
        <v>45363.382210648146</v>
      </c>
      <c r="M1240" s="12">
        <v>45363.385474537034</v>
      </c>
      <c r="N1240" s="12" t="s">
        <v>47</v>
      </c>
      <c r="O1240" t="s">
        <v>3943</v>
      </c>
      <c r="P1240" t="s">
        <v>47</v>
      </c>
      <c r="Q1240" t="s">
        <v>47</v>
      </c>
      <c r="R1240" t="s">
        <v>47</v>
      </c>
      <c r="S1240" t="s">
        <v>47</v>
      </c>
      <c r="T1240" t="s">
        <v>47</v>
      </c>
      <c r="U1240" t="s">
        <v>47</v>
      </c>
      <c r="V1240" t="s">
        <v>47</v>
      </c>
      <c r="W1240" t="s">
        <v>47</v>
      </c>
      <c r="X1240" t="s">
        <v>47</v>
      </c>
      <c r="Y1240" t="s">
        <v>47</v>
      </c>
      <c r="Z1240" t="s">
        <v>47</v>
      </c>
    </row>
    <row r="1241" spans="1:26">
      <c r="A1241" t="s">
        <v>9338</v>
      </c>
      <c r="B1241" t="s">
        <v>83</v>
      </c>
      <c r="C1241">
        <v>2023</v>
      </c>
      <c r="D1241" t="s">
        <v>9339</v>
      </c>
      <c r="E1241" t="s">
        <v>9340</v>
      </c>
      <c r="F1241" t="s">
        <v>623</v>
      </c>
      <c r="G1241" t="s">
        <v>47</v>
      </c>
      <c r="H1241" t="s">
        <v>47</v>
      </c>
      <c r="I1241" t="s">
        <v>9341</v>
      </c>
      <c r="J1241" t="s">
        <v>47</v>
      </c>
      <c r="K1241" t="s">
        <v>6199</v>
      </c>
      <c r="L1241" s="12">
        <v>45363.382210648146</v>
      </c>
      <c r="M1241" s="12">
        <v>45363.385775462964</v>
      </c>
      <c r="N1241" s="12" t="s">
        <v>47</v>
      </c>
      <c r="O1241" t="s">
        <v>9342</v>
      </c>
      <c r="P1241" t="s">
        <v>47</v>
      </c>
      <c r="Q1241" t="s">
        <v>184</v>
      </c>
      <c r="R1241" t="s">
        <v>623</v>
      </c>
      <c r="S1241" t="s">
        <v>47</v>
      </c>
      <c r="T1241" t="s">
        <v>47</v>
      </c>
      <c r="U1241" t="s">
        <v>47</v>
      </c>
      <c r="V1241" t="s">
        <v>47</v>
      </c>
      <c r="W1241" t="s">
        <v>47</v>
      </c>
      <c r="X1241" t="s">
        <v>47</v>
      </c>
      <c r="Y1241" t="s">
        <v>47</v>
      </c>
      <c r="Z1241" t="s">
        <v>47</v>
      </c>
    </row>
    <row r="1242" spans="1:26">
      <c r="A1242" t="s">
        <v>9343</v>
      </c>
      <c r="B1242" t="s">
        <v>42</v>
      </c>
      <c r="C1242">
        <v>2023</v>
      </c>
      <c r="D1242" t="s">
        <v>9344</v>
      </c>
      <c r="E1242" t="s">
        <v>9345</v>
      </c>
      <c r="F1242" t="s">
        <v>9346</v>
      </c>
      <c r="G1242" t="s">
        <v>47</v>
      </c>
      <c r="H1242" t="s">
        <v>47</v>
      </c>
      <c r="I1242" t="s">
        <v>9347</v>
      </c>
      <c r="J1242" t="s">
        <v>47</v>
      </c>
      <c r="K1242" t="s">
        <v>6199</v>
      </c>
      <c r="L1242" s="12">
        <v>45363.382210648146</v>
      </c>
      <c r="M1242" s="12">
        <v>45363.385243055556</v>
      </c>
      <c r="N1242" s="12" t="s">
        <v>47</v>
      </c>
      <c r="O1242" t="s">
        <v>9348</v>
      </c>
      <c r="P1242" t="s">
        <v>47</v>
      </c>
      <c r="Q1242" t="s">
        <v>47</v>
      </c>
      <c r="R1242" t="s">
        <v>47</v>
      </c>
      <c r="S1242" t="s">
        <v>47</v>
      </c>
      <c r="T1242" t="s">
        <v>47</v>
      </c>
      <c r="U1242" t="s">
        <v>47</v>
      </c>
      <c r="V1242" t="s">
        <v>47</v>
      </c>
      <c r="W1242" t="s">
        <v>47</v>
      </c>
      <c r="X1242" t="s">
        <v>47</v>
      </c>
      <c r="Y1242" t="s">
        <v>47</v>
      </c>
      <c r="Z1242" t="s">
        <v>47</v>
      </c>
    </row>
    <row r="1243" spans="1:26">
      <c r="A1243" t="s">
        <v>9349</v>
      </c>
      <c r="B1243" t="s">
        <v>83</v>
      </c>
      <c r="C1243">
        <v>2022</v>
      </c>
      <c r="D1243" t="s">
        <v>9350</v>
      </c>
      <c r="E1243" t="s">
        <v>9351</v>
      </c>
      <c r="F1243" t="s">
        <v>623</v>
      </c>
      <c r="G1243" t="s">
        <v>47</v>
      </c>
      <c r="H1243" t="s">
        <v>47</v>
      </c>
      <c r="I1243" t="s">
        <v>9352</v>
      </c>
      <c r="J1243" t="s">
        <v>47</v>
      </c>
      <c r="K1243" t="s">
        <v>71</v>
      </c>
      <c r="L1243" s="12">
        <v>45363.382210648146</v>
      </c>
      <c r="M1243" s="12">
        <v>45363.385787037034</v>
      </c>
      <c r="N1243" s="12" t="s">
        <v>47</v>
      </c>
      <c r="O1243" t="s">
        <v>9353</v>
      </c>
      <c r="P1243" t="s">
        <v>47</v>
      </c>
      <c r="Q1243" t="s">
        <v>2614</v>
      </c>
      <c r="R1243" t="s">
        <v>623</v>
      </c>
      <c r="S1243" t="s">
        <v>47</v>
      </c>
      <c r="T1243" t="s">
        <v>47</v>
      </c>
      <c r="U1243" t="s">
        <v>47</v>
      </c>
      <c r="V1243" t="s">
        <v>47</v>
      </c>
      <c r="W1243" t="s">
        <v>47</v>
      </c>
      <c r="X1243" t="s">
        <v>47</v>
      </c>
      <c r="Y1243" t="s">
        <v>47</v>
      </c>
      <c r="Z1243" t="s">
        <v>47</v>
      </c>
    </row>
    <row r="1244" spans="1:26">
      <c r="A1244" t="s">
        <v>9354</v>
      </c>
      <c r="B1244" t="s">
        <v>42</v>
      </c>
      <c r="C1244">
        <v>2023</v>
      </c>
      <c r="D1244" t="s">
        <v>9355</v>
      </c>
      <c r="E1244" t="s">
        <v>9356</v>
      </c>
      <c r="F1244" t="s">
        <v>9357</v>
      </c>
      <c r="G1244" t="s">
        <v>47</v>
      </c>
      <c r="H1244" t="s">
        <v>47</v>
      </c>
      <c r="I1244" t="s">
        <v>9358</v>
      </c>
      <c r="J1244" t="s">
        <v>47</v>
      </c>
      <c r="K1244" t="s">
        <v>6199</v>
      </c>
      <c r="L1244" s="12">
        <v>45363.382210648146</v>
      </c>
      <c r="M1244" s="12">
        <v>45363.385520833333</v>
      </c>
      <c r="N1244" s="12" t="s">
        <v>47</v>
      </c>
      <c r="O1244" t="s">
        <v>9359</v>
      </c>
      <c r="P1244" t="s">
        <v>47</v>
      </c>
      <c r="Q1244" t="s">
        <v>47</v>
      </c>
      <c r="R1244" t="s">
        <v>47</v>
      </c>
      <c r="S1244" t="s">
        <v>47</v>
      </c>
      <c r="T1244" t="s">
        <v>47</v>
      </c>
      <c r="U1244" t="s">
        <v>47</v>
      </c>
      <c r="V1244" t="s">
        <v>47</v>
      </c>
      <c r="W1244" t="s">
        <v>47</v>
      </c>
      <c r="X1244" t="s">
        <v>47</v>
      </c>
      <c r="Y1244" t="s">
        <v>47</v>
      </c>
      <c r="Z1244" t="s">
        <v>47</v>
      </c>
    </row>
    <row r="1245" spans="1:26">
      <c r="A1245" t="s">
        <v>9360</v>
      </c>
      <c r="B1245" t="s">
        <v>42</v>
      </c>
      <c r="C1245">
        <v>2011</v>
      </c>
      <c r="D1245" t="s">
        <v>9361</v>
      </c>
      <c r="E1245" t="s">
        <v>9362</v>
      </c>
      <c r="F1245" t="s">
        <v>9363</v>
      </c>
      <c r="G1245" t="s">
        <v>47</v>
      </c>
      <c r="H1245" t="s">
        <v>47</v>
      </c>
      <c r="I1245" t="s">
        <v>9364</v>
      </c>
      <c r="J1245" t="s">
        <v>47</v>
      </c>
      <c r="K1245" t="s">
        <v>50</v>
      </c>
      <c r="L1245" s="12">
        <v>45363.382210648146</v>
      </c>
      <c r="M1245" s="12">
        <v>45363.385648148149</v>
      </c>
      <c r="N1245" s="12" t="s">
        <v>47</v>
      </c>
      <c r="O1245" t="s">
        <v>4188</v>
      </c>
      <c r="P1245" t="s">
        <v>47</v>
      </c>
      <c r="Q1245" t="s">
        <v>47</v>
      </c>
      <c r="R1245" t="s">
        <v>47</v>
      </c>
      <c r="S1245" t="s">
        <v>47</v>
      </c>
      <c r="T1245" t="s">
        <v>47</v>
      </c>
      <c r="U1245" t="s">
        <v>47</v>
      </c>
      <c r="V1245" t="s">
        <v>47</v>
      </c>
      <c r="W1245" t="s">
        <v>47</v>
      </c>
      <c r="X1245" t="s">
        <v>47</v>
      </c>
      <c r="Y1245" t="s">
        <v>47</v>
      </c>
      <c r="Z1245" t="s">
        <v>47</v>
      </c>
    </row>
    <row r="1246" spans="1:26">
      <c r="A1246" t="s">
        <v>9365</v>
      </c>
      <c r="B1246" t="s">
        <v>42</v>
      </c>
      <c r="C1246">
        <v>2023</v>
      </c>
      <c r="D1246" t="s">
        <v>9366</v>
      </c>
      <c r="E1246" t="s">
        <v>9367</v>
      </c>
      <c r="F1246" t="s">
        <v>9368</v>
      </c>
      <c r="G1246" t="s">
        <v>47</v>
      </c>
      <c r="H1246" t="s">
        <v>47</v>
      </c>
      <c r="I1246" t="s">
        <v>9369</v>
      </c>
      <c r="J1246" t="s">
        <v>47</v>
      </c>
      <c r="K1246" t="s">
        <v>6199</v>
      </c>
      <c r="L1246" s="12">
        <v>45363.382210648146</v>
      </c>
      <c r="M1246" s="12">
        <v>45363.385358796295</v>
      </c>
      <c r="N1246" s="12" t="s">
        <v>47</v>
      </c>
      <c r="O1246" t="s">
        <v>9370</v>
      </c>
      <c r="P1246" t="s">
        <v>47</v>
      </c>
      <c r="Q1246" t="s">
        <v>47</v>
      </c>
      <c r="R1246" t="s">
        <v>47</v>
      </c>
      <c r="S1246" t="s">
        <v>47</v>
      </c>
      <c r="T1246" t="s">
        <v>47</v>
      </c>
      <c r="U1246" t="s">
        <v>47</v>
      </c>
      <c r="V1246" t="s">
        <v>47</v>
      </c>
      <c r="W1246" t="s">
        <v>47</v>
      </c>
      <c r="X1246" t="s">
        <v>47</v>
      </c>
      <c r="Y1246" t="s">
        <v>47</v>
      </c>
      <c r="Z1246" t="s">
        <v>47</v>
      </c>
    </row>
    <row r="1247" spans="1:26">
      <c r="A1247" t="s">
        <v>9371</v>
      </c>
      <c r="B1247" t="s">
        <v>42</v>
      </c>
      <c r="C1247">
        <v>2021</v>
      </c>
      <c r="D1247" t="s">
        <v>9372</v>
      </c>
      <c r="E1247" t="s">
        <v>9373</v>
      </c>
      <c r="F1247" t="s">
        <v>9374</v>
      </c>
      <c r="G1247" t="s">
        <v>47</v>
      </c>
      <c r="H1247" t="s">
        <v>47</v>
      </c>
      <c r="I1247" t="s">
        <v>9375</v>
      </c>
      <c r="J1247" t="s">
        <v>47</v>
      </c>
      <c r="K1247" t="s">
        <v>61</v>
      </c>
      <c r="L1247" s="12">
        <v>45363.382222222222</v>
      </c>
      <c r="M1247" s="12">
        <v>45363.385648148149</v>
      </c>
      <c r="N1247" s="12" t="s">
        <v>47</v>
      </c>
      <c r="O1247" t="s">
        <v>5975</v>
      </c>
      <c r="P1247" t="s">
        <v>47</v>
      </c>
      <c r="Q1247" t="s">
        <v>47</v>
      </c>
      <c r="R1247" t="s">
        <v>47</v>
      </c>
      <c r="S1247" t="s">
        <v>47</v>
      </c>
      <c r="T1247" t="s">
        <v>47</v>
      </c>
      <c r="U1247" t="s">
        <v>47</v>
      </c>
      <c r="V1247" t="s">
        <v>47</v>
      </c>
      <c r="W1247" t="s">
        <v>47</v>
      </c>
      <c r="X1247" t="s">
        <v>47</v>
      </c>
      <c r="Y1247" t="s">
        <v>47</v>
      </c>
      <c r="Z1247" t="s">
        <v>47</v>
      </c>
    </row>
    <row r="1248" spans="1:26">
      <c r="A1248" t="s">
        <v>9376</v>
      </c>
      <c r="B1248" t="s">
        <v>83</v>
      </c>
      <c r="C1248">
        <v>2021</v>
      </c>
      <c r="D1248" t="s">
        <v>1007</v>
      </c>
      <c r="E1248" t="s">
        <v>1008</v>
      </c>
      <c r="F1248" t="s">
        <v>1009</v>
      </c>
      <c r="G1248" t="s">
        <v>47</v>
      </c>
      <c r="H1248" t="s">
        <v>47</v>
      </c>
      <c r="I1248" t="s">
        <v>1010</v>
      </c>
      <c r="J1248" t="s">
        <v>47</v>
      </c>
      <c r="K1248" t="s">
        <v>426</v>
      </c>
      <c r="L1248" s="12">
        <v>45363.382222222222</v>
      </c>
      <c r="M1248" s="12">
        <v>45363.385300925926</v>
      </c>
      <c r="N1248" s="12" t="s">
        <v>47</v>
      </c>
      <c r="O1248" t="s">
        <v>1011</v>
      </c>
      <c r="P1248" t="s">
        <v>491</v>
      </c>
      <c r="Q1248" t="s">
        <v>2614</v>
      </c>
      <c r="R1248" t="s">
        <v>9377</v>
      </c>
      <c r="S1248" t="s">
        <v>47</v>
      </c>
      <c r="T1248" t="s">
        <v>47</v>
      </c>
      <c r="U1248" t="s">
        <v>47</v>
      </c>
      <c r="V1248" t="s">
        <v>47</v>
      </c>
      <c r="W1248" t="s">
        <v>47</v>
      </c>
      <c r="X1248" t="s">
        <v>47</v>
      </c>
      <c r="Y1248" t="s">
        <v>47</v>
      </c>
      <c r="Z1248" t="s">
        <v>47</v>
      </c>
    </row>
    <row r="1249" spans="1:26">
      <c r="A1249" t="s">
        <v>9378</v>
      </c>
      <c r="B1249" t="s">
        <v>42</v>
      </c>
      <c r="C1249">
        <v>2022</v>
      </c>
      <c r="D1249" t="s">
        <v>9379</v>
      </c>
      <c r="E1249" t="s">
        <v>9380</v>
      </c>
      <c r="F1249" t="s">
        <v>9381</v>
      </c>
      <c r="G1249" t="s">
        <v>47</v>
      </c>
      <c r="H1249" t="s">
        <v>47</v>
      </c>
      <c r="I1249" t="s">
        <v>9382</v>
      </c>
      <c r="J1249" t="s">
        <v>47</v>
      </c>
      <c r="K1249" t="s">
        <v>71</v>
      </c>
      <c r="L1249" s="12">
        <v>45363.382222222222</v>
      </c>
      <c r="M1249" s="12">
        <v>45363.385162037041</v>
      </c>
      <c r="N1249" s="12" t="s">
        <v>47</v>
      </c>
      <c r="O1249" t="s">
        <v>9007</v>
      </c>
      <c r="P1249" t="s">
        <v>47</v>
      </c>
      <c r="Q1249" t="s">
        <v>47</v>
      </c>
      <c r="R1249" t="s">
        <v>47</v>
      </c>
      <c r="S1249" t="s">
        <v>47</v>
      </c>
      <c r="T1249" t="s">
        <v>47</v>
      </c>
      <c r="U1249" t="s">
        <v>47</v>
      </c>
      <c r="V1249" t="s">
        <v>47</v>
      </c>
      <c r="W1249" t="s">
        <v>47</v>
      </c>
      <c r="X1249" t="s">
        <v>47</v>
      </c>
      <c r="Y1249" t="s">
        <v>47</v>
      </c>
      <c r="Z1249" t="s">
        <v>47</v>
      </c>
    </row>
    <row r="1250" spans="1:26">
      <c r="A1250" t="s">
        <v>9383</v>
      </c>
      <c r="B1250" t="s">
        <v>42</v>
      </c>
      <c r="C1250">
        <v>2019</v>
      </c>
      <c r="D1250" t="s">
        <v>9384</v>
      </c>
      <c r="E1250" t="s">
        <v>9385</v>
      </c>
      <c r="F1250" t="s">
        <v>9386</v>
      </c>
      <c r="G1250" t="s">
        <v>47</v>
      </c>
      <c r="H1250" t="s">
        <v>47</v>
      </c>
      <c r="I1250" t="s">
        <v>9387</v>
      </c>
      <c r="J1250" t="s">
        <v>47</v>
      </c>
      <c r="K1250" t="s">
        <v>219</v>
      </c>
      <c r="L1250" s="12">
        <v>45363.382222222222</v>
      </c>
      <c r="M1250" s="12">
        <v>45363.385185185187</v>
      </c>
      <c r="N1250" s="12" t="s">
        <v>47</v>
      </c>
      <c r="O1250" t="s">
        <v>9388</v>
      </c>
      <c r="P1250" t="s">
        <v>47</v>
      </c>
      <c r="Q1250" t="s">
        <v>9389</v>
      </c>
      <c r="R1250" t="s">
        <v>47</v>
      </c>
      <c r="S1250" t="s">
        <v>47</v>
      </c>
      <c r="T1250" t="s">
        <v>47</v>
      </c>
      <c r="U1250" t="s">
        <v>47</v>
      </c>
      <c r="V1250" t="s">
        <v>47</v>
      </c>
      <c r="W1250" t="s">
        <v>47</v>
      </c>
      <c r="X1250" t="s">
        <v>47</v>
      </c>
      <c r="Y1250" t="s">
        <v>47</v>
      </c>
      <c r="Z1250" t="s">
        <v>47</v>
      </c>
    </row>
    <row r="1251" spans="1:26">
      <c r="A1251" t="s">
        <v>9390</v>
      </c>
      <c r="B1251" t="s">
        <v>42</v>
      </c>
      <c r="C1251">
        <v>2019</v>
      </c>
      <c r="D1251" t="s">
        <v>9391</v>
      </c>
      <c r="E1251" t="s">
        <v>9392</v>
      </c>
      <c r="F1251" t="s">
        <v>9393</v>
      </c>
      <c r="G1251" t="s">
        <v>47</v>
      </c>
      <c r="H1251" t="s">
        <v>47</v>
      </c>
      <c r="I1251" t="s">
        <v>9394</v>
      </c>
      <c r="J1251" t="s">
        <v>47</v>
      </c>
      <c r="K1251" t="s">
        <v>219</v>
      </c>
      <c r="L1251" s="12">
        <v>45363.382222222222</v>
      </c>
      <c r="M1251" s="12">
        <v>45363.384988425925</v>
      </c>
      <c r="N1251" s="12" t="s">
        <v>47</v>
      </c>
      <c r="O1251" t="s">
        <v>9395</v>
      </c>
      <c r="P1251" t="s">
        <v>47</v>
      </c>
      <c r="Q1251" t="s">
        <v>47</v>
      </c>
      <c r="R1251" t="s">
        <v>47</v>
      </c>
      <c r="S1251" t="s">
        <v>47</v>
      </c>
      <c r="T1251" t="s">
        <v>47</v>
      </c>
      <c r="U1251" t="s">
        <v>47</v>
      </c>
      <c r="V1251" t="s">
        <v>47</v>
      </c>
      <c r="W1251" t="s">
        <v>47</v>
      </c>
      <c r="X1251" t="s">
        <v>47</v>
      </c>
      <c r="Y1251" t="s">
        <v>47</v>
      </c>
      <c r="Z1251" t="s">
        <v>47</v>
      </c>
    </row>
    <row r="1252" spans="1:26">
      <c r="A1252" t="s">
        <v>9396</v>
      </c>
      <c r="B1252" t="s">
        <v>42</v>
      </c>
      <c r="C1252">
        <v>2013</v>
      </c>
      <c r="D1252" t="s">
        <v>9397</v>
      </c>
      <c r="E1252" t="s">
        <v>9398</v>
      </c>
      <c r="F1252" t="s">
        <v>9399</v>
      </c>
      <c r="G1252" t="s">
        <v>47</v>
      </c>
      <c r="H1252" t="s">
        <v>47</v>
      </c>
      <c r="I1252" t="s">
        <v>9400</v>
      </c>
      <c r="J1252" t="s">
        <v>47</v>
      </c>
      <c r="K1252" t="s">
        <v>87</v>
      </c>
      <c r="L1252" s="12">
        <v>45363.382222222222</v>
      </c>
      <c r="M1252" s="12">
        <v>45363.385613425926</v>
      </c>
      <c r="N1252" s="12" t="s">
        <v>47</v>
      </c>
      <c r="O1252" t="s">
        <v>9401</v>
      </c>
      <c r="P1252" t="s">
        <v>47</v>
      </c>
      <c r="Q1252" t="s">
        <v>47</v>
      </c>
      <c r="R1252" t="s">
        <v>47</v>
      </c>
      <c r="S1252" t="s">
        <v>47</v>
      </c>
      <c r="T1252" t="s">
        <v>47</v>
      </c>
      <c r="U1252" t="s">
        <v>47</v>
      </c>
      <c r="V1252" t="s">
        <v>47</v>
      </c>
      <c r="W1252" t="s">
        <v>47</v>
      </c>
      <c r="X1252" t="s">
        <v>47</v>
      </c>
      <c r="Y1252" t="s">
        <v>47</v>
      </c>
      <c r="Z1252" t="s">
        <v>47</v>
      </c>
    </row>
    <row r="1253" spans="1:26">
      <c r="A1253" t="s">
        <v>9402</v>
      </c>
      <c r="B1253" t="s">
        <v>42</v>
      </c>
      <c r="C1253">
        <v>2019</v>
      </c>
      <c r="D1253" t="s">
        <v>9403</v>
      </c>
      <c r="E1253" t="s">
        <v>9404</v>
      </c>
      <c r="F1253" t="s">
        <v>9248</v>
      </c>
      <c r="G1253" t="s">
        <v>47</v>
      </c>
      <c r="H1253" t="s">
        <v>47</v>
      </c>
      <c r="I1253" t="s">
        <v>9405</v>
      </c>
      <c r="J1253" t="s">
        <v>47</v>
      </c>
      <c r="K1253" t="s">
        <v>219</v>
      </c>
      <c r="L1253" s="12">
        <v>45363.382222222222</v>
      </c>
      <c r="M1253" s="12">
        <v>45363.385277777779</v>
      </c>
      <c r="N1253" s="12" t="s">
        <v>47</v>
      </c>
      <c r="O1253" t="s">
        <v>9406</v>
      </c>
      <c r="P1253" t="s">
        <v>47</v>
      </c>
      <c r="Q1253" t="s">
        <v>47</v>
      </c>
      <c r="R1253" t="s">
        <v>47</v>
      </c>
      <c r="S1253" t="s">
        <v>47</v>
      </c>
      <c r="T1253" t="s">
        <v>47</v>
      </c>
      <c r="U1253" t="s">
        <v>47</v>
      </c>
      <c r="V1253" t="s">
        <v>47</v>
      </c>
      <c r="W1253" t="s">
        <v>47</v>
      </c>
      <c r="X1253" t="s">
        <v>47</v>
      </c>
      <c r="Y1253" t="s">
        <v>47</v>
      </c>
      <c r="Z1253" t="s">
        <v>47</v>
      </c>
    </row>
    <row r="1254" spans="1:26">
      <c r="A1254" t="s">
        <v>9407</v>
      </c>
      <c r="B1254" t="s">
        <v>83</v>
      </c>
      <c r="C1254">
        <v>2006</v>
      </c>
      <c r="D1254" t="s">
        <v>9408</v>
      </c>
      <c r="E1254" t="s">
        <v>9409</v>
      </c>
      <c r="F1254" t="s">
        <v>788</v>
      </c>
      <c r="G1254" t="s">
        <v>47</v>
      </c>
      <c r="H1254" t="s">
        <v>47</v>
      </c>
      <c r="I1254" t="s">
        <v>9410</v>
      </c>
      <c r="J1254" t="s">
        <v>47</v>
      </c>
      <c r="K1254" t="s">
        <v>3034</v>
      </c>
      <c r="L1254" s="12">
        <v>45363.382222222222</v>
      </c>
      <c r="M1254" s="12">
        <v>45363.385810185187</v>
      </c>
      <c r="N1254" s="12" t="s">
        <v>47</v>
      </c>
      <c r="O1254" t="s">
        <v>9411</v>
      </c>
      <c r="P1254" t="s">
        <v>448</v>
      </c>
      <c r="Q1254" t="s">
        <v>4721</v>
      </c>
      <c r="R1254" t="s">
        <v>9412</v>
      </c>
      <c r="S1254" t="s">
        <v>47</v>
      </c>
      <c r="T1254" t="s">
        <v>47</v>
      </c>
      <c r="U1254" t="s">
        <v>47</v>
      </c>
      <c r="V1254" t="s">
        <v>4425</v>
      </c>
      <c r="W1254" t="s">
        <v>47</v>
      </c>
      <c r="X1254" t="s">
        <v>47</v>
      </c>
      <c r="Y1254" t="s">
        <v>47</v>
      </c>
      <c r="Z1254" t="s">
        <v>47</v>
      </c>
    </row>
    <row r="1255" spans="1:26">
      <c r="A1255" t="s">
        <v>9413</v>
      </c>
      <c r="B1255" t="s">
        <v>42</v>
      </c>
      <c r="C1255">
        <v>2022</v>
      </c>
      <c r="D1255" t="s">
        <v>9414</v>
      </c>
      <c r="E1255" t="s">
        <v>9415</v>
      </c>
      <c r="F1255" t="s">
        <v>9290</v>
      </c>
      <c r="G1255" t="s">
        <v>47</v>
      </c>
      <c r="H1255" t="s">
        <v>47</v>
      </c>
      <c r="I1255" t="s">
        <v>9416</v>
      </c>
      <c r="J1255" t="s">
        <v>47</v>
      </c>
      <c r="K1255" t="s">
        <v>71</v>
      </c>
      <c r="L1255" s="12">
        <v>45363.382222222222</v>
      </c>
      <c r="M1255" s="12">
        <v>45363.385428240741</v>
      </c>
      <c r="N1255" s="12" t="s">
        <v>47</v>
      </c>
      <c r="O1255" t="s">
        <v>9417</v>
      </c>
      <c r="P1255" t="s">
        <v>47</v>
      </c>
      <c r="Q1255" t="s">
        <v>47</v>
      </c>
      <c r="R1255" t="s">
        <v>47</v>
      </c>
      <c r="S1255" t="s">
        <v>47</v>
      </c>
      <c r="T1255" t="s">
        <v>47</v>
      </c>
      <c r="U1255" t="s">
        <v>47</v>
      </c>
      <c r="V1255" t="s">
        <v>47</v>
      </c>
      <c r="W1255" t="s">
        <v>47</v>
      </c>
      <c r="X1255" t="s">
        <v>47</v>
      </c>
      <c r="Y1255" t="s">
        <v>47</v>
      </c>
      <c r="Z1255" t="s">
        <v>47</v>
      </c>
    </row>
    <row r="1256" spans="1:26">
      <c r="A1256" t="s">
        <v>9418</v>
      </c>
      <c r="B1256" t="s">
        <v>42</v>
      </c>
      <c r="C1256">
        <v>2023</v>
      </c>
      <c r="D1256" t="s">
        <v>9419</v>
      </c>
      <c r="E1256" t="s">
        <v>9420</v>
      </c>
      <c r="F1256" t="s">
        <v>9313</v>
      </c>
      <c r="G1256" t="s">
        <v>47</v>
      </c>
      <c r="H1256" t="s">
        <v>47</v>
      </c>
      <c r="I1256" t="s">
        <v>9421</v>
      </c>
      <c r="J1256" t="s">
        <v>47</v>
      </c>
      <c r="K1256" t="s">
        <v>6199</v>
      </c>
      <c r="L1256" s="12">
        <v>45363.382222222222</v>
      </c>
      <c r="M1256" s="12">
        <v>45363.38585648148</v>
      </c>
      <c r="N1256" s="12" t="s">
        <v>47</v>
      </c>
      <c r="O1256" t="s">
        <v>9422</v>
      </c>
      <c r="P1256" t="s">
        <v>47</v>
      </c>
      <c r="Q1256" t="s">
        <v>47</v>
      </c>
      <c r="R1256" t="s">
        <v>47</v>
      </c>
      <c r="S1256" t="s">
        <v>47</v>
      </c>
      <c r="T1256" t="s">
        <v>47</v>
      </c>
      <c r="U1256" t="s">
        <v>47</v>
      </c>
      <c r="V1256" t="s">
        <v>47</v>
      </c>
      <c r="W1256" t="s">
        <v>47</v>
      </c>
      <c r="X1256" t="s">
        <v>47</v>
      </c>
      <c r="Y1256" t="s">
        <v>47</v>
      </c>
      <c r="Z1256" t="s">
        <v>47</v>
      </c>
    </row>
    <row r="1257" spans="1:26">
      <c r="A1257" t="s">
        <v>9423</v>
      </c>
      <c r="B1257" t="s">
        <v>42</v>
      </c>
      <c r="C1257">
        <v>2023</v>
      </c>
      <c r="D1257" t="s">
        <v>9424</v>
      </c>
      <c r="E1257" t="s">
        <v>9425</v>
      </c>
      <c r="F1257" t="s">
        <v>9426</v>
      </c>
      <c r="G1257" t="s">
        <v>47</v>
      </c>
      <c r="H1257" t="s">
        <v>47</v>
      </c>
      <c r="I1257" t="s">
        <v>9427</v>
      </c>
      <c r="J1257" t="s">
        <v>47</v>
      </c>
      <c r="K1257" t="s">
        <v>6199</v>
      </c>
      <c r="L1257" s="12">
        <v>45363.382222222222</v>
      </c>
      <c r="M1257" s="12">
        <v>45363.385775462964</v>
      </c>
      <c r="N1257" s="12" t="s">
        <v>47</v>
      </c>
      <c r="O1257" t="s">
        <v>9428</v>
      </c>
      <c r="P1257" t="s">
        <v>47</v>
      </c>
      <c r="Q1257" t="s">
        <v>47</v>
      </c>
      <c r="R1257" t="s">
        <v>47</v>
      </c>
      <c r="S1257" t="s">
        <v>47</v>
      </c>
      <c r="T1257" t="s">
        <v>47</v>
      </c>
      <c r="U1257" t="s">
        <v>47</v>
      </c>
      <c r="V1257" t="s">
        <v>47</v>
      </c>
      <c r="W1257" t="s">
        <v>47</v>
      </c>
      <c r="X1257" t="s">
        <v>47</v>
      </c>
      <c r="Y1257" t="s">
        <v>47</v>
      </c>
      <c r="Z1257" t="s">
        <v>47</v>
      </c>
    </row>
    <row r="1258" spans="1:26">
      <c r="A1258" t="s">
        <v>9429</v>
      </c>
      <c r="B1258" t="s">
        <v>42</v>
      </c>
      <c r="C1258">
        <v>2022</v>
      </c>
      <c r="D1258" t="s">
        <v>9430</v>
      </c>
      <c r="E1258" t="s">
        <v>9431</v>
      </c>
      <c r="F1258" t="s">
        <v>9432</v>
      </c>
      <c r="G1258" t="s">
        <v>47</v>
      </c>
      <c r="H1258" t="s">
        <v>47</v>
      </c>
      <c r="I1258" t="s">
        <v>9433</v>
      </c>
      <c r="J1258" t="s">
        <v>47</v>
      </c>
      <c r="K1258" t="s">
        <v>71</v>
      </c>
      <c r="L1258" s="12">
        <v>45363.382222222222</v>
      </c>
      <c r="M1258" s="12">
        <v>45363.385740740741</v>
      </c>
      <c r="N1258" s="12" t="s">
        <v>47</v>
      </c>
      <c r="O1258" t="s">
        <v>9434</v>
      </c>
      <c r="P1258" t="s">
        <v>47</v>
      </c>
      <c r="Q1258" t="s">
        <v>47</v>
      </c>
      <c r="R1258" t="s">
        <v>47</v>
      </c>
      <c r="S1258" t="s">
        <v>47</v>
      </c>
      <c r="T1258" t="s">
        <v>47</v>
      </c>
      <c r="U1258" t="s">
        <v>47</v>
      </c>
      <c r="V1258" t="s">
        <v>47</v>
      </c>
      <c r="W1258" t="s">
        <v>47</v>
      </c>
      <c r="X1258" t="s">
        <v>47</v>
      </c>
      <c r="Y1258" t="s">
        <v>47</v>
      </c>
      <c r="Z1258" t="s">
        <v>47</v>
      </c>
    </row>
    <row r="1259" spans="1:26">
      <c r="A1259" t="s">
        <v>9435</v>
      </c>
      <c r="B1259" t="s">
        <v>42</v>
      </c>
      <c r="C1259">
        <v>2023</v>
      </c>
      <c r="D1259" t="s">
        <v>9436</v>
      </c>
      <c r="E1259" t="s">
        <v>9437</v>
      </c>
      <c r="F1259" t="s">
        <v>9438</v>
      </c>
      <c r="G1259" t="s">
        <v>47</v>
      </c>
      <c r="H1259" t="s">
        <v>47</v>
      </c>
      <c r="I1259" t="s">
        <v>9439</v>
      </c>
      <c r="J1259" t="s">
        <v>47</v>
      </c>
      <c r="K1259" t="s">
        <v>6199</v>
      </c>
      <c r="L1259" s="12">
        <v>45363.382222222222</v>
      </c>
      <c r="M1259" s="12">
        <v>45363.385254629633</v>
      </c>
      <c r="N1259" s="12" t="s">
        <v>47</v>
      </c>
      <c r="O1259" t="s">
        <v>4170</v>
      </c>
      <c r="P1259" t="s">
        <v>47</v>
      </c>
      <c r="Q1259" t="s">
        <v>47</v>
      </c>
      <c r="R1259" t="s">
        <v>47</v>
      </c>
      <c r="S1259" t="s">
        <v>47</v>
      </c>
      <c r="T1259" t="s">
        <v>47</v>
      </c>
      <c r="U1259" t="s">
        <v>47</v>
      </c>
      <c r="V1259" t="s">
        <v>47</v>
      </c>
      <c r="W1259" t="s">
        <v>47</v>
      </c>
      <c r="X1259" t="s">
        <v>47</v>
      </c>
      <c r="Y1259" t="s">
        <v>47</v>
      </c>
      <c r="Z1259" t="s">
        <v>47</v>
      </c>
    </row>
    <row r="1260" spans="1:26">
      <c r="A1260" t="s">
        <v>9440</v>
      </c>
      <c r="B1260" t="s">
        <v>83</v>
      </c>
      <c r="C1260">
        <v>2023</v>
      </c>
      <c r="D1260" t="s">
        <v>9441</v>
      </c>
      <c r="E1260" t="s">
        <v>9442</v>
      </c>
      <c r="F1260" t="s">
        <v>623</v>
      </c>
      <c r="G1260" t="s">
        <v>47</v>
      </c>
      <c r="H1260" t="s">
        <v>47</v>
      </c>
      <c r="I1260" t="s">
        <v>9443</v>
      </c>
      <c r="J1260" t="s">
        <v>47</v>
      </c>
      <c r="K1260" t="s">
        <v>6199</v>
      </c>
      <c r="L1260" s="12">
        <v>45363.382222222222</v>
      </c>
      <c r="M1260" s="12">
        <v>45363.385833333334</v>
      </c>
      <c r="N1260" s="12" t="s">
        <v>47</v>
      </c>
      <c r="O1260" t="s">
        <v>9444</v>
      </c>
      <c r="P1260" t="s">
        <v>47</v>
      </c>
      <c r="Q1260" t="s">
        <v>184</v>
      </c>
      <c r="R1260" t="s">
        <v>623</v>
      </c>
      <c r="S1260" t="s">
        <v>47</v>
      </c>
      <c r="T1260" t="s">
        <v>47</v>
      </c>
      <c r="U1260" t="s">
        <v>47</v>
      </c>
      <c r="V1260" t="s">
        <v>47</v>
      </c>
      <c r="W1260" t="s">
        <v>47</v>
      </c>
      <c r="X1260" t="s">
        <v>47</v>
      </c>
      <c r="Y1260" t="s">
        <v>47</v>
      </c>
      <c r="Z1260" t="s">
        <v>47</v>
      </c>
    </row>
    <row r="1261" spans="1:26">
      <c r="A1261" t="s">
        <v>9445</v>
      </c>
      <c r="B1261" t="s">
        <v>83</v>
      </c>
      <c r="C1261">
        <v>2018</v>
      </c>
      <c r="D1261" t="s">
        <v>9446</v>
      </c>
      <c r="E1261" t="s">
        <v>9447</v>
      </c>
      <c r="F1261" t="s">
        <v>9448</v>
      </c>
      <c r="G1261" t="s">
        <v>47</v>
      </c>
      <c r="H1261" t="s">
        <v>47</v>
      </c>
      <c r="I1261" t="s">
        <v>9449</v>
      </c>
      <c r="J1261" t="s">
        <v>47</v>
      </c>
      <c r="K1261" t="s">
        <v>1660</v>
      </c>
      <c r="L1261" s="12">
        <v>45363.382222222222</v>
      </c>
      <c r="M1261" s="12">
        <v>45363.385497685187</v>
      </c>
      <c r="N1261" s="12" t="s">
        <v>47</v>
      </c>
      <c r="O1261" t="s">
        <v>9450</v>
      </c>
      <c r="P1261" t="s">
        <v>236</v>
      </c>
      <c r="Q1261" t="s">
        <v>889</v>
      </c>
      <c r="R1261" t="s">
        <v>9451</v>
      </c>
      <c r="S1261" t="s">
        <v>47</v>
      </c>
      <c r="T1261" t="s">
        <v>47</v>
      </c>
      <c r="U1261" t="s">
        <v>47</v>
      </c>
      <c r="V1261" t="s">
        <v>47</v>
      </c>
      <c r="W1261" t="s">
        <v>47</v>
      </c>
      <c r="X1261" t="s">
        <v>47</v>
      </c>
      <c r="Y1261" t="s">
        <v>47</v>
      </c>
      <c r="Z1261" t="s">
        <v>47</v>
      </c>
    </row>
    <row r="1262" spans="1:26">
      <c r="A1262" t="s">
        <v>9452</v>
      </c>
      <c r="B1262" t="s">
        <v>83</v>
      </c>
      <c r="C1262">
        <v>2022</v>
      </c>
      <c r="D1262" t="s">
        <v>9453</v>
      </c>
      <c r="E1262" t="s">
        <v>9454</v>
      </c>
      <c r="F1262" t="s">
        <v>907</v>
      </c>
      <c r="G1262" t="s">
        <v>47</v>
      </c>
      <c r="H1262" t="s">
        <v>47</v>
      </c>
      <c r="I1262" t="s">
        <v>9455</v>
      </c>
      <c r="J1262" t="s">
        <v>47</v>
      </c>
      <c r="K1262" t="s">
        <v>2258</v>
      </c>
      <c r="L1262" s="12">
        <v>45363.382222222222</v>
      </c>
      <c r="M1262" s="12">
        <v>45363.385231481479</v>
      </c>
      <c r="N1262" s="12" t="s">
        <v>47</v>
      </c>
      <c r="O1262" t="s">
        <v>9456</v>
      </c>
      <c r="P1262" t="s">
        <v>2162</v>
      </c>
      <c r="Q1262" t="s">
        <v>5353</v>
      </c>
      <c r="R1262" t="s">
        <v>9457</v>
      </c>
      <c r="S1262" t="s">
        <v>47</v>
      </c>
      <c r="T1262" t="s">
        <v>47</v>
      </c>
      <c r="U1262" t="s">
        <v>47</v>
      </c>
      <c r="V1262" t="s">
        <v>47</v>
      </c>
      <c r="W1262" t="s">
        <v>47</v>
      </c>
      <c r="X1262" t="s">
        <v>47</v>
      </c>
      <c r="Y1262" t="s">
        <v>47</v>
      </c>
      <c r="Z1262" t="s">
        <v>47</v>
      </c>
    </row>
    <row r="1263" spans="1:26">
      <c r="A1263" t="s">
        <v>9458</v>
      </c>
      <c r="B1263" t="s">
        <v>83</v>
      </c>
      <c r="C1263">
        <v>2022</v>
      </c>
      <c r="D1263" t="s">
        <v>9459</v>
      </c>
      <c r="E1263" t="s">
        <v>9460</v>
      </c>
      <c r="F1263" t="s">
        <v>9461</v>
      </c>
      <c r="G1263" t="s">
        <v>47</v>
      </c>
      <c r="H1263" t="s">
        <v>47</v>
      </c>
      <c r="I1263" t="s">
        <v>9462</v>
      </c>
      <c r="J1263" t="s">
        <v>47</v>
      </c>
      <c r="K1263" t="s">
        <v>71</v>
      </c>
      <c r="L1263" s="12">
        <v>45363.382222222222</v>
      </c>
      <c r="M1263" s="12">
        <v>45363.385706018518</v>
      </c>
      <c r="N1263" s="12" t="s">
        <v>47</v>
      </c>
      <c r="O1263" t="s">
        <v>9463</v>
      </c>
      <c r="P1263" t="s">
        <v>47</v>
      </c>
      <c r="Q1263" t="s">
        <v>6764</v>
      </c>
      <c r="R1263" t="s">
        <v>9464</v>
      </c>
      <c r="S1263" t="s">
        <v>47</v>
      </c>
      <c r="T1263" t="s">
        <v>47</v>
      </c>
      <c r="U1263" t="s">
        <v>47</v>
      </c>
      <c r="V1263" t="s">
        <v>47</v>
      </c>
      <c r="W1263" t="s">
        <v>47</v>
      </c>
      <c r="X1263" t="s">
        <v>47</v>
      </c>
      <c r="Y1263" t="s">
        <v>47</v>
      </c>
      <c r="Z1263" t="s">
        <v>47</v>
      </c>
    </row>
    <row r="1264" spans="1:26">
      <c r="A1264" t="s">
        <v>9465</v>
      </c>
      <c r="B1264" t="s">
        <v>83</v>
      </c>
      <c r="C1264">
        <v>2022</v>
      </c>
      <c r="D1264" t="s">
        <v>9466</v>
      </c>
      <c r="E1264" t="s">
        <v>9467</v>
      </c>
      <c r="F1264" t="s">
        <v>1037</v>
      </c>
      <c r="G1264" t="s">
        <v>47</v>
      </c>
      <c r="H1264" t="s">
        <v>47</v>
      </c>
      <c r="I1264" t="s">
        <v>9468</v>
      </c>
      <c r="J1264" t="s">
        <v>47</v>
      </c>
      <c r="K1264" t="s">
        <v>71</v>
      </c>
      <c r="L1264" s="12">
        <v>45363.382222222222</v>
      </c>
      <c r="M1264" s="12">
        <v>45363.384965277779</v>
      </c>
      <c r="N1264" s="12" t="s">
        <v>47</v>
      </c>
      <c r="O1264" t="s">
        <v>9469</v>
      </c>
      <c r="P1264" t="s">
        <v>47</v>
      </c>
      <c r="Q1264" t="s">
        <v>4503</v>
      </c>
      <c r="R1264" t="s">
        <v>9470</v>
      </c>
      <c r="S1264" t="s">
        <v>47</v>
      </c>
      <c r="T1264" t="s">
        <v>47</v>
      </c>
      <c r="U1264" t="s">
        <v>47</v>
      </c>
      <c r="V1264" t="s">
        <v>47</v>
      </c>
      <c r="W1264" t="s">
        <v>47</v>
      </c>
      <c r="X1264" t="s">
        <v>47</v>
      </c>
      <c r="Y1264" t="s">
        <v>47</v>
      </c>
      <c r="Z1264" t="s">
        <v>47</v>
      </c>
    </row>
    <row r="1265" spans="1:26">
      <c r="A1265" t="s">
        <v>9471</v>
      </c>
      <c r="B1265" t="s">
        <v>42</v>
      </c>
      <c r="C1265">
        <v>2021</v>
      </c>
      <c r="D1265" t="s">
        <v>605</v>
      </c>
      <c r="E1265" t="s">
        <v>9472</v>
      </c>
      <c r="F1265" t="s">
        <v>9473</v>
      </c>
      <c r="G1265" t="s">
        <v>47</v>
      </c>
      <c r="H1265" t="s">
        <v>47</v>
      </c>
      <c r="I1265" t="s">
        <v>608</v>
      </c>
      <c r="J1265" t="s">
        <v>47</v>
      </c>
      <c r="K1265" t="s">
        <v>61</v>
      </c>
      <c r="L1265" s="12">
        <v>45363.382222222222</v>
      </c>
      <c r="M1265" s="12">
        <v>45363.385636574072</v>
      </c>
      <c r="N1265" s="12" t="s">
        <v>47</v>
      </c>
      <c r="O1265" t="s">
        <v>8985</v>
      </c>
      <c r="P1265" t="s">
        <v>47</v>
      </c>
      <c r="Q1265" t="s">
        <v>47</v>
      </c>
      <c r="R1265" t="s">
        <v>47</v>
      </c>
      <c r="S1265" t="s">
        <v>47</v>
      </c>
      <c r="T1265" t="s">
        <v>47</v>
      </c>
      <c r="U1265" t="s">
        <v>47</v>
      </c>
      <c r="V1265" t="s">
        <v>47</v>
      </c>
      <c r="W1265" t="s">
        <v>47</v>
      </c>
      <c r="X1265" t="s">
        <v>47</v>
      </c>
      <c r="Y1265" t="s">
        <v>47</v>
      </c>
      <c r="Z1265" t="s">
        <v>47</v>
      </c>
    </row>
    <row r="1266" spans="1:26">
      <c r="A1266" t="s">
        <v>9474</v>
      </c>
      <c r="B1266" t="s">
        <v>83</v>
      </c>
      <c r="C1266">
        <v>2023</v>
      </c>
      <c r="D1266" t="s">
        <v>9475</v>
      </c>
      <c r="E1266" t="s">
        <v>9476</v>
      </c>
      <c r="F1266" t="s">
        <v>47</v>
      </c>
      <c r="G1266" t="s">
        <v>47</v>
      </c>
      <c r="H1266" t="s">
        <v>47</v>
      </c>
      <c r="I1266" t="s">
        <v>47</v>
      </c>
      <c r="J1266" t="s">
        <v>9477</v>
      </c>
      <c r="K1266" t="s">
        <v>6199</v>
      </c>
      <c r="L1266" s="12">
        <v>45363.382222222222</v>
      </c>
      <c r="M1266" s="12">
        <v>45363.385555555556</v>
      </c>
      <c r="N1266" s="12" t="s">
        <v>47</v>
      </c>
      <c r="O1266" t="s">
        <v>6184</v>
      </c>
      <c r="P1266" t="s">
        <v>47</v>
      </c>
      <c r="Q1266" t="s">
        <v>4882</v>
      </c>
      <c r="R1266" t="s">
        <v>9478</v>
      </c>
      <c r="S1266" t="s">
        <v>47</v>
      </c>
      <c r="T1266" t="s">
        <v>47</v>
      </c>
      <c r="U1266" t="s">
        <v>47</v>
      </c>
      <c r="V1266" t="s">
        <v>47</v>
      </c>
      <c r="W1266" t="s">
        <v>47</v>
      </c>
      <c r="X1266" t="s">
        <v>9479</v>
      </c>
      <c r="Y1266" t="s">
        <v>47</v>
      </c>
      <c r="Z1266" t="s">
        <v>47</v>
      </c>
    </row>
    <row r="1267" spans="1:26">
      <c r="A1267" t="s">
        <v>9480</v>
      </c>
      <c r="B1267" t="s">
        <v>83</v>
      </c>
      <c r="C1267">
        <v>2023</v>
      </c>
      <c r="D1267" t="s">
        <v>9475</v>
      </c>
      <c r="E1267" t="s">
        <v>9481</v>
      </c>
      <c r="F1267" t="s">
        <v>9482</v>
      </c>
      <c r="G1267" t="s">
        <v>47</v>
      </c>
      <c r="H1267" t="s">
        <v>47</v>
      </c>
      <c r="I1267" t="s">
        <v>47</v>
      </c>
      <c r="J1267" t="s">
        <v>9483</v>
      </c>
      <c r="K1267" t="s">
        <v>6199</v>
      </c>
      <c r="L1267" s="12">
        <v>45363.382222222222</v>
      </c>
      <c r="M1267" s="12">
        <v>45363.385520833333</v>
      </c>
      <c r="N1267" s="12" t="s">
        <v>47</v>
      </c>
      <c r="O1267" t="s">
        <v>505</v>
      </c>
      <c r="P1267" t="s">
        <v>236</v>
      </c>
      <c r="Q1267" t="s">
        <v>4637</v>
      </c>
      <c r="R1267" t="s">
        <v>47</v>
      </c>
      <c r="S1267" t="s">
        <v>47</v>
      </c>
      <c r="T1267" t="s">
        <v>47</v>
      </c>
      <c r="U1267" t="s">
        <v>47</v>
      </c>
      <c r="V1267" t="s">
        <v>47</v>
      </c>
      <c r="W1267" t="s">
        <v>47</v>
      </c>
      <c r="X1267" t="s">
        <v>9484</v>
      </c>
      <c r="Y1267" t="s">
        <v>47</v>
      </c>
      <c r="Z1267" t="s">
        <v>47</v>
      </c>
    </row>
    <row r="1268" spans="1:26">
      <c r="A1268" t="s">
        <v>9485</v>
      </c>
      <c r="B1268" t="s">
        <v>6169</v>
      </c>
      <c r="C1268">
        <v>2023</v>
      </c>
      <c r="D1268" t="s">
        <v>9486</v>
      </c>
      <c r="E1268" t="s">
        <v>9487</v>
      </c>
      <c r="F1268" t="s">
        <v>47</v>
      </c>
      <c r="G1268" t="s">
        <v>47</v>
      </c>
      <c r="H1268" t="s">
        <v>47</v>
      </c>
      <c r="I1268" t="s">
        <v>47</v>
      </c>
      <c r="J1268" t="s">
        <v>9488</v>
      </c>
      <c r="K1268" t="s">
        <v>6647</v>
      </c>
      <c r="L1268" s="12">
        <v>45363.382222222222</v>
      </c>
      <c r="M1268" s="12">
        <v>45363.385312500002</v>
      </c>
      <c r="N1268" s="12" t="s">
        <v>47</v>
      </c>
      <c r="O1268" t="s">
        <v>47</v>
      </c>
      <c r="P1268" t="s">
        <v>47</v>
      </c>
      <c r="Q1268" t="s">
        <v>47</v>
      </c>
      <c r="R1268" t="s">
        <v>47</v>
      </c>
      <c r="S1268" t="s">
        <v>47</v>
      </c>
      <c r="T1268" t="s">
        <v>9489</v>
      </c>
      <c r="U1268" t="s">
        <v>47</v>
      </c>
      <c r="V1268" t="s">
        <v>47</v>
      </c>
      <c r="W1268" t="s">
        <v>47</v>
      </c>
      <c r="X1268" t="s">
        <v>9490</v>
      </c>
      <c r="Y1268" t="s">
        <v>47</v>
      </c>
      <c r="Z1268" t="s">
        <v>47</v>
      </c>
    </row>
    <row r="1269" spans="1:26">
      <c r="A1269" t="s">
        <v>9491</v>
      </c>
      <c r="B1269" t="s">
        <v>83</v>
      </c>
      <c r="C1269">
        <v>2023</v>
      </c>
      <c r="D1269" t="s">
        <v>8988</v>
      </c>
      <c r="E1269" t="s">
        <v>8989</v>
      </c>
      <c r="F1269" t="s">
        <v>3889</v>
      </c>
      <c r="G1269" t="s">
        <v>47</v>
      </c>
      <c r="H1269" t="s">
        <v>47</v>
      </c>
      <c r="I1269" t="s">
        <v>9492</v>
      </c>
      <c r="J1269" t="s">
        <v>9493</v>
      </c>
      <c r="K1269" t="s">
        <v>6199</v>
      </c>
      <c r="L1269" s="12">
        <v>45363.382222222222</v>
      </c>
      <c r="M1269" s="12">
        <v>45363.385729166665</v>
      </c>
      <c r="N1269" s="12" t="s">
        <v>47</v>
      </c>
      <c r="O1269" t="s">
        <v>47</v>
      </c>
      <c r="P1269" t="s">
        <v>47</v>
      </c>
      <c r="Q1269" t="s">
        <v>9494</v>
      </c>
      <c r="R1269" t="s">
        <v>47</v>
      </c>
      <c r="S1269" t="s">
        <v>47</v>
      </c>
      <c r="T1269" t="s">
        <v>47</v>
      </c>
      <c r="U1269" t="s">
        <v>47</v>
      </c>
      <c r="V1269" t="s">
        <v>47</v>
      </c>
      <c r="W1269" t="s">
        <v>47</v>
      </c>
      <c r="X1269" t="s">
        <v>9495</v>
      </c>
      <c r="Y1269" t="s">
        <v>47</v>
      </c>
      <c r="Z1269" t="s">
        <v>47</v>
      </c>
    </row>
    <row r="1270" spans="1:26">
      <c r="A1270" t="s">
        <v>9496</v>
      </c>
      <c r="B1270" t="s">
        <v>83</v>
      </c>
      <c r="C1270">
        <v>2023</v>
      </c>
      <c r="D1270" t="s">
        <v>9497</v>
      </c>
      <c r="E1270" t="s">
        <v>9498</v>
      </c>
      <c r="F1270" t="s">
        <v>3889</v>
      </c>
      <c r="G1270" t="s">
        <v>47</v>
      </c>
      <c r="H1270" t="s">
        <v>47</v>
      </c>
      <c r="I1270" t="s">
        <v>9499</v>
      </c>
      <c r="J1270" t="s">
        <v>9500</v>
      </c>
      <c r="K1270" t="s">
        <v>6199</v>
      </c>
      <c r="L1270" s="12">
        <v>45363.382222222222</v>
      </c>
      <c r="M1270" s="12">
        <v>45363.385775462964</v>
      </c>
      <c r="N1270" s="12" t="s">
        <v>47</v>
      </c>
      <c r="O1270" t="s">
        <v>47</v>
      </c>
      <c r="P1270" t="s">
        <v>47</v>
      </c>
      <c r="Q1270" t="s">
        <v>9501</v>
      </c>
      <c r="R1270" t="s">
        <v>47</v>
      </c>
      <c r="S1270" t="s">
        <v>47</v>
      </c>
      <c r="T1270" t="s">
        <v>47</v>
      </c>
      <c r="U1270" t="s">
        <v>47</v>
      </c>
      <c r="V1270" t="s">
        <v>47</v>
      </c>
      <c r="W1270" t="s">
        <v>47</v>
      </c>
      <c r="X1270" t="s">
        <v>9502</v>
      </c>
      <c r="Y1270" t="s">
        <v>47</v>
      </c>
      <c r="Z1270" t="s">
        <v>47</v>
      </c>
    </row>
    <row r="1271" spans="1:26">
      <c r="A1271" t="s">
        <v>9503</v>
      </c>
      <c r="B1271" t="s">
        <v>83</v>
      </c>
      <c r="C1271">
        <v>2022</v>
      </c>
      <c r="D1271" t="s">
        <v>9504</v>
      </c>
      <c r="E1271" t="s">
        <v>9505</v>
      </c>
      <c r="F1271" t="s">
        <v>9506</v>
      </c>
      <c r="G1271" t="s">
        <v>47</v>
      </c>
      <c r="H1271" t="s">
        <v>47</v>
      </c>
      <c r="I1271" t="s">
        <v>9507</v>
      </c>
      <c r="J1271" t="s">
        <v>9508</v>
      </c>
      <c r="K1271" t="s">
        <v>71</v>
      </c>
      <c r="L1271" s="12">
        <v>45363.382222222222</v>
      </c>
      <c r="M1271" s="12">
        <v>45363.385625000003</v>
      </c>
      <c r="N1271" s="12" t="s">
        <v>47</v>
      </c>
      <c r="O1271" t="s">
        <v>71</v>
      </c>
      <c r="P1271" t="s">
        <v>47</v>
      </c>
      <c r="Q1271" t="s">
        <v>9509</v>
      </c>
      <c r="R1271" t="s">
        <v>9510</v>
      </c>
      <c r="S1271" t="s">
        <v>47</v>
      </c>
      <c r="T1271" t="s">
        <v>47</v>
      </c>
      <c r="U1271" t="s">
        <v>47</v>
      </c>
      <c r="V1271" t="s">
        <v>4425</v>
      </c>
      <c r="W1271" t="s">
        <v>47</v>
      </c>
      <c r="X1271" t="s">
        <v>9511</v>
      </c>
      <c r="Y1271" t="s">
        <v>47</v>
      </c>
      <c r="Z1271" t="s">
        <v>47</v>
      </c>
    </row>
    <row r="1272" spans="1:26">
      <c r="A1272" t="s">
        <v>9512</v>
      </c>
      <c r="B1272" t="s">
        <v>83</v>
      </c>
      <c r="C1272">
        <v>2022</v>
      </c>
      <c r="D1272" t="s">
        <v>9513</v>
      </c>
      <c r="E1272" t="s">
        <v>9514</v>
      </c>
      <c r="F1272" t="s">
        <v>9515</v>
      </c>
      <c r="G1272" t="s">
        <v>47</v>
      </c>
      <c r="H1272" t="s">
        <v>47</v>
      </c>
      <c r="I1272" t="s">
        <v>9516</v>
      </c>
      <c r="J1272" t="s">
        <v>9517</v>
      </c>
      <c r="K1272" t="s">
        <v>9518</v>
      </c>
      <c r="L1272" s="12">
        <v>45363.382222222222</v>
      </c>
      <c r="M1272" s="12">
        <v>45363.385729166665</v>
      </c>
      <c r="N1272" s="12" t="s">
        <v>47</v>
      </c>
      <c r="O1272" t="s">
        <v>47</v>
      </c>
      <c r="P1272" t="s">
        <v>47</v>
      </c>
      <c r="Q1272" t="s">
        <v>818</v>
      </c>
      <c r="R1272" t="s">
        <v>9519</v>
      </c>
      <c r="S1272" t="s">
        <v>47</v>
      </c>
      <c r="T1272" t="s">
        <v>47</v>
      </c>
      <c r="U1272" t="s">
        <v>47</v>
      </c>
      <c r="V1272" t="s">
        <v>47</v>
      </c>
      <c r="W1272" t="s">
        <v>47</v>
      </c>
      <c r="X1272" t="s">
        <v>9520</v>
      </c>
      <c r="Y1272" t="s">
        <v>47</v>
      </c>
      <c r="Z1272" t="s">
        <v>47</v>
      </c>
    </row>
    <row r="1273" spans="1:26">
      <c r="A1273" t="s">
        <v>9521</v>
      </c>
      <c r="B1273" t="s">
        <v>42</v>
      </c>
      <c r="C1273">
        <v>2022</v>
      </c>
      <c r="D1273" t="s">
        <v>9522</v>
      </c>
      <c r="E1273" t="s">
        <v>9523</v>
      </c>
      <c r="F1273" t="s">
        <v>9524</v>
      </c>
      <c r="G1273" t="s">
        <v>47</v>
      </c>
      <c r="H1273" t="s">
        <v>47</v>
      </c>
      <c r="I1273" t="s">
        <v>47</v>
      </c>
      <c r="J1273" t="s">
        <v>9525</v>
      </c>
      <c r="K1273" t="s">
        <v>71</v>
      </c>
      <c r="L1273" s="12">
        <v>45363.382222222222</v>
      </c>
      <c r="M1273" s="12">
        <v>45363.385196759256</v>
      </c>
      <c r="N1273" s="12" t="s">
        <v>47</v>
      </c>
      <c r="O1273" t="s">
        <v>47</v>
      </c>
      <c r="P1273" t="s">
        <v>47</v>
      </c>
      <c r="Q1273" t="s">
        <v>47</v>
      </c>
      <c r="R1273" t="s">
        <v>47</v>
      </c>
      <c r="S1273" t="s">
        <v>47</v>
      </c>
      <c r="T1273" t="s">
        <v>9526</v>
      </c>
      <c r="U1273" t="s">
        <v>47</v>
      </c>
      <c r="V1273" t="s">
        <v>47</v>
      </c>
      <c r="W1273" t="s">
        <v>47</v>
      </c>
      <c r="X1273" t="s">
        <v>9527</v>
      </c>
      <c r="Y1273" t="s">
        <v>9528</v>
      </c>
      <c r="Z1273" t="s">
        <v>47</v>
      </c>
    </row>
    <row r="1274" spans="1:26">
      <c r="A1274" t="s">
        <v>9529</v>
      </c>
      <c r="B1274" t="s">
        <v>42</v>
      </c>
      <c r="C1274">
        <v>2022</v>
      </c>
      <c r="D1274" t="s">
        <v>9530</v>
      </c>
      <c r="E1274" t="s">
        <v>9531</v>
      </c>
      <c r="F1274" t="s">
        <v>9532</v>
      </c>
      <c r="G1274" t="s">
        <v>47</v>
      </c>
      <c r="H1274" t="s">
        <v>47</v>
      </c>
      <c r="I1274" t="s">
        <v>9533</v>
      </c>
      <c r="J1274" t="s">
        <v>9534</v>
      </c>
      <c r="K1274" t="s">
        <v>71</v>
      </c>
      <c r="L1274" s="12">
        <v>45363.382233796299</v>
      </c>
      <c r="M1274" s="12">
        <v>45363.38554398148</v>
      </c>
      <c r="N1274" s="12" t="s">
        <v>47</v>
      </c>
      <c r="O1274" t="s">
        <v>9535</v>
      </c>
      <c r="P1274" t="s">
        <v>47</v>
      </c>
      <c r="Q1274" t="s">
        <v>9536</v>
      </c>
      <c r="R1274" t="s">
        <v>47</v>
      </c>
      <c r="S1274" t="s">
        <v>47</v>
      </c>
      <c r="T1274" t="s">
        <v>14</v>
      </c>
      <c r="U1274" t="s">
        <v>47</v>
      </c>
      <c r="V1274" t="s">
        <v>47</v>
      </c>
      <c r="W1274" t="s">
        <v>47</v>
      </c>
      <c r="X1274" t="s">
        <v>9537</v>
      </c>
      <c r="Y1274" t="s">
        <v>9538</v>
      </c>
      <c r="Z1274" t="s">
        <v>47</v>
      </c>
    </row>
    <row r="1275" spans="1:26">
      <c r="A1275" t="s">
        <v>9539</v>
      </c>
      <c r="B1275" t="s">
        <v>42</v>
      </c>
      <c r="C1275">
        <v>2022</v>
      </c>
      <c r="D1275" t="s">
        <v>9540</v>
      </c>
      <c r="E1275" t="s">
        <v>9541</v>
      </c>
      <c r="F1275" t="s">
        <v>9542</v>
      </c>
      <c r="G1275" t="s">
        <v>47</v>
      </c>
      <c r="H1275" t="s">
        <v>47</v>
      </c>
      <c r="I1275" t="s">
        <v>9543</v>
      </c>
      <c r="J1275" t="s">
        <v>9544</v>
      </c>
      <c r="K1275" t="s">
        <v>71</v>
      </c>
      <c r="L1275" s="12">
        <v>45363.382233796299</v>
      </c>
      <c r="M1275" s="12">
        <v>45363.385127314818</v>
      </c>
      <c r="N1275" s="12" t="s">
        <v>47</v>
      </c>
      <c r="O1275" t="s">
        <v>526</v>
      </c>
      <c r="P1275" t="s">
        <v>47</v>
      </c>
      <c r="Q1275" t="s">
        <v>47</v>
      </c>
      <c r="R1275" t="s">
        <v>47</v>
      </c>
      <c r="S1275" t="s">
        <v>47</v>
      </c>
      <c r="T1275" t="s">
        <v>4018</v>
      </c>
      <c r="U1275" t="s">
        <v>47</v>
      </c>
      <c r="V1275" t="s">
        <v>47</v>
      </c>
      <c r="W1275" t="s">
        <v>47</v>
      </c>
      <c r="X1275" t="s">
        <v>9545</v>
      </c>
      <c r="Y1275" t="s">
        <v>47</v>
      </c>
      <c r="Z1275" t="s">
        <v>47</v>
      </c>
    </row>
    <row r="1276" spans="1:26">
      <c r="A1276" t="s">
        <v>9546</v>
      </c>
      <c r="B1276" t="s">
        <v>42</v>
      </c>
      <c r="C1276">
        <v>2022</v>
      </c>
      <c r="D1276" t="s">
        <v>9547</v>
      </c>
      <c r="E1276" t="s">
        <v>9548</v>
      </c>
      <c r="F1276" t="s">
        <v>9549</v>
      </c>
      <c r="G1276" t="s">
        <v>47</v>
      </c>
      <c r="H1276" t="s">
        <v>47</v>
      </c>
      <c r="I1276" t="s">
        <v>9550</v>
      </c>
      <c r="J1276" t="s">
        <v>9551</v>
      </c>
      <c r="K1276" t="s">
        <v>71</v>
      </c>
      <c r="L1276" s="12">
        <v>45363.382233796299</v>
      </c>
      <c r="M1276" s="12">
        <v>45363.385729166665</v>
      </c>
      <c r="N1276" s="12" t="s">
        <v>47</v>
      </c>
      <c r="O1276" t="s">
        <v>9552</v>
      </c>
      <c r="P1276" t="s">
        <v>47</v>
      </c>
      <c r="Q1276" t="s">
        <v>9553</v>
      </c>
      <c r="R1276" t="s">
        <v>47</v>
      </c>
      <c r="S1276" t="s">
        <v>47</v>
      </c>
      <c r="T1276" t="s">
        <v>13</v>
      </c>
      <c r="U1276" t="s">
        <v>47</v>
      </c>
      <c r="V1276" t="s">
        <v>47</v>
      </c>
      <c r="W1276" t="s">
        <v>47</v>
      </c>
      <c r="X1276" t="s">
        <v>9554</v>
      </c>
      <c r="Y1276" t="s">
        <v>9555</v>
      </c>
      <c r="Z1276" t="s">
        <v>47</v>
      </c>
    </row>
    <row r="1277" spans="1:26">
      <c r="A1277" t="s">
        <v>9556</v>
      </c>
      <c r="B1277" t="s">
        <v>42</v>
      </c>
      <c r="C1277">
        <v>2021</v>
      </c>
      <c r="D1277" t="s">
        <v>9557</v>
      </c>
      <c r="E1277" t="s">
        <v>9558</v>
      </c>
      <c r="F1277" t="s">
        <v>9559</v>
      </c>
      <c r="G1277" t="s">
        <v>47</v>
      </c>
      <c r="H1277" t="s">
        <v>47</v>
      </c>
      <c r="I1277" t="s">
        <v>9560</v>
      </c>
      <c r="J1277" t="s">
        <v>9561</v>
      </c>
      <c r="K1277" t="s">
        <v>61</v>
      </c>
      <c r="L1277" s="12">
        <v>45363.382233796299</v>
      </c>
      <c r="M1277" s="12">
        <v>45363.385254629633</v>
      </c>
      <c r="N1277" s="12" t="s">
        <v>47</v>
      </c>
      <c r="O1277" t="s">
        <v>9239</v>
      </c>
      <c r="P1277" t="s">
        <v>47</v>
      </c>
      <c r="Q1277" t="s">
        <v>47</v>
      </c>
      <c r="R1277" t="s">
        <v>47</v>
      </c>
      <c r="S1277" t="s">
        <v>47</v>
      </c>
      <c r="T1277" t="s">
        <v>4018</v>
      </c>
      <c r="U1277" t="s">
        <v>47</v>
      </c>
      <c r="V1277" t="s">
        <v>47</v>
      </c>
      <c r="W1277" t="s">
        <v>47</v>
      </c>
      <c r="X1277" t="s">
        <v>9562</v>
      </c>
      <c r="Y1277" t="s">
        <v>47</v>
      </c>
      <c r="Z1277" t="s">
        <v>47</v>
      </c>
    </row>
    <row r="1278" spans="1:26">
      <c r="A1278" t="s">
        <v>9563</v>
      </c>
      <c r="B1278" t="s">
        <v>42</v>
      </c>
      <c r="C1278">
        <v>2021</v>
      </c>
      <c r="D1278" t="s">
        <v>9564</v>
      </c>
      <c r="E1278" t="s">
        <v>9565</v>
      </c>
      <c r="F1278" t="s">
        <v>9566</v>
      </c>
      <c r="G1278" t="s">
        <v>9567</v>
      </c>
      <c r="H1278" t="s">
        <v>47</v>
      </c>
      <c r="I1278" t="s">
        <v>9568</v>
      </c>
      <c r="J1278" t="s">
        <v>9569</v>
      </c>
      <c r="K1278" t="s">
        <v>61</v>
      </c>
      <c r="L1278" s="12">
        <v>45363.382233796299</v>
      </c>
      <c r="M1278" s="12">
        <v>45363.38590277778</v>
      </c>
      <c r="N1278" s="12" t="s">
        <v>47</v>
      </c>
      <c r="O1278" t="s">
        <v>9570</v>
      </c>
      <c r="P1278" t="s">
        <v>47</v>
      </c>
      <c r="Q1278" t="s">
        <v>9571</v>
      </c>
      <c r="R1278" t="s">
        <v>47</v>
      </c>
      <c r="S1278" t="s">
        <v>47</v>
      </c>
      <c r="T1278" t="s">
        <v>13</v>
      </c>
      <c r="U1278" t="s">
        <v>53</v>
      </c>
      <c r="V1278" t="s">
        <v>47</v>
      </c>
      <c r="W1278" t="s">
        <v>47</v>
      </c>
      <c r="X1278" t="s">
        <v>9572</v>
      </c>
      <c r="Y1278" t="s">
        <v>9573</v>
      </c>
      <c r="Z1278" t="s">
        <v>47</v>
      </c>
    </row>
    <row r="1279" spans="1:26">
      <c r="A1279" t="s">
        <v>9574</v>
      </c>
      <c r="B1279" t="s">
        <v>42</v>
      </c>
      <c r="C1279">
        <v>2021</v>
      </c>
      <c r="D1279" t="s">
        <v>9575</v>
      </c>
      <c r="E1279" t="s">
        <v>9576</v>
      </c>
      <c r="F1279" t="s">
        <v>9577</v>
      </c>
      <c r="G1279" t="s">
        <v>47</v>
      </c>
      <c r="H1279" t="s">
        <v>47</v>
      </c>
      <c r="I1279" t="s">
        <v>47</v>
      </c>
      <c r="J1279" t="s">
        <v>9578</v>
      </c>
      <c r="K1279" t="s">
        <v>61</v>
      </c>
      <c r="L1279" s="12">
        <v>45363.382233796299</v>
      </c>
      <c r="M1279" s="12">
        <v>45363.38548611111</v>
      </c>
      <c r="N1279" s="12" t="s">
        <v>47</v>
      </c>
      <c r="O1279" t="s">
        <v>9579</v>
      </c>
      <c r="P1279" t="s">
        <v>47</v>
      </c>
      <c r="Q1279" t="s">
        <v>9580</v>
      </c>
      <c r="R1279" t="s">
        <v>47</v>
      </c>
      <c r="S1279" t="s">
        <v>47</v>
      </c>
      <c r="T1279" t="s">
        <v>3904</v>
      </c>
      <c r="U1279" t="s">
        <v>47</v>
      </c>
      <c r="V1279" t="s">
        <v>47</v>
      </c>
      <c r="W1279" t="s">
        <v>47</v>
      </c>
      <c r="X1279" t="s">
        <v>9581</v>
      </c>
      <c r="Y1279" t="s">
        <v>9582</v>
      </c>
      <c r="Z1279" t="s">
        <v>47</v>
      </c>
    </row>
    <row r="1280" spans="1:26">
      <c r="A1280" t="s">
        <v>9583</v>
      </c>
      <c r="B1280" t="s">
        <v>42</v>
      </c>
      <c r="C1280">
        <v>2021</v>
      </c>
      <c r="D1280" t="s">
        <v>9584</v>
      </c>
      <c r="E1280" t="s">
        <v>9585</v>
      </c>
      <c r="F1280" t="s">
        <v>9586</v>
      </c>
      <c r="G1280" t="s">
        <v>47</v>
      </c>
      <c r="H1280" t="s">
        <v>47</v>
      </c>
      <c r="I1280" t="s">
        <v>9587</v>
      </c>
      <c r="J1280" t="s">
        <v>9588</v>
      </c>
      <c r="K1280" t="s">
        <v>61</v>
      </c>
      <c r="L1280" s="12">
        <v>45363.382233796299</v>
      </c>
      <c r="M1280" s="12">
        <v>45363.38554398148</v>
      </c>
      <c r="N1280" s="12" t="s">
        <v>47</v>
      </c>
      <c r="O1280" t="s">
        <v>9589</v>
      </c>
      <c r="P1280" t="s">
        <v>47</v>
      </c>
      <c r="Q1280" t="s">
        <v>9590</v>
      </c>
      <c r="R1280" t="s">
        <v>47</v>
      </c>
      <c r="S1280" t="s">
        <v>47</v>
      </c>
      <c r="T1280" t="s">
        <v>14</v>
      </c>
      <c r="U1280" t="s">
        <v>47</v>
      </c>
      <c r="V1280" t="s">
        <v>47</v>
      </c>
      <c r="W1280" t="s">
        <v>47</v>
      </c>
      <c r="X1280" t="s">
        <v>9520</v>
      </c>
      <c r="Y1280" t="s">
        <v>9591</v>
      </c>
      <c r="Z1280" t="s">
        <v>47</v>
      </c>
    </row>
    <row r="1281" spans="1:26">
      <c r="A1281" t="s">
        <v>9592</v>
      </c>
      <c r="B1281" t="s">
        <v>654</v>
      </c>
      <c r="C1281">
        <v>2020</v>
      </c>
      <c r="D1281" t="s">
        <v>9593</v>
      </c>
      <c r="E1281" t="s">
        <v>9594</v>
      </c>
      <c r="F1281" t="s">
        <v>47</v>
      </c>
      <c r="G1281" t="s">
        <v>9595</v>
      </c>
      <c r="H1281" t="s">
        <v>47</v>
      </c>
      <c r="I1281" t="s">
        <v>47</v>
      </c>
      <c r="J1281" t="s">
        <v>9596</v>
      </c>
      <c r="K1281" t="s">
        <v>9597</v>
      </c>
      <c r="L1281" s="12">
        <v>45363.382233796299</v>
      </c>
      <c r="M1281" s="12">
        <v>45363.385266203702</v>
      </c>
      <c r="N1281" s="12" t="s">
        <v>47</v>
      </c>
      <c r="O1281" t="s">
        <v>47</v>
      </c>
      <c r="P1281" t="s">
        <v>47</v>
      </c>
      <c r="Q1281" t="s">
        <v>9598</v>
      </c>
      <c r="R1281" t="s">
        <v>47</v>
      </c>
      <c r="S1281" t="s">
        <v>47</v>
      </c>
      <c r="T1281" t="s">
        <v>14</v>
      </c>
      <c r="U1281" t="s">
        <v>47</v>
      </c>
      <c r="V1281" t="s">
        <v>47</v>
      </c>
      <c r="W1281" t="s">
        <v>47</v>
      </c>
      <c r="X1281" t="s">
        <v>9599</v>
      </c>
      <c r="Y1281" t="s">
        <v>47</v>
      </c>
      <c r="Z1281" t="s">
        <v>47</v>
      </c>
    </row>
    <row r="1282" spans="1:26">
      <c r="A1282" t="s">
        <v>9600</v>
      </c>
      <c r="B1282" t="s">
        <v>83</v>
      </c>
      <c r="C1282">
        <v>2020</v>
      </c>
      <c r="D1282" t="s">
        <v>9601</v>
      </c>
      <c r="E1282" t="s">
        <v>9602</v>
      </c>
      <c r="F1282" t="s">
        <v>623</v>
      </c>
      <c r="G1282" t="s">
        <v>47</v>
      </c>
      <c r="H1282" t="s">
        <v>47</v>
      </c>
      <c r="I1282" t="s">
        <v>9603</v>
      </c>
      <c r="J1282" t="s">
        <v>9604</v>
      </c>
      <c r="K1282" t="s">
        <v>124</v>
      </c>
      <c r="L1282" s="12">
        <v>45363.382233796299</v>
      </c>
      <c r="M1282" s="12">
        <v>45363.385775462964</v>
      </c>
      <c r="N1282" s="12" t="s">
        <v>47</v>
      </c>
      <c r="O1282" t="s">
        <v>9605</v>
      </c>
      <c r="P1282" t="s">
        <v>47</v>
      </c>
      <c r="Q1282" t="s">
        <v>350</v>
      </c>
      <c r="R1282" t="s">
        <v>623</v>
      </c>
      <c r="S1282" t="s">
        <v>47</v>
      </c>
      <c r="T1282" t="s">
        <v>47</v>
      </c>
      <c r="U1282" t="s">
        <v>47</v>
      </c>
      <c r="V1282" t="s">
        <v>47</v>
      </c>
      <c r="W1282" t="s">
        <v>47</v>
      </c>
      <c r="X1282" t="s">
        <v>9606</v>
      </c>
      <c r="Y1282" t="s">
        <v>47</v>
      </c>
      <c r="Z1282" t="s">
        <v>47</v>
      </c>
    </row>
    <row r="1283" spans="1:26">
      <c r="A1283" t="s">
        <v>9607</v>
      </c>
      <c r="B1283" t="s">
        <v>42</v>
      </c>
      <c r="C1283">
        <v>2020</v>
      </c>
      <c r="D1283" t="s">
        <v>9608</v>
      </c>
      <c r="E1283" t="s">
        <v>9609</v>
      </c>
      <c r="F1283" t="s">
        <v>9610</v>
      </c>
      <c r="G1283" t="s">
        <v>47</v>
      </c>
      <c r="H1283" t="s">
        <v>47</v>
      </c>
      <c r="I1283" t="s">
        <v>47</v>
      </c>
      <c r="J1283" t="s">
        <v>9611</v>
      </c>
      <c r="K1283" t="s">
        <v>124</v>
      </c>
      <c r="L1283" s="12">
        <v>45363.382233796299</v>
      </c>
      <c r="M1283" s="12">
        <v>45363.385833333334</v>
      </c>
      <c r="N1283" s="12" t="s">
        <v>47</v>
      </c>
      <c r="O1283" t="s">
        <v>9612</v>
      </c>
      <c r="P1283" t="s">
        <v>47</v>
      </c>
      <c r="Q1283" t="s">
        <v>9613</v>
      </c>
      <c r="R1283" t="s">
        <v>47</v>
      </c>
      <c r="S1283" t="s">
        <v>47</v>
      </c>
      <c r="T1283" t="s">
        <v>3904</v>
      </c>
      <c r="U1283" t="s">
        <v>47</v>
      </c>
      <c r="V1283" t="s">
        <v>47</v>
      </c>
      <c r="W1283" t="s">
        <v>47</v>
      </c>
      <c r="X1283" t="s">
        <v>9614</v>
      </c>
      <c r="Y1283" t="s">
        <v>9615</v>
      </c>
      <c r="Z1283" t="s">
        <v>47</v>
      </c>
    </row>
    <row r="1284" spans="1:26">
      <c r="A1284" t="s">
        <v>9616</v>
      </c>
      <c r="B1284" t="s">
        <v>42</v>
      </c>
      <c r="C1284">
        <v>2020</v>
      </c>
      <c r="D1284" t="s">
        <v>9617</v>
      </c>
      <c r="E1284" t="s">
        <v>9618</v>
      </c>
      <c r="F1284" t="s">
        <v>9619</v>
      </c>
      <c r="G1284" t="s">
        <v>47</v>
      </c>
      <c r="H1284" t="s">
        <v>47</v>
      </c>
      <c r="I1284" t="s">
        <v>9620</v>
      </c>
      <c r="J1284" t="s">
        <v>9621</v>
      </c>
      <c r="K1284" t="s">
        <v>124</v>
      </c>
      <c r="L1284" s="12">
        <v>45363.382233796299</v>
      </c>
      <c r="M1284" s="12">
        <v>45363.385347222225</v>
      </c>
      <c r="N1284" s="12" t="s">
        <v>47</v>
      </c>
      <c r="O1284" t="s">
        <v>9622</v>
      </c>
      <c r="P1284" t="s">
        <v>47</v>
      </c>
      <c r="Q1284" t="s">
        <v>47</v>
      </c>
      <c r="R1284" t="s">
        <v>47</v>
      </c>
      <c r="S1284" t="s">
        <v>47</v>
      </c>
      <c r="T1284" t="s">
        <v>13</v>
      </c>
      <c r="U1284" t="s">
        <v>47</v>
      </c>
      <c r="V1284" t="s">
        <v>47</v>
      </c>
      <c r="W1284" t="s">
        <v>47</v>
      </c>
      <c r="X1284" t="s">
        <v>9623</v>
      </c>
      <c r="Y1284" t="s">
        <v>9624</v>
      </c>
      <c r="Z1284" t="s">
        <v>47</v>
      </c>
    </row>
    <row r="1285" spans="1:26">
      <c r="A1285" t="s">
        <v>9625</v>
      </c>
      <c r="B1285" t="s">
        <v>42</v>
      </c>
      <c r="C1285">
        <v>2019</v>
      </c>
      <c r="D1285" t="s">
        <v>9626</v>
      </c>
      <c r="E1285" t="s">
        <v>9627</v>
      </c>
      <c r="F1285" t="s">
        <v>9628</v>
      </c>
      <c r="G1285" t="s">
        <v>47</v>
      </c>
      <c r="H1285" t="s">
        <v>47</v>
      </c>
      <c r="I1285" t="s">
        <v>9629</v>
      </c>
      <c r="J1285" t="s">
        <v>9630</v>
      </c>
      <c r="K1285" t="s">
        <v>219</v>
      </c>
      <c r="L1285" s="12">
        <v>45363.382233796299</v>
      </c>
      <c r="M1285" s="12">
        <v>45363.385833333334</v>
      </c>
      <c r="N1285" s="12" t="s">
        <v>47</v>
      </c>
      <c r="O1285" t="s">
        <v>9631</v>
      </c>
      <c r="P1285" t="s">
        <v>47</v>
      </c>
      <c r="Q1285" t="s">
        <v>47</v>
      </c>
      <c r="R1285" t="s">
        <v>47</v>
      </c>
      <c r="S1285" t="s">
        <v>47</v>
      </c>
      <c r="T1285" t="s">
        <v>13</v>
      </c>
      <c r="U1285" t="s">
        <v>47</v>
      </c>
      <c r="V1285" t="s">
        <v>47</v>
      </c>
      <c r="W1285" t="s">
        <v>47</v>
      </c>
      <c r="X1285" t="s">
        <v>9632</v>
      </c>
      <c r="Y1285" t="s">
        <v>9633</v>
      </c>
      <c r="Z1285" t="s">
        <v>47</v>
      </c>
    </row>
    <row r="1286" spans="1:26">
      <c r="A1286" t="s">
        <v>9634</v>
      </c>
      <c r="B1286" t="s">
        <v>42</v>
      </c>
      <c r="C1286">
        <v>2019</v>
      </c>
      <c r="D1286" t="s">
        <v>9635</v>
      </c>
      <c r="E1286" t="s">
        <v>9636</v>
      </c>
      <c r="F1286" t="s">
        <v>9637</v>
      </c>
      <c r="G1286" t="s">
        <v>47</v>
      </c>
      <c r="H1286" t="s">
        <v>47</v>
      </c>
      <c r="I1286" t="s">
        <v>9638</v>
      </c>
      <c r="J1286" t="s">
        <v>9639</v>
      </c>
      <c r="K1286" t="s">
        <v>219</v>
      </c>
      <c r="L1286" s="12">
        <v>45363.382233796299</v>
      </c>
      <c r="M1286" s="12">
        <v>45363.385277777779</v>
      </c>
      <c r="N1286" s="12" t="s">
        <v>47</v>
      </c>
      <c r="O1286" t="s">
        <v>9640</v>
      </c>
      <c r="P1286" t="s">
        <v>47</v>
      </c>
      <c r="Q1286" t="s">
        <v>47</v>
      </c>
      <c r="R1286" t="s">
        <v>47</v>
      </c>
      <c r="S1286" t="s">
        <v>47</v>
      </c>
      <c r="T1286" t="s">
        <v>4018</v>
      </c>
      <c r="U1286" t="s">
        <v>47</v>
      </c>
      <c r="V1286" t="s">
        <v>47</v>
      </c>
      <c r="W1286" t="s">
        <v>47</v>
      </c>
      <c r="X1286" t="s">
        <v>9641</v>
      </c>
      <c r="Y1286" t="s">
        <v>47</v>
      </c>
      <c r="Z1286" t="s">
        <v>47</v>
      </c>
    </row>
    <row r="1287" spans="1:26">
      <c r="A1287" t="s">
        <v>9642</v>
      </c>
      <c r="B1287" t="s">
        <v>83</v>
      </c>
      <c r="C1287">
        <v>2019</v>
      </c>
      <c r="D1287" t="s">
        <v>9643</v>
      </c>
      <c r="E1287" t="s">
        <v>9644</v>
      </c>
      <c r="F1287" t="s">
        <v>3889</v>
      </c>
      <c r="G1287" t="s">
        <v>47</v>
      </c>
      <c r="H1287" t="s">
        <v>47</v>
      </c>
      <c r="I1287" t="s">
        <v>47</v>
      </c>
      <c r="J1287" t="s">
        <v>9645</v>
      </c>
      <c r="K1287" t="s">
        <v>219</v>
      </c>
      <c r="L1287" s="12">
        <v>45363.382233796299</v>
      </c>
      <c r="M1287" s="12">
        <v>45363.385833333334</v>
      </c>
      <c r="N1287" s="12" t="s">
        <v>47</v>
      </c>
      <c r="O1287" t="s">
        <v>47</v>
      </c>
      <c r="P1287" t="s">
        <v>47</v>
      </c>
      <c r="Q1287" t="s">
        <v>9646</v>
      </c>
      <c r="R1287" t="s">
        <v>47</v>
      </c>
      <c r="S1287" t="s">
        <v>47</v>
      </c>
      <c r="T1287" t="s">
        <v>47</v>
      </c>
      <c r="U1287" t="s">
        <v>47</v>
      </c>
      <c r="V1287" t="s">
        <v>47</v>
      </c>
      <c r="W1287" t="s">
        <v>47</v>
      </c>
      <c r="X1287" t="s">
        <v>9647</v>
      </c>
      <c r="Y1287" t="s">
        <v>47</v>
      </c>
      <c r="Z1287" t="s">
        <v>47</v>
      </c>
    </row>
    <row r="1288" spans="1:26">
      <c r="A1288" t="s">
        <v>9648</v>
      </c>
      <c r="B1288" t="s">
        <v>42</v>
      </c>
      <c r="C1288">
        <v>2018</v>
      </c>
      <c r="D1288" t="s">
        <v>9649</v>
      </c>
      <c r="E1288" t="s">
        <v>9650</v>
      </c>
      <c r="F1288" t="s">
        <v>9651</v>
      </c>
      <c r="G1288" t="s">
        <v>47</v>
      </c>
      <c r="H1288" t="s">
        <v>47</v>
      </c>
      <c r="I1288" t="s">
        <v>9652</v>
      </c>
      <c r="J1288" t="s">
        <v>9653</v>
      </c>
      <c r="K1288" t="s">
        <v>332</v>
      </c>
      <c r="L1288" s="12">
        <v>45363.382233796299</v>
      </c>
      <c r="M1288" s="12">
        <v>45363.385763888888</v>
      </c>
      <c r="N1288" s="12" t="s">
        <v>47</v>
      </c>
      <c r="O1288" t="s">
        <v>9654</v>
      </c>
      <c r="P1288" t="s">
        <v>47</v>
      </c>
      <c r="Q1288" t="s">
        <v>47</v>
      </c>
      <c r="R1288" t="s">
        <v>47</v>
      </c>
      <c r="S1288" t="s">
        <v>47</v>
      </c>
      <c r="T1288" t="s">
        <v>13</v>
      </c>
      <c r="U1288" t="s">
        <v>47</v>
      </c>
      <c r="V1288" t="s">
        <v>47</v>
      </c>
      <c r="W1288" t="s">
        <v>47</v>
      </c>
      <c r="X1288" t="s">
        <v>9655</v>
      </c>
      <c r="Y1288" t="s">
        <v>9656</v>
      </c>
      <c r="Z1288" t="s">
        <v>47</v>
      </c>
    </row>
    <row r="1289" spans="1:26">
      <c r="A1289" t="s">
        <v>9657</v>
      </c>
      <c r="B1289" t="s">
        <v>42</v>
      </c>
      <c r="C1289">
        <v>2018</v>
      </c>
      <c r="D1289" t="s">
        <v>9658</v>
      </c>
      <c r="E1289" t="s">
        <v>9659</v>
      </c>
      <c r="F1289" t="s">
        <v>9660</v>
      </c>
      <c r="G1289" t="s">
        <v>47</v>
      </c>
      <c r="H1289" t="s">
        <v>47</v>
      </c>
      <c r="I1289" t="s">
        <v>9661</v>
      </c>
      <c r="J1289" t="s">
        <v>9662</v>
      </c>
      <c r="K1289" t="s">
        <v>332</v>
      </c>
      <c r="L1289" s="12">
        <v>45363.382233796299</v>
      </c>
      <c r="M1289" s="12">
        <v>45363.385312500002</v>
      </c>
      <c r="N1289" s="12" t="s">
        <v>47</v>
      </c>
      <c r="O1289" t="s">
        <v>9663</v>
      </c>
      <c r="P1289" t="s">
        <v>47</v>
      </c>
      <c r="Q1289" t="s">
        <v>9664</v>
      </c>
      <c r="R1289" t="s">
        <v>47</v>
      </c>
      <c r="S1289" t="s">
        <v>47</v>
      </c>
      <c r="T1289" t="s">
        <v>14</v>
      </c>
      <c r="U1289" t="s">
        <v>47</v>
      </c>
      <c r="V1289" t="s">
        <v>47</v>
      </c>
      <c r="W1289" t="s">
        <v>47</v>
      </c>
      <c r="X1289" t="s">
        <v>9665</v>
      </c>
      <c r="Y1289" t="s">
        <v>9666</v>
      </c>
      <c r="Z1289" t="s">
        <v>47</v>
      </c>
    </row>
    <row r="1290" spans="1:26">
      <c r="A1290" t="s">
        <v>9667</v>
      </c>
      <c r="B1290" t="s">
        <v>83</v>
      </c>
      <c r="C1290">
        <v>2018</v>
      </c>
      <c r="D1290" t="s">
        <v>9643</v>
      </c>
      <c r="E1290" t="s">
        <v>9627</v>
      </c>
      <c r="F1290" t="s">
        <v>3889</v>
      </c>
      <c r="G1290" t="s">
        <v>47</v>
      </c>
      <c r="H1290" t="s">
        <v>47</v>
      </c>
      <c r="I1290" t="s">
        <v>47</v>
      </c>
      <c r="J1290" t="s">
        <v>9668</v>
      </c>
      <c r="K1290" t="s">
        <v>332</v>
      </c>
      <c r="L1290" s="12">
        <v>45363.382233796299</v>
      </c>
      <c r="M1290" s="12">
        <v>45363.385833333334</v>
      </c>
      <c r="N1290" s="12" t="s">
        <v>47</v>
      </c>
      <c r="O1290" t="s">
        <v>47</v>
      </c>
      <c r="P1290" t="s">
        <v>47</v>
      </c>
      <c r="Q1290" t="s">
        <v>9669</v>
      </c>
      <c r="R1290" t="s">
        <v>47</v>
      </c>
      <c r="S1290" t="s">
        <v>47</v>
      </c>
      <c r="T1290" t="s">
        <v>47</v>
      </c>
      <c r="U1290" t="s">
        <v>47</v>
      </c>
      <c r="V1290" t="s">
        <v>47</v>
      </c>
      <c r="W1290" t="s">
        <v>47</v>
      </c>
      <c r="X1290" t="s">
        <v>9670</v>
      </c>
      <c r="Y1290" t="s">
        <v>47</v>
      </c>
      <c r="Z1290" t="s">
        <v>47</v>
      </c>
    </row>
    <row r="1291" spans="1:26">
      <c r="A1291" t="s">
        <v>9671</v>
      </c>
      <c r="B1291" t="s">
        <v>42</v>
      </c>
      <c r="C1291">
        <v>2017</v>
      </c>
      <c r="D1291" t="s">
        <v>9672</v>
      </c>
      <c r="E1291" t="s">
        <v>9673</v>
      </c>
      <c r="F1291" t="s">
        <v>9674</v>
      </c>
      <c r="G1291" t="s">
        <v>47</v>
      </c>
      <c r="H1291" t="s">
        <v>47</v>
      </c>
      <c r="I1291" t="s">
        <v>9675</v>
      </c>
      <c r="J1291" t="s">
        <v>9676</v>
      </c>
      <c r="K1291" t="s">
        <v>104</v>
      </c>
      <c r="L1291" s="12">
        <v>45363.382233796299</v>
      </c>
      <c r="M1291" s="12">
        <v>45363.385740740741</v>
      </c>
      <c r="N1291" s="12" t="s">
        <v>47</v>
      </c>
      <c r="O1291" t="s">
        <v>9677</v>
      </c>
      <c r="P1291" t="s">
        <v>47</v>
      </c>
      <c r="Q1291" t="s">
        <v>47</v>
      </c>
      <c r="R1291" t="s">
        <v>47</v>
      </c>
      <c r="S1291" t="s">
        <v>47</v>
      </c>
      <c r="T1291" t="s">
        <v>4018</v>
      </c>
      <c r="U1291" t="s">
        <v>47</v>
      </c>
      <c r="V1291" t="s">
        <v>47</v>
      </c>
      <c r="W1291" t="s">
        <v>47</v>
      </c>
      <c r="X1291" t="s">
        <v>9678</v>
      </c>
      <c r="Y1291" t="s">
        <v>9679</v>
      </c>
      <c r="Z1291" t="s">
        <v>47</v>
      </c>
    </row>
    <row r="1292" spans="1:26">
      <c r="A1292" t="s">
        <v>9680</v>
      </c>
      <c r="B1292" t="s">
        <v>42</v>
      </c>
      <c r="C1292">
        <v>2017</v>
      </c>
      <c r="D1292" t="s">
        <v>9681</v>
      </c>
      <c r="E1292" t="s">
        <v>9682</v>
      </c>
      <c r="F1292" t="s">
        <v>9683</v>
      </c>
      <c r="G1292" t="s">
        <v>47</v>
      </c>
      <c r="H1292" t="s">
        <v>47</v>
      </c>
      <c r="I1292" t="s">
        <v>9684</v>
      </c>
      <c r="J1292" t="s">
        <v>9685</v>
      </c>
      <c r="K1292" t="s">
        <v>104</v>
      </c>
      <c r="L1292" s="12">
        <v>45363.382233796299</v>
      </c>
      <c r="M1292" s="12">
        <v>45363.385266203702</v>
      </c>
      <c r="N1292" s="12" t="s">
        <v>47</v>
      </c>
      <c r="O1292" t="s">
        <v>9686</v>
      </c>
      <c r="P1292" t="s">
        <v>47</v>
      </c>
      <c r="Q1292" t="s">
        <v>9687</v>
      </c>
      <c r="R1292" t="s">
        <v>47</v>
      </c>
      <c r="S1292" t="s">
        <v>47</v>
      </c>
      <c r="T1292" t="s">
        <v>14</v>
      </c>
      <c r="U1292" t="s">
        <v>47</v>
      </c>
      <c r="V1292" t="s">
        <v>47</v>
      </c>
      <c r="W1292" t="s">
        <v>47</v>
      </c>
      <c r="X1292" t="s">
        <v>9520</v>
      </c>
      <c r="Y1292" t="s">
        <v>9688</v>
      </c>
      <c r="Z1292" t="s">
        <v>47</v>
      </c>
    </row>
    <row r="1293" spans="1:26">
      <c r="A1293" t="s">
        <v>9689</v>
      </c>
      <c r="B1293" t="s">
        <v>42</v>
      </c>
      <c r="C1293">
        <v>2016</v>
      </c>
      <c r="D1293" t="s">
        <v>9690</v>
      </c>
      <c r="E1293" t="s">
        <v>9691</v>
      </c>
      <c r="F1293" t="s">
        <v>9692</v>
      </c>
      <c r="G1293" t="s">
        <v>47</v>
      </c>
      <c r="H1293" t="s">
        <v>47</v>
      </c>
      <c r="I1293" t="s">
        <v>9693</v>
      </c>
      <c r="J1293" t="s">
        <v>9694</v>
      </c>
      <c r="K1293" t="s">
        <v>279</v>
      </c>
      <c r="L1293" s="12">
        <v>45363.382233796299</v>
      </c>
      <c r="M1293" s="12">
        <v>45363.38521990741</v>
      </c>
      <c r="N1293" s="12" t="s">
        <v>47</v>
      </c>
      <c r="O1293" t="s">
        <v>9695</v>
      </c>
      <c r="P1293" t="s">
        <v>47</v>
      </c>
      <c r="Q1293" t="s">
        <v>47</v>
      </c>
      <c r="R1293" t="s">
        <v>47</v>
      </c>
      <c r="S1293" t="s">
        <v>47</v>
      </c>
      <c r="T1293" t="s">
        <v>4018</v>
      </c>
      <c r="U1293" t="s">
        <v>47</v>
      </c>
      <c r="V1293" t="s">
        <v>47</v>
      </c>
      <c r="W1293" t="s">
        <v>47</v>
      </c>
      <c r="X1293" t="s">
        <v>9696</v>
      </c>
      <c r="Y1293" t="s">
        <v>47</v>
      </c>
      <c r="Z1293" t="s">
        <v>47</v>
      </c>
    </row>
    <row r="1294" spans="1:26">
      <c r="A1294" t="s">
        <v>9697</v>
      </c>
      <c r="B1294" t="s">
        <v>42</v>
      </c>
      <c r="C1294">
        <v>2015</v>
      </c>
      <c r="D1294" t="s">
        <v>9698</v>
      </c>
      <c r="E1294" t="s">
        <v>9699</v>
      </c>
      <c r="F1294" t="s">
        <v>9700</v>
      </c>
      <c r="G1294" t="s">
        <v>47</v>
      </c>
      <c r="H1294" t="s">
        <v>47</v>
      </c>
      <c r="I1294" t="s">
        <v>9701</v>
      </c>
      <c r="J1294" t="s">
        <v>9702</v>
      </c>
      <c r="K1294" t="s">
        <v>512</v>
      </c>
      <c r="L1294" s="12">
        <v>45363.382233796299</v>
      </c>
      <c r="M1294" s="12">
        <v>45363.38548611111</v>
      </c>
      <c r="N1294" s="12" t="s">
        <v>47</v>
      </c>
      <c r="O1294" t="s">
        <v>9703</v>
      </c>
      <c r="P1294" t="s">
        <v>47</v>
      </c>
      <c r="Q1294" t="s">
        <v>47</v>
      </c>
      <c r="R1294" t="s">
        <v>47</v>
      </c>
      <c r="S1294" t="s">
        <v>47</v>
      </c>
      <c r="T1294" t="s">
        <v>13</v>
      </c>
      <c r="U1294" t="s">
        <v>47</v>
      </c>
      <c r="V1294" t="s">
        <v>47</v>
      </c>
      <c r="W1294" t="s">
        <v>47</v>
      </c>
      <c r="X1294" t="s">
        <v>9704</v>
      </c>
      <c r="Y1294" t="s">
        <v>9705</v>
      </c>
      <c r="Z1294" t="s">
        <v>47</v>
      </c>
    </row>
    <row r="1295" spans="1:26">
      <c r="A1295" t="s">
        <v>9706</v>
      </c>
      <c r="B1295" t="s">
        <v>83</v>
      </c>
      <c r="C1295">
        <v>2013</v>
      </c>
      <c r="D1295" t="s">
        <v>9707</v>
      </c>
      <c r="E1295" t="s">
        <v>9708</v>
      </c>
      <c r="F1295" t="s">
        <v>9709</v>
      </c>
      <c r="G1295" t="s">
        <v>47</v>
      </c>
      <c r="H1295" t="s">
        <v>47</v>
      </c>
      <c r="I1295" t="s">
        <v>9710</v>
      </c>
      <c r="J1295" t="s">
        <v>9711</v>
      </c>
      <c r="K1295" t="s">
        <v>2734</v>
      </c>
      <c r="L1295" s="12">
        <v>45363.382233796299</v>
      </c>
      <c r="M1295" s="12">
        <v>45363.385497685187</v>
      </c>
      <c r="N1295" s="12" t="s">
        <v>47</v>
      </c>
      <c r="O1295" t="s">
        <v>9712</v>
      </c>
      <c r="P1295" t="s">
        <v>130</v>
      </c>
      <c r="Q1295" t="s">
        <v>4439</v>
      </c>
      <c r="R1295" t="s">
        <v>9713</v>
      </c>
      <c r="S1295" t="s">
        <v>47</v>
      </c>
      <c r="T1295" t="s">
        <v>47</v>
      </c>
      <c r="U1295" t="s">
        <v>47</v>
      </c>
      <c r="V1295" t="s">
        <v>47</v>
      </c>
      <c r="W1295" t="s">
        <v>47</v>
      </c>
      <c r="X1295" t="s">
        <v>9714</v>
      </c>
      <c r="Y1295" t="s">
        <v>47</v>
      </c>
      <c r="Z1295" t="s">
        <v>47</v>
      </c>
    </row>
    <row r="1296" spans="1:26">
      <c r="A1296" t="s">
        <v>9715</v>
      </c>
      <c r="B1296" t="s">
        <v>42</v>
      </c>
      <c r="C1296">
        <v>2013</v>
      </c>
      <c r="D1296" t="s">
        <v>9707</v>
      </c>
      <c r="E1296" t="s">
        <v>9716</v>
      </c>
      <c r="F1296" t="s">
        <v>9717</v>
      </c>
      <c r="G1296" t="s">
        <v>47</v>
      </c>
      <c r="H1296" t="s">
        <v>47</v>
      </c>
      <c r="I1296" t="s">
        <v>9718</v>
      </c>
      <c r="J1296" t="s">
        <v>9719</v>
      </c>
      <c r="K1296" t="s">
        <v>87</v>
      </c>
      <c r="L1296" s="12">
        <v>45363.382245370369</v>
      </c>
      <c r="M1296" s="12">
        <v>45363.385497685187</v>
      </c>
      <c r="N1296" s="12" t="s">
        <v>47</v>
      </c>
      <c r="O1296" t="s">
        <v>9720</v>
      </c>
      <c r="P1296" t="s">
        <v>47</v>
      </c>
      <c r="Q1296" t="s">
        <v>47</v>
      </c>
      <c r="R1296" t="s">
        <v>47</v>
      </c>
      <c r="S1296" t="s">
        <v>47</v>
      </c>
      <c r="T1296" t="s">
        <v>4018</v>
      </c>
      <c r="U1296" t="s">
        <v>47</v>
      </c>
      <c r="V1296" t="s">
        <v>47</v>
      </c>
      <c r="W1296" t="s">
        <v>47</v>
      </c>
      <c r="X1296" t="s">
        <v>9721</v>
      </c>
      <c r="Y1296" t="s">
        <v>47</v>
      </c>
      <c r="Z1296" t="s">
        <v>47</v>
      </c>
    </row>
    <row r="1297" spans="1:26">
      <c r="A1297" t="s">
        <v>9722</v>
      </c>
      <c r="B1297" t="s">
        <v>83</v>
      </c>
      <c r="C1297">
        <v>2012</v>
      </c>
      <c r="D1297" t="s">
        <v>9723</v>
      </c>
      <c r="E1297" t="s">
        <v>9724</v>
      </c>
      <c r="F1297" t="s">
        <v>9725</v>
      </c>
      <c r="G1297" t="s">
        <v>47</v>
      </c>
      <c r="H1297" t="s">
        <v>47</v>
      </c>
      <c r="I1297" t="s">
        <v>9726</v>
      </c>
      <c r="J1297" t="s">
        <v>9727</v>
      </c>
      <c r="K1297" t="s">
        <v>9728</v>
      </c>
      <c r="L1297" s="12">
        <v>45363.382245370369</v>
      </c>
      <c r="M1297" s="12">
        <v>45363.385381944441</v>
      </c>
      <c r="N1297" s="12" t="s">
        <v>47</v>
      </c>
      <c r="O1297" t="s">
        <v>9729</v>
      </c>
      <c r="P1297" t="s">
        <v>889</v>
      </c>
      <c r="Q1297" t="s">
        <v>5808</v>
      </c>
      <c r="R1297" t="s">
        <v>9725</v>
      </c>
      <c r="S1297" t="s">
        <v>47</v>
      </c>
      <c r="T1297" t="s">
        <v>47</v>
      </c>
      <c r="U1297" t="s">
        <v>47</v>
      </c>
      <c r="V1297" t="s">
        <v>4425</v>
      </c>
      <c r="W1297" t="s">
        <v>47</v>
      </c>
      <c r="X1297" t="s">
        <v>9730</v>
      </c>
      <c r="Y1297" t="s">
        <v>47</v>
      </c>
      <c r="Z1297" t="s">
        <v>47</v>
      </c>
    </row>
    <row r="1298" spans="1:26">
      <c r="A1298" t="s">
        <v>9731</v>
      </c>
      <c r="B1298" t="s">
        <v>83</v>
      </c>
      <c r="C1298">
        <v>2012</v>
      </c>
      <c r="D1298" t="s">
        <v>9732</v>
      </c>
      <c r="E1298" t="s">
        <v>9733</v>
      </c>
      <c r="F1298" t="s">
        <v>9709</v>
      </c>
      <c r="G1298" t="s">
        <v>47</v>
      </c>
      <c r="H1298" t="s">
        <v>47</v>
      </c>
      <c r="I1298" t="s">
        <v>9734</v>
      </c>
      <c r="J1298" t="s">
        <v>9735</v>
      </c>
      <c r="K1298" t="s">
        <v>9736</v>
      </c>
      <c r="L1298" s="12">
        <v>45363.382245370369</v>
      </c>
      <c r="M1298" s="12">
        <v>45363.385439814818</v>
      </c>
      <c r="N1298" s="12" t="s">
        <v>47</v>
      </c>
      <c r="O1298" t="s">
        <v>9737</v>
      </c>
      <c r="P1298" t="s">
        <v>448</v>
      </c>
      <c r="Q1298" t="s">
        <v>6465</v>
      </c>
      <c r="R1298" t="s">
        <v>9713</v>
      </c>
      <c r="S1298" t="s">
        <v>47</v>
      </c>
      <c r="T1298" t="s">
        <v>47</v>
      </c>
      <c r="U1298" t="s">
        <v>47</v>
      </c>
      <c r="V1298" t="s">
        <v>47</v>
      </c>
      <c r="W1298" t="s">
        <v>47</v>
      </c>
      <c r="X1298" t="s">
        <v>9714</v>
      </c>
      <c r="Y1298" t="s">
        <v>47</v>
      </c>
      <c r="Z1298" t="s">
        <v>47</v>
      </c>
    </row>
    <row r="1299" spans="1:26">
      <c r="A1299" t="s">
        <v>9738</v>
      </c>
      <c r="B1299" t="s">
        <v>42</v>
      </c>
      <c r="C1299">
        <v>2012</v>
      </c>
      <c r="D1299" t="s">
        <v>9739</v>
      </c>
      <c r="E1299" t="s">
        <v>9740</v>
      </c>
      <c r="F1299" t="s">
        <v>9741</v>
      </c>
      <c r="G1299" t="s">
        <v>47</v>
      </c>
      <c r="H1299" t="s">
        <v>47</v>
      </c>
      <c r="I1299" t="s">
        <v>9742</v>
      </c>
      <c r="J1299" t="s">
        <v>9743</v>
      </c>
      <c r="K1299" t="s">
        <v>299</v>
      </c>
      <c r="L1299" s="12">
        <v>45363.382245370369</v>
      </c>
      <c r="M1299" s="12">
        <v>45363.385613425926</v>
      </c>
      <c r="N1299" s="12" t="s">
        <v>47</v>
      </c>
      <c r="O1299" t="s">
        <v>9744</v>
      </c>
      <c r="P1299" t="s">
        <v>47</v>
      </c>
      <c r="Q1299" t="s">
        <v>47</v>
      </c>
      <c r="R1299" t="s">
        <v>47</v>
      </c>
      <c r="S1299" t="s">
        <v>47</v>
      </c>
      <c r="T1299" t="s">
        <v>4018</v>
      </c>
      <c r="U1299" t="s">
        <v>47</v>
      </c>
      <c r="V1299" t="s">
        <v>47</v>
      </c>
      <c r="W1299" t="s">
        <v>47</v>
      </c>
      <c r="X1299" t="s">
        <v>9562</v>
      </c>
      <c r="Y1299" t="s">
        <v>47</v>
      </c>
      <c r="Z1299" t="s">
        <v>47</v>
      </c>
    </row>
    <row r="1300" spans="1:26">
      <c r="A1300" t="s">
        <v>9745</v>
      </c>
      <c r="B1300" t="s">
        <v>83</v>
      </c>
      <c r="C1300">
        <v>2011</v>
      </c>
      <c r="D1300" t="s">
        <v>9746</v>
      </c>
      <c r="E1300" t="s">
        <v>9747</v>
      </c>
      <c r="F1300" t="s">
        <v>9748</v>
      </c>
      <c r="G1300" t="s">
        <v>47</v>
      </c>
      <c r="H1300" t="s">
        <v>47</v>
      </c>
      <c r="I1300" t="s">
        <v>9749</v>
      </c>
      <c r="J1300" t="s">
        <v>9750</v>
      </c>
      <c r="K1300" t="s">
        <v>9751</v>
      </c>
      <c r="L1300" s="12">
        <v>45363.382245370369</v>
      </c>
      <c r="M1300" s="12">
        <v>45363.385567129626</v>
      </c>
      <c r="N1300" s="12" t="s">
        <v>47</v>
      </c>
      <c r="O1300" t="s">
        <v>9752</v>
      </c>
      <c r="P1300" t="s">
        <v>491</v>
      </c>
      <c r="Q1300" t="s">
        <v>6764</v>
      </c>
      <c r="R1300" t="s">
        <v>9753</v>
      </c>
      <c r="S1300" t="s">
        <v>47</v>
      </c>
      <c r="T1300" t="s">
        <v>47</v>
      </c>
      <c r="U1300" t="s">
        <v>47</v>
      </c>
      <c r="V1300" t="s">
        <v>47</v>
      </c>
      <c r="W1300" t="s">
        <v>47</v>
      </c>
      <c r="X1300" t="s">
        <v>9754</v>
      </c>
      <c r="Y1300" t="s">
        <v>47</v>
      </c>
      <c r="Z1300" t="s">
        <v>47</v>
      </c>
    </row>
    <row r="1301" spans="1:26">
      <c r="A1301" t="s">
        <v>9755</v>
      </c>
      <c r="B1301" t="s">
        <v>42</v>
      </c>
      <c r="C1301">
        <v>2011</v>
      </c>
      <c r="D1301" t="s">
        <v>9756</v>
      </c>
      <c r="E1301" t="s">
        <v>9757</v>
      </c>
      <c r="F1301" t="s">
        <v>9758</v>
      </c>
      <c r="G1301" t="s">
        <v>47</v>
      </c>
      <c r="H1301" t="s">
        <v>47</v>
      </c>
      <c r="I1301" t="s">
        <v>9759</v>
      </c>
      <c r="J1301" t="s">
        <v>9760</v>
      </c>
      <c r="K1301" t="s">
        <v>50</v>
      </c>
      <c r="L1301" s="12">
        <v>45363.382245370369</v>
      </c>
      <c r="M1301" s="12">
        <v>45363.385636574072</v>
      </c>
      <c r="N1301" s="12" t="s">
        <v>47</v>
      </c>
      <c r="O1301" t="s">
        <v>9761</v>
      </c>
      <c r="P1301" t="s">
        <v>47</v>
      </c>
      <c r="Q1301" t="s">
        <v>9762</v>
      </c>
      <c r="R1301" t="s">
        <v>47</v>
      </c>
      <c r="S1301" t="s">
        <v>47</v>
      </c>
      <c r="T1301" t="s">
        <v>14</v>
      </c>
      <c r="U1301" t="s">
        <v>47</v>
      </c>
      <c r="V1301" t="s">
        <v>47</v>
      </c>
      <c r="W1301" t="s">
        <v>47</v>
      </c>
      <c r="X1301" t="s">
        <v>9763</v>
      </c>
      <c r="Y1301" t="s">
        <v>9764</v>
      </c>
      <c r="Z1301" t="s">
        <v>47</v>
      </c>
    </row>
    <row r="1302" spans="1:26">
      <c r="A1302" t="s">
        <v>9765</v>
      </c>
      <c r="B1302" t="s">
        <v>42</v>
      </c>
      <c r="C1302">
        <v>2011</v>
      </c>
      <c r="D1302" t="s">
        <v>9766</v>
      </c>
      <c r="E1302" t="s">
        <v>9767</v>
      </c>
      <c r="F1302" t="s">
        <v>9768</v>
      </c>
      <c r="G1302" t="s">
        <v>47</v>
      </c>
      <c r="H1302" t="s">
        <v>47</v>
      </c>
      <c r="I1302" t="s">
        <v>9769</v>
      </c>
      <c r="J1302" t="s">
        <v>9770</v>
      </c>
      <c r="K1302" t="s">
        <v>50</v>
      </c>
      <c r="L1302" s="12">
        <v>45363.382245370369</v>
      </c>
      <c r="M1302" s="12">
        <v>45363.385439814818</v>
      </c>
      <c r="N1302" s="12" t="s">
        <v>47</v>
      </c>
      <c r="O1302" t="s">
        <v>9286</v>
      </c>
      <c r="P1302" t="s">
        <v>47</v>
      </c>
      <c r="Q1302" t="s">
        <v>47</v>
      </c>
      <c r="R1302" t="s">
        <v>47</v>
      </c>
      <c r="S1302" t="s">
        <v>47</v>
      </c>
      <c r="T1302" t="s">
        <v>4018</v>
      </c>
      <c r="U1302" t="s">
        <v>47</v>
      </c>
      <c r="V1302" t="s">
        <v>47</v>
      </c>
      <c r="W1302" t="s">
        <v>47</v>
      </c>
      <c r="X1302" t="s">
        <v>9771</v>
      </c>
      <c r="Y1302" t="s">
        <v>9772</v>
      </c>
      <c r="Z1302" t="s">
        <v>47</v>
      </c>
    </row>
    <row r="1303" spans="1:26">
      <c r="A1303" t="s">
        <v>9773</v>
      </c>
      <c r="B1303" t="s">
        <v>83</v>
      </c>
      <c r="C1303">
        <v>2010</v>
      </c>
      <c r="D1303" t="s">
        <v>9732</v>
      </c>
      <c r="E1303" t="s">
        <v>9774</v>
      </c>
      <c r="F1303" t="s">
        <v>9709</v>
      </c>
      <c r="G1303" t="s">
        <v>47</v>
      </c>
      <c r="H1303" t="s">
        <v>47</v>
      </c>
      <c r="I1303" t="s">
        <v>9775</v>
      </c>
      <c r="J1303" t="s">
        <v>9776</v>
      </c>
      <c r="K1303" t="s">
        <v>9777</v>
      </c>
      <c r="L1303" s="12">
        <v>45363.382245370369</v>
      </c>
      <c r="M1303" s="12">
        <v>45363.385636574072</v>
      </c>
      <c r="N1303" s="12" t="s">
        <v>47</v>
      </c>
      <c r="O1303" t="s">
        <v>9778</v>
      </c>
      <c r="P1303" t="s">
        <v>236</v>
      </c>
      <c r="Q1303" t="s">
        <v>6404</v>
      </c>
      <c r="R1303" t="s">
        <v>9713</v>
      </c>
      <c r="S1303" t="s">
        <v>47</v>
      </c>
      <c r="T1303" t="s">
        <v>47</v>
      </c>
      <c r="U1303" t="s">
        <v>47</v>
      </c>
      <c r="V1303" t="s">
        <v>47</v>
      </c>
      <c r="W1303" t="s">
        <v>47</v>
      </c>
      <c r="X1303" t="s">
        <v>9714</v>
      </c>
      <c r="Y1303" t="s">
        <v>47</v>
      </c>
      <c r="Z1303" t="s">
        <v>47</v>
      </c>
    </row>
    <row r="1304" spans="1:26">
      <c r="A1304" t="s">
        <v>9779</v>
      </c>
      <c r="B1304" t="s">
        <v>83</v>
      </c>
      <c r="C1304">
        <v>2009</v>
      </c>
      <c r="D1304" t="s">
        <v>9780</v>
      </c>
      <c r="E1304" t="s">
        <v>9781</v>
      </c>
      <c r="F1304" t="s">
        <v>9782</v>
      </c>
      <c r="G1304" t="s">
        <v>47</v>
      </c>
      <c r="H1304" t="s">
        <v>47</v>
      </c>
      <c r="I1304" t="s">
        <v>9783</v>
      </c>
      <c r="J1304" t="s">
        <v>9784</v>
      </c>
      <c r="K1304" t="s">
        <v>9785</v>
      </c>
      <c r="L1304" s="12">
        <v>45363.382245370369</v>
      </c>
      <c r="M1304" s="12">
        <v>45363.385659722226</v>
      </c>
      <c r="N1304" s="12" t="s">
        <v>47</v>
      </c>
      <c r="O1304" t="s">
        <v>9786</v>
      </c>
      <c r="P1304" t="s">
        <v>350</v>
      </c>
      <c r="Q1304" t="s">
        <v>291</v>
      </c>
      <c r="R1304" t="s">
        <v>9782</v>
      </c>
      <c r="S1304" t="s">
        <v>47</v>
      </c>
      <c r="T1304" t="s">
        <v>47</v>
      </c>
      <c r="U1304" t="s">
        <v>47</v>
      </c>
      <c r="V1304" t="s">
        <v>4425</v>
      </c>
      <c r="W1304" t="s">
        <v>47</v>
      </c>
      <c r="X1304" t="s">
        <v>9787</v>
      </c>
      <c r="Y1304" t="s">
        <v>47</v>
      </c>
      <c r="Z1304" t="s">
        <v>47</v>
      </c>
    </row>
    <row r="1305" spans="1:26">
      <c r="A1305" t="s">
        <v>9788</v>
      </c>
      <c r="B1305" t="s">
        <v>83</v>
      </c>
      <c r="C1305">
        <v>2010</v>
      </c>
      <c r="D1305" t="s">
        <v>9789</v>
      </c>
      <c r="E1305" t="s">
        <v>9790</v>
      </c>
      <c r="F1305" t="s">
        <v>9791</v>
      </c>
      <c r="G1305" t="s">
        <v>47</v>
      </c>
      <c r="H1305" t="s">
        <v>47</v>
      </c>
      <c r="I1305" t="s">
        <v>9792</v>
      </c>
      <c r="J1305" t="s">
        <v>9793</v>
      </c>
      <c r="K1305" t="s">
        <v>9794</v>
      </c>
      <c r="L1305" s="12">
        <v>45363.382245370369</v>
      </c>
      <c r="M1305" s="12">
        <v>45363.385879629626</v>
      </c>
      <c r="N1305" s="12" t="s">
        <v>47</v>
      </c>
      <c r="O1305" t="s">
        <v>9795</v>
      </c>
      <c r="P1305" t="s">
        <v>448</v>
      </c>
      <c r="Q1305" t="s">
        <v>549</v>
      </c>
      <c r="R1305" t="s">
        <v>9796</v>
      </c>
      <c r="S1305" t="s">
        <v>47</v>
      </c>
      <c r="T1305" t="s">
        <v>47</v>
      </c>
      <c r="U1305" t="s">
        <v>47</v>
      </c>
      <c r="V1305" t="s">
        <v>47</v>
      </c>
      <c r="W1305" t="s">
        <v>47</v>
      </c>
      <c r="X1305" t="s">
        <v>9797</v>
      </c>
      <c r="Y1305" t="s">
        <v>47</v>
      </c>
      <c r="Z1305" t="s">
        <v>47</v>
      </c>
    </row>
    <row r="1306" spans="1:26">
      <c r="A1306" t="s">
        <v>9798</v>
      </c>
      <c r="B1306" t="s">
        <v>83</v>
      </c>
      <c r="C1306">
        <v>2007</v>
      </c>
      <c r="D1306" t="s">
        <v>9799</v>
      </c>
      <c r="E1306" t="s">
        <v>9800</v>
      </c>
      <c r="F1306" t="s">
        <v>9801</v>
      </c>
      <c r="G1306" t="s">
        <v>47</v>
      </c>
      <c r="H1306" t="s">
        <v>47</v>
      </c>
      <c r="I1306" t="s">
        <v>9802</v>
      </c>
      <c r="J1306" t="s">
        <v>9803</v>
      </c>
      <c r="K1306" t="s">
        <v>9804</v>
      </c>
      <c r="L1306" s="12">
        <v>45363.382245370369</v>
      </c>
      <c r="M1306" s="12">
        <v>45363.385752314818</v>
      </c>
      <c r="N1306" s="12" t="s">
        <v>47</v>
      </c>
      <c r="O1306" t="s">
        <v>9805</v>
      </c>
      <c r="P1306" t="s">
        <v>236</v>
      </c>
      <c r="Q1306" t="s">
        <v>4721</v>
      </c>
      <c r="R1306" t="s">
        <v>9806</v>
      </c>
      <c r="S1306" t="s">
        <v>47</v>
      </c>
      <c r="T1306" t="s">
        <v>47</v>
      </c>
      <c r="U1306" t="s">
        <v>47</v>
      </c>
      <c r="V1306" t="s">
        <v>47</v>
      </c>
      <c r="W1306" t="s">
        <v>47</v>
      </c>
      <c r="X1306" t="s">
        <v>9807</v>
      </c>
      <c r="Y1306" t="s">
        <v>47</v>
      </c>
      <c r="Z1306" t="s">
        <v>47</v>
      </c>
    </row>
    <row r="1307" spans="1:26">
      <c r="A1307" t="s">
        <v>9808</v>
      </c>
      <c r="B1307" t="s">
        <v>42</v>
      </c>
      <c r="C1307">
        <v>2006</v>
      </c>
      <c r="D1307" t="s">
        <v>9799</v>
      </c>
      <c r="E1307" t="s">
        <v>9809</v>
      </c>
      <c r="F1307" t="s">
        <v>9810</v>
      </c>
      <c r="G1307" t="s">
        <v>47</v>
      </c>
      <c r="H1307" t="s">
        <v>47</v>
      </c>
      <c r="I1307" t="s">
        <v>9811</v>
      </c>
      <c r="J1307" t="s">
        <v>9812</v>
      </c>
      <c r="K1307" t="s">
        <v>227</v>
      </c>
      <c r="L1307" s="12">
        <v>45363.382245370369</v>
      </c>
      <c r="M1307" s="12">
        <v>45363.385439814818</v>
      </c>
      <c r="N1307" s="12" t="s">
        <v>47</v>
      </c>
      <c r="O1307" t="s">
        <v>9813</v>
      </c>
      <c r="P1307" t="s">
        <v>47</v>
      </c>
      <c r="Q1307" t="s">
        <v>47</v>
      </c>
      <c r="R1307" t="s">
        <v>47</v>
      </c>
      <c r="S1307" t="s">
        <v>47</v>
      </c>
      <c r="T1307" t="s">
        <v>4018</v>
      </c>
      <c r="U1307" t="s">
        <v>47</v>
      </c>
      <c r="V1307" t="s">
        <v>47</v>
      </c>
      <c r="W1307" t="s">
        <v>47</v>
      </c>
      <c r="X1307" t="s">
        <v>9814</v>
      </c>
      <c r="Y1307" t="s">
        <v>47</v>
      </c>
      <c r="Z1307" t="s">
        <v>47</v>
      </c>
    </row>
    <row r="1308" spans="1:26">
      <c r="A1308" t="s">
        <v>9815</v>
      </c>
      <c r="B1308" t="s">
        <v>83</v>
      </c>
      <c r="C1308">
        <v>1994</v>
      </c>
      <c r="D1308" t="s">
        <v>9816</v>
      </c>
      <c r="E1308" t="s">
        <v>9817</v>
      </c>
      <c r="F1308" t="s">
        <v>9818</v>
      </c>
      <c r="G1308" t="s">
        <v>47</v>
      </c>
      <c r="H1308" t="s">
        <v>47</v>
      </c>
      <c r="I1308" t="s">
        <v>9819</v>
      </c>
      <c r="J1308" t="s">
        <v>9820</v>
      </c>
      <c r="K1308" t="s">
        <v>9821</v>
      </c>
      <c r="L1308" s="12">
        <v>45363.382245370369</v>
      </c>
      <c r="M1308" s="12">
        <v>45363.385196759256</v>
      </c>
      <c r="N1308" s="12" t="s">
        <v>47</v>
      </c>
      <c r="O1308" t="s">
        <v>9822</v>
      </c>
      <c r="P1308" t="s">
        <v>9823</v>
      </c>
      <c r="Q1308" t="s">
        <v>9245</v>
      </c>
      <c r="R1308" t="s">
        <v>9824</v>
      </c>
      <c r="S1308" t="s">
        <v>47</v>
      </c>
      <c r="T1308" t="s">
        <v>47</v>
      </c>
      <c r="U1308" t="s">
        <v>47</v>
      </c>
      <c r="V1308" t="s">
        <v>4425</v>
      </c>
      <c r="W1308" t="s">
        <v>47</v>
      </c>
      <c r="X1308" t="s">
        <v>9825</v>
      </c>
      <c r="Y1308" t="s">
        <v>47</v>
      </c>
      <c r="Z1308" t="s">
        <v>47</v>
      </c>
    </row>
    <row r="1309" spans="1:26">
      <c r="A1309" t="s">
        <v>9826</v>
      </c>
      <c r="B1309" t="s">
        <v>42</v>
      </c>
      <c r="C1309">
        <v>1986</v>
      </c>
      <c r="D1309" t="s">
        <v>9827</v>
      </c>
      <c r="E1309" t="s">
        <v>9828</v>
      </c>
      <c r="F1309" t="s">
        <v>9829</v>
      </c>
      <c r="G1309" t="s">
        <v>47</v>
      </c>
      <c r="H1309" t="s">
        <v>47</v>
      </c>
      <c r="I1309" t="s">
        <v>47</v>
      </c>
      <c r="J1309" t="s">
        <v>9830</v>
      </c>
      <c r="K1309" t="s">
        <v>9831</v>
      </c>
      <c r="L1309" s="12">
        <v>45363.382245370369</v>
      </c>
      <c r="M1309" s="12">
        <v>45363.385821759257</v>
      </c>
      <c r="N1309" s="12" t="s">
        <v>47</v>
      </c>
      <c r="O1309" t="s">
        <v>9832</v>
      </c>
      <c r="P1309" t="s">
        <v>47</v>
      </c>
      <c r="Q1309" t="s">
        <v>47</v>
      </c>
      <c r="R1309" t="s">
        <v>47</v>
      </c>
      <c r="S1309" t="s">
        <v>47</v>
      </c>
      <c r="T1309" t="s">
        <v>9833</v>
      </c>
      <c r="U1309" t="s">
        <v>47</v>
      </c>
      <c r="V1309" t="s">
        <v>47</v>
      </c>
      <c r="W1309" t="s">
        <v>47</v>
      </c>
      <c r="X1309" t="s">
        <v>9834</v>
      </c>
      <c r="Y1309" t="s">
        <v>47</v>
      </c>
      <c r="Z1309" t="s">
        <v>47</v>
      </c>
    </row>
    <row r="1310" spans="1:26">
      <c r="A1310" t="s">
        <v>9835</v>
      </c>
      <c r="B1310" t="s">
        <v>3914</v>
      </c>
      <c r="C1310">
        <v>1975</v>
      </c>
      <c r="D1310" t="s">
        <v>9836</v>
      </c>
      <c r="E1310" t="s">
        <v>9837</v>
      </c>
      <c r="F1310" t="s">
        <v>47</v>
      </c>
      <c r="G1310" t="s">
        <v>47</v>
      </c>
      <c r="H1310" t="s">
        <v>47</v>
      </c>
      <c r="I1310" t="s">
        <v>47</v>
      </c>
      <c r="J1310" t="s">
        <v>47</v>
      </c>
      <c r="K1310" t="s">
        <v>9838</v>
      </c>
      <c r="L1310" s="12">
        <v>45363.382245370369</v>
      </c>
      <c r="M1310" s="12">
        <v>45363.385243055556</v>
      </c>
      <c r="N1310" s="12" t="s">
        <v>47</v>
      </c>
      <c r="O1310" t="s">
        <v>47</v>
      </c>
      <c r="P1310" t="s">
        <v>47</v>
      </c>
      <c r="Q1310" t="s">
        <v>47</v>
      </c>
      <c r="R1310" t="s">
        <v>47</v>
      </c>
      <c r="S1310" t="s">
        <v>47</v>
      </c>
      <c r="T1310" t="s">
        <v>9839</v>
      </c>
      <c r="U1310" t="s">
        <v>47</v>
      </c>
      <c r="V1310" t="s">
        <v>47</v>
      </c>
      <c r="W1310" t="s">
        <v>47</v>
      </c>
      <c r="X1310" t="s">
        <v>9840</v>
      </c>
      <c r="Y1310" t="s">
        <v>47</v>
      </c>
      <c r="Z1310" t="s">
        <v>47</v>
      </c>
    </row>
    <row r="1311" spans="1:26">
      <c r="A1311" t="s">
        <v>9841</v>
      </c>
      <c r="B1311" t="s">
        <v>42</v>
      </c>
      <c r="C1311">
        <v>2022</v>
      </c>
      <c r="D1311" t="s">
        <v>9842</v>
      </c>
      <c r="E1311" t="s">
        <v>9843</v>
      </c>
      <c r="F1311" t="s">
        <v>9844</v>
      </c>
      <c r="G1311" t="s">
        <v>68</v>
      </c>
      <c r="H1311" t="s">
        <v>47</v>
      </c>
      <c r="I1311" t="s">
        <v>9845</v>
      </c>
      <c r="J1311" t="s">
        <v>9846</v>
      </c>
      <c r="K1311" t="s">
        <v>71</v>
      </c>
      <c r="L1311" s="12">
        <v>45363.382245370369</v>
      </c>
      <c r="M1311" s="12">
        <v>45363.385879629626</v>
      </c>
      <c r="N1311" s="12" t="s">
        <v>47</v>
      </c>
      <c r="O1311" t="s">
        <v>9847</v>
      </c>
      <c r="P1311" t="s">
        <v>47</v>
      </c>
      <c r="Q1311" t="s">
        <v>47</v>
      </c>
      <c r="R1311" t="s">
        <v>47</v>
      </c>
      <c r="S1311" t="s">
        <v>47</v>
      </c>
      <c r="T1311" t="s">
        <v>52</v>
      </c>
      <c r="U1311" t="s">
        <v>53</v>
      </c>
      <c r="V1311" t="s">
        <v>47</v>
      </c>
      <c r="W1311" t="s">
        <v>47</v>
      </c>
      <c r="X1311" t="s">
        <v>9848</v>
      </c>
      <c r="Y1311" t="s">
        <v>47</v>
      </c>
      <c r="Z1311" t="s">
        <v>47</v>
      </c>
    </row>
    <row r="1312" spans="1:26">
      <c r="A1312" t="s">
        <v>9849</v>
      </c>
      <c r="B1312" t="s">
        <v>42</v>
      </c>
      <c r="C1312">
        <v>2023</v>
      </c>
      <c r="D1312" t="s">
        <v>9850</v>
      </c>
      <c r="E1312" t="s">
        <v>9851</v>
      </c>
      <c r="F1312" t="s">
        <v>9852</v>
      </c>
      <c r="G1312" t="s">
        <v>9853</v>
      </c>
      <c r="H1312" t="s">
        <v>47</v>
      </c>
      <c r="I1312" t="s">
        <v>9854</v>
      </c>
      <c r="J1312" t="s">
        <v>9855</v>
      </c>
      <c r="K1312" t="s">
        <v>6199</v>
      </c>
      <c r="L1312" s="12">
        <v>45363.382245370369</v>
      </c>
      <c r="M1312" s="12">
        <v>45363.385775462964</v>
      </c>
      <c r="N1312" s="12" t="s">
        <v>47</v>
      </c>
      <c r="O1312" t="s">
        <v>47</v>
      </c>
      <c r="P1312" t="s">
        <v>47</v>
      </c>
      <c r="Q1312" t="s">
        <v>47</v>
      </c>
      <c r="R1312" t="s">
        <v>47</v>
      </c>
      <c r="S1312" t="s">
        <v>47</v>
      </c>
      <c r="T1312" t="s">
        <v>52</v>
      </c>
      <c r="U1312" t="s">
        <v>53</v>
      </c>
      <c r="V1312" t="s">
        <v>47</v>
      </c>
      <c r="W1312" t="s">
        <v>47</v>
      </c>
      <c r="X1312" t="s">
        <v>9856</v>
      </c>
      <c r="Y1312" t="s">
        <v>47</v>
      </c>
      <c r="Z1312" t="s">
        <v>47</v>
      </c>
    </row>
    <row r="1313" spans="1:26">
      <c r="A1313" t="s">
        <v>9857</v>
      </c>
      <c r="B1313" t="s">
        <v>42</v>
      </c>
      <c r="C1313">
        <v>2022</v>
      </c>
      <c r="D1313" t="s">
        <v>138</v>
      </c>
      <c r="E1313" t="s">
        <v>9858</v>
      </c>
      <c r="F1313" t="s">
        <v>9844</v>
      </c>
      <c r="G1313" t="s">
        <v>68</v>
      </c>
      <c r="H1313" t="s">
        <v>47</v>
      </c>
      <c r="I1313" t="s">
        <v>140</v>
      </c>
      <c r="J1313" t="s">
        <v>141</v>
      </c>
      <c r="K1313" t="s">
        <v>71</v>
      </c>
      <c r="L1313" s="12">
        <v>45363.382245370369</v>
      </c>
      <c r="M1313" s="12">
        <v>45363.385636574072</v>
      </c>
      <c r="N1313" s="12" t="s">
        <v>47</v>
      </c>
      <c r="O1313" t="s">
        <v>142</v>
      </c>
      <c r="P1313" t="s">
        <v>47</v>
      </c>
      <c r="Q1313" t="s">
        <v>47</v>
      </c>
      <c r="R1313" t="s">
        <v>47</v>
      </c>
      <c r="S1313" t="s">
        <v>47</v>
      </c>
      <c r="T1313" t="s">
        <v>52</v>
      </c>
      <c r="U1313" t="s">
        <v>53</v>
      </c>
      <c r="V1313" t="s">
        <v>47</v>
      </c>
      <c r="W1313" t="s">
        <v>47</v>
      </c>
      <c r="X1313" t="s">
        <v>9848</v>
      </c>
      <c r="Y1313" t="s">
        <v>47</v>
      </c>
      <c r="Z1313" t="s">
        <v>47</v>
      </c>
    </row>
    <row r="1314" spans="1:26">
      <c r="A1314" t="s">
        <v>9859</v>
      </c>
      <c r="B1314" t="s">
        <v>42</v>
      </c>
      <c r="C1314">
        <v>2022</v>
      </c>
      <c r="D1314" t="s">
        <v>9860</v>
      </c>
      <c r="E1314" t="s">
        <v>9861</v>
      </c>
      <c r="F1314" t="s">
        <v>9844</v>
      </c>
      <c r="G1314" t="s">
        <v>68</v>
      </c>
      <c r="H1314" t="s">
        <v>47</v>
      </c>
      <c r="I1314" t="s">
        <v>9862</v>
      </c>
      <c r="J1314" t="s">
        <v>9863</v>
      </c>
      <c r="K1314" t="s">
        <v>71</v>
      </c>
      <c r="L1314" s="12">
        <v>45363.382245370369</v>
      </c>
      <c r="M1314" s="12">
        <v>45363.385439814818</v>
      </c>
      <c r="N1314" s="12" t="s">
        <v>47</v>
      </c>
      <c r="O1314" t="s">
        <v>9864</v>
      </c>
      <c r="P1314" t="s">
        <v>47</v>
      </c>
      <c r="Q1314" t="s">
        <v>47</v>
      </c>
      <c r="R1314" t="s">
        <v>47</v>
      </c>
      <c r="S1314" t="s">
        <v>47</v>
      </c>
      <c r="T1314" t="s">
        <v>52</v>
      </c>
      <c r="U1314" t="s">
        <v>53</v>
      </c>
      <c r="V1314" t="s">
        <v>47</v>
      </c>
      <c r="W1314" t="s">
        <v>47</v>
      </c>
      <c r="X1314" t="s">
        <v>9848</v>
      </c>
      <c r="Y1314" t="s">
        <v>47</v>
      </c>
      <c r="Z1314" t="s">
        <v>47</v>
      </c>
    </row>
    <row r="1315" spans="1:26">
      <c r="A1315" t="s">
        <v>9865</v>
      </c>
      <c r="B1315" t="s">
        <v>42</v>
      </c>
      <c r="C1315">
        <v>2021</v>
      </c>
      <c r="D1315" t="s">
        <v>9866</v>
      </c>
      <c r="E1315" t="s">
        <v>9867</v>
      </c>
      <c r="F1315" t="s">
        <v>9868</v>
      </c>
      <c r="G1315" t="s">
        <v>58</v>
      </c>
      <c r="H1315" t="s">
        <v>47</v>
      </c>
      <c r="I1315" t="s">
        <v>9869</v>
      </c>
      <c r="J1315" t="s">
        <v>9870</v>
      </c>
      <c r="K1315" t="s">
        <v>61</v>
      </c>
      <c r="L1315" s="12">
        <v>45363.382245370369</v>
      </c>
      <c r="M1315" s="12">
        <v>45363.385567129626</v>
      </c>
      <c r="N1315" s="12" t="s">
        <v>47</v>
      </c>
      <c r="O1315" t="s">
        <v>9871</v>
      </c>
      <c r="P1315" t="s">
        <v>47</v>
      </c>
      <c r="Q1315" t="s">
        <v>47</v>
      </c>
      <c r="R1315" t="s">
        <v>47</v>
      </c>
      <c r="S1315" t="s">
        <v>47</v>
      </c>
      <c r="T1315" t="s">
        <v>63</v>
      </c>
      <c r="U1315" t="s">
        <v>47</v>
      </c>
      <c r="V1315" t="s">
        <v>47</v>
      </c>
      <c r="W1315" t="s">
        <v>47</v>
      </c>
      <c r="X1315" t="s">
        <v>9872</v>
      </c>
      <c r="Y1315" t="s">
        <v>47</v>
      </c>
      <c r="Z1315" t="s">
        <v>47</v>
      </c>
    </row>
    <row r="1316" spans="1:26">
      <c r="A1316" t="s">
        <v>9873</v>
      </c>
      <c r="B1316" t="s">
        <v>42</v>
      </c>
      <c r="C1316">
        <v>2016</v>
      </c>
      <c r="D1316" t="s">
        <v>9874</v>
      </c>
      <c r="E1316" t="s">
        <v>9875</v>
      </c>
      <c r="F1316" t="s">
        <v>9876</v>
      </c>
      <c r="G1316" t="s">
        <v>9877</v>
      </c>
      <c r="H1316" t="s">
        <v>47</v>
      </c>
      <c r="I1316" t="s">
        <v>9878</v>
      </c>
      <c r="J1316" t="s">
        <v>9879</v>
      </c>
      <c r="K1316" t="s">
        <v>6115</v>
      </c>
      <c r="L1316" s="12">
        <v>45363.382245370369</v>
      </c>
      <c r="M1316" s="12">
        <v>45363.385601851849</v>
      </c>
      <c r="N1316" s="12" t="s">
        <v>47</v>
      </c>
      <c r="O1316" t="s">
        <v>9880</v>
      </c>
      <c r="P1316" t="s">
        <v>47</v>
      </c>
      <c r="Q1316" t="s">
        <v>4599</v>
      </c>
      <c r="R1316" t="s">
        <v>47</v>
      </c>
      <c r="S1316" t="s">
        <v>47</v>
      </c>
      <c r="T1316" t="s">
        <v>52</v>
      </c>
      <c r="U1316" t="s">
        <v>53</v>
      </c>
      <c r="V1316" t="s">
        <v>47</v>
      </c>
      <c r="W1316" t="s">
        <v>47</v>
      </c>
      <c r="X1316" t="s">
        <v>9881</v>
      </c>
      <c r="Y1316" t="s">
        <v>47</v>
      </c>
      <c r="Z1316" t="s">
        <v>47</v>
      </c>
    </row>
    <row r="1317" spans="1:26">
      <c r="A1317" t="s">
        <v>9882</v>
      </c>
      <c r="B1317" t="s">
        <v>42</v>
      </c>
      <c r="C1317">
        <v>2021</v>
      </c>
      <c r="D1317" t="s">
        <v>9883</v>
      </c>
      <c r="E1317" t="s">
        <v>9884</v>
      </c>
      <c r="F1317" t="s">
        <v>9885</v>
      </c>
      <c r="G1317" t="s">
        <v>9886</v>
      </c>
      <c r="H1317" t="s">
        <v>47</v>
      </c>
      <c r="I1317" t="s">
        <v>9887</v>
      </c>
      <c r="J1317" t="s">
        <v>9888</v>
      </c>
      <c r="K1317" t="s">
        <v>61</v>
      </c>
      <c r="L1317" s="12">
        <v>45363.382245370369</v>
      </c>
      <c r="M1317" s="12">
        <v>45363.38553240741</v>
      </c>
      <c r="N1317" s="12" t="s">
        <v>47</v>
      </c>
      <c r="O1317" t="s">
        <v>47</v>
      </c>
      <c r="P1317" t="s">
        <v>47</v>
      </c>
      <c r="Q1317" t="s">
        <v>47</v>
      </c>
      <c r="R1317" t="s">
        <v>47</v>
      </c>
      <c r="S1317" t="s">
        <v>47</v>
      </c>
      <c r="T1317" t="s">
        <v>52</v>
      </c>
      <c r="U1317" t="s">
        <v>53</v>
      </c>
      <c r="V1317" t="s">
        <v>47</v>
      </c>
      <c r="W1317" t="s">
        <v>47</v>
      </c>
      <c r="X1317" t="s">
        <v>9889</v>
      </c>
      <c r="Y1317" t="s">
        <v>47</v>
      </c>
      <c r="Z1317" t="s">
        <v>47</v>
      </c>
    </row>
    <row r="1318" spans="1:26">
      <c r="A1318" t="s">
        <v>9890</v>
      </c>
      <c r="B1318" t="s">
        <v>42</v>
      </c>
      <c r="C1318">
        <v>2022</v>
      </c>
      <c r="D1318" t="s">
        <v>9891</v>
      </c>
      <c r="E1318" t="s">
        <v>9892</v>
      </c>
      <c r="F1318" t="s">
        <v>9893</v>
      </c>
      <c r="G1318" t="s">
        <v>457</v>
      </c>
      <c r="H1318" t="s">
        <v>47</v>
      </c>
      <c r="I1318" t="s">
        <v>9894</v>
      </c>
      <c r="J1318" t="s">
        <v>9895</v>
      </c>
      <c r="K1318" t="s">
        <v>71</v>
      </c>
      <c r="L1318" s="12">
        <v>45363.382245370369</v>
      </c>
      <c r="M1318" s="12">
        <v>45363.385625000003</v>
      </c>
      <c r="N1318" s="12" t="s">
        <v>47</v>
      </c>
      <c r="O1318" t="s">
        <v>9896</v>
      </c>
      <c r="P1318" t="s">
        <v>47</v>
      </c>
      <c r="Q1318" t="s">
        <v>47</v>
      </c>
      <c r="R1318" t="s">
        <v>47</v>
      </c>
      <c r="S1318" t="s">
        <v>47</v>
      </c>
      <c r="T1318" t="s">
        <v>52</v>
      </c>
      <c r="U1318" t="s">
        <v>53</v>
      </c>
      <c r="V1318" t="s">
        <v>47</v>
      </c>
      <c r="W1318" t="s">
        <v>47</v>
      </c>
      <c r="X1318" t="s">
        <v>9897</v>
      </c>
      <c r="Y1318" t="s">
        <v>47</v>
      </c>
      <c r="Z1318" t="s">
        <v>47</v>
      </c>
    </row>
    <row r="1319" spans="1:26">
      <c r="A1319" t="s">
        <v>9898</v>
      </c>
      <c r="B1319" t="s">
        <v>42</v>
      </c>
      <c r="C1319">
        <v>2023</v>
      </c>
      <c r="D1319" t="s">
        <v>9899</v>
      </c>
      <c r="E1319" t="s">
        <v>9900</v>
      </c>
      <c r="F1319" t="s">
        <v>9901</v>
      </c>
      <c r="G1319" t="s">
        <v>9902</v>
      </c>
      <c r="H1319" t="s">
        <v>47</v>
      </c>
      <c r="I1319" t="s">
        <v>9903</v>
      </c>
      <c r="J1319" t="s">
        <v>9904</v>
      </c>
      <c r="K1319" t="s">
        <v>6199</v>
      </c>
      <c r="L1319" s="12">
        <v>45363.382256944446</v>
      </c>
      <c r="M1319" s="12">
        <v>45363.385428240741</v>
      </c>
      <c r="N1319" s="12" t="s">
        <v>47</v>
      </c>
      <c r="O1319" t="s">
        <v>9905</v>
      </c>
      <c r="P1319" t="s">
        <v>47</v>
      </c>
      <c r="Q1319" t="s">
        <v>47</v>
      </c>
      <c r="R1319" t="s">
        <v>47</v>
      </c>
      <c r="S1319" t="s">
        <v>47</v>
      </c>
      <c r="T1319" t="s">
        <v>52</v>
      </c>
      <c r="U1319" t="s">
        <v>53</v>
      </c>
      <c r="V1319" t="s">
        <v>47</v>
      </c>
      <c r="W1319" t="s">
        <v>47</v>
      </c>
      <c r="X1319" t="s">
        <v>9906</v>
      </c>
      <c r="Y1319" t="s">
        <v>47</v>
      </c>
      <c r="Z1319" t="s">
        <v>47</v>
      </c>
    </row>
    <row r="1320" spans="1:26">
      <c r="A1320" t="s">
        <v>9907</v>
      </c>
      <c r="B1320" t="s">
        <v>42</v>
      </c>
      <c r="C1320">
        <v>2023</v>
      </c>
      <c r="D1320" t="s">
        <v>9908</v>
      </c>
      <c r="E1320" t="s">
        <v>9909</v>
      </c>
      <c r="F1320" t="s">
        <v>9910</v>
      </c>
      <c r="G1320" t="s">
        <v>9911</v>
      </c>
      <c r="H1320" t="s">
        <v>47</v>
      </c>
      <c r="I1320" t="s">
        <v>9912</v>
      </c>
      <c r="J1320" t="s">
        <v>9913</v>
      </c>
      <c r="K1320" t="s">
        <v>6199</v>
      </c>
      <c r="L1320" s="12">
        <v>45363.382256944446</v>
      </c>
      <c r="M1320" s="12">
        <v>45363.385694444441</v>
      </c>
      <c r="N1320" s="12" t="s">
        <v>47</v>
      </c>
      <c r="O1320" t="s">
        <v>9914</v>
      </c>
      <c r="P1320" t="s">
        <v>47</v>
      </c>
      <c r="Q1320" t="s">
        <v>47</v>
      </c>
      <c r="R1320" t="s">
        <v>47</v>
      </c>
      <c r="S1320" t="s">
        <v>47</v>
      </c>
      <c r="T1320" t="s">
        <v>52</v>
      </c>
      <c r="U1320" t="s">
        <v>53</v>
      </c>
      <c r="V1320" t="s">
        <v>47</v>
      </c>
      <c r="W1320" t="s">
        <v>47</v>
      </c>
      <c r="X1320" t="s">
        <v>9915</v>
      </c>
      <c r="Y1320" t="s">
        <v>47</v>
      </c>
      <c r="Z1320" t="s">
        <v>47</v>
      </c>
    </row>
    <row r="1321" spans="1:26">
      <c r="A1321" t="s">
        <v>9916</v>
      </c>
      <c r="B1321" t="s">
        <v>42</v>
      </c>
      <c r="C1321">
        <v>2018</v>
      </c>
      <c r="D1321" t="s">
        <v>9311</v>
      </c>
      <c r="E1321" t="s">
        <v>9917</v>
      </c>
      <c r="F1321" t="s">
        <v>9918</v>
      </c>
      <c r="G1321" t="s">
        <v>9919</v>
      </c>
      <c r="H1321" t="s">
        <v>47</v>
      </c>
      <c r="I1321" t="s">
        <v>9920</v>
      </c>
      <c r="J1321" t="s">
        <v>9921</v>
      </c>
      <c r="K1321" t="s">
        <v>332</v>
      </c>
      <c r="L1321" s="12">
        <v>45363.382256944446</v>
      </c>
      <c r="M1321" s="12">
        <v>45363.385196759256</v>
      </c>
      <c r="N1321" s="12" t="s">
        <v>47</v>
      </c>
      <c r="O1321" t="s">
        <v>9239</v>
      </c>
      <c r="P1321" t="s">
        <v>47</v>
      </c>
      <c r="Q1321" t="s">
        <v>47</v>
      </c>
      <c r="R1321" t="s">
        <v>47</v>
      </c>
      <c r="S1321" t="s">
        <v>47</v>
      </c>
      <c r="T1321" t="s">
        <v>52</v>
      </c>
      <c r="U1321" t="s">
        <v>53</v>
      </c>
      <c r="V1321" t="s">
        <v>47</v>
      </c>
      <c r="W1321" t="s">
        <v>47</v>
      </c>
      <c r="X1321" t="s">
        <v>9922</v>
      </c>
      <c r="Y1321" t="s">
        <v>47</v>
      </c>
      <c r="Z1321" t="s">
        <v>47</v>
      </c>
    </row>
    <row r="1322" spans="1:26">
      <c r="A1322" t="s">
        <v>9923</v>
      </c>
      <c r="B1322" t="s">
        <v>42</v>
      </c>
      <c r="C1322">
        <v>2022</v>
      </c>
      <c r="D1322" t="s">
        <v>9924</v>
      </c>
      <c r="E1322" t="s">
        <v>9925</v>
      </c>
      <c r="F1322" t="s">
        <v>9893</v>
      </c>
      <c r="G1322" t="s">
        <v>457</v>
      </c>
      <c r="H1322" t="s">
        <v>47</v>
      </c>
      <c r="I1322" t="s">
        <v>9926</v>
      </c>
      <c r="J1322" t="s">
        <v>9927</v>
      </c>
      <c r="K1322" t="s">
        <v>71</v>
      </c>
      <c r="L1322" s="12">
        <v>45363.382256944446</v>
      </c>
      <c r="M1322" s="12">
        <v>45363.385891203703</v>
      </c>
      <c r="N1322" s="12" t="s">
        <v>47</v>
      </c>
      <c r="O1322" t="s">
        <v>9928</v>
      </c>
      <c r="P1322" t="s">
        <v>47</v>
      </c>
      <c r="Q1322" t="s">
        <v>47</v>
      </c>
      <c r="R1322" t="s">
        <v>47</v>
      </c>
      <c r="S1322" t="s">
        <v>47</v>
      </c>
      <c r="T1322" t="s">
        <v>52</v>
      </c>
      <c r="U1322" t="s">
        <v>53</v>
      </c>
      <c r="V1322" t="s">
        <v>47</v>
      </c>
      <c r="W1322" t="s">
        <v>47</v>
      </c>
      <c r="X1322" t="s">
        <v>9897</v>
      </c>
      <c r="Y1322" t="s">
        <v>47</v>
      </c>
      <c r="Z1322" t="s">
        <v>47</v>
      </c>
    </row>
    <row r="1323" spans="1:26">
      <c r="A1323" t="s">
        <v>9929</v>
      </c>
      <c r="B1323" t="s">
        <v>42</v>
      </c>
      <c r="C1323">
        <v>2017</v>
      </c>
      <c r="D1323" t="s">
        <v>9930</v>
      </c>
      <c r="E1323" t="s">
        <v>9931</v>
      </c>
      <c r="F1323" t="s">
        <v>9932</v>
      </c>
      <c r="G1323" t="s">
        <v>9933</v>
      </c>
      <c r="H1323" t="s">
        <v>47</v>
      </c>
      <c r="I1323" t="s">
        <v>9934</v>
      </c>
      <c r="J1323" t="s">
        <v>9935</v>
      </c>
      <c r="K1323" t="s">
        <v>104</v>
      </c>
      <c r="L1323" s="12">
        <v>45363.382256944446</v>
      </c>
      <c r="M1323" s="12">
        <v>45363.385347222225</v>
      </c>
      <c r="N1323" s="12" t="s">
        <v>47</v>
      </c>
      <c r="O1323" t="s">
        <v>9936</v>
      </c>
      <c r="P1323" t="s">
        <v>47</v>
      </c>
      <c r="Q1323" t="s">
        <v>47</v>
      </c>
      <c r="R1323" t="s">
        <v>47</v>
      </c>
      <c r="S1323" t="s">
        <v>47</v>
      </c>
      <c r="T1323" t="s">
        <v>63</v>
      </c>
      <c r="U1323" t="s">
        <v>47</v>
      </c>
      <c r="V1323" t="s">
        <v>47</v>
      </c>
      <c r="W1323" t="s">
        <v>47</v>
      </c>
      <c r="X1323" t="s">
        <v>9937</v>
      </c>
      <c r="Y1323" t="s">
        <v>47</v>
      </c>
      <c r="Z1323" t="s">
        <v>47</v>
      </c>
    </row>
    <row r="1324" spans="1:26">
      <c r="A1324" t="s">
        <v>9938</v>
      </c>
      <c r="B1324" t="s">
        <v>42</v>
      </c>
      <c r="C1324">
        <v>2023</v>
      </c>
      <c r="D1324" t="s">
        <v>9939</v>
      </c>
      <c r="E1324" t="s">
        <v>9940</v>
      </c>
      <c r="F1324" t="s">
        <v>9941</v>
      </c>
      <c r="G1324" t="s">
        <v>9942</v>
      </c>
      <c r="H1324" t="s">
        <v>47</v>
      </c>
      <c r="I1324" t="s">
        <v>9943</v>
      </c>
      <c r="J1324" t="s">
        <v>9944</v>
      </c>
      <c r="K1324" t="s">
        <v>6199</v>
      </c>
      <c r="L1324" s="12">
        <v>45363.382256944446</v>
      </c>
      <c r="M1324" s="12">
        <v>45363.385243055556</v>
      </c>
      <c r="N1324" s="12" t="s">
        <v>47</v>
      </c>
      <c r="O1324" t="s">
        <v>9945</v>
      </c>
      <c r="P1324" t="s">
        <v>47</v>
      </c>
      <c r="Q1324" t="s">
        <v>47</v>
      </c>
      <c r="R1324" t="s">
        <v>47</v>
      </c>
      <c r="S1324" t="s">
        <v>47</v>
      </c>
      <c r="T1324" t="s">
        <v>63</v>
      </c>
      <c r="U1324" t="s">
        <v>47</v>
      </c>
      <c r="V1324" t="s">
        <v>47</v>
      </c>
      <c r="W1324" t="s">
        <v>47</v>
      </c>
      <c r="X1324" t="s">
        <v>9946</v>
      </c>
      <c r="Y1324" t="s">
        <v>47</v>
      </c>
      <c r="Z1324" t="s">
        <v>47</v>
      </c>
    </row>
    <row r="1325" spans="1:26">
      <c r="A1325" t="s">
        <v>9947</v>
      </c>
      <c r="B1325" t="s">
        <v>42</v>
      </c>
      <c r="C1325">
        <v>2023</v>
      </c>
      <c r="D1325" t="s">
        <v>9948</v>
      </c>
      <c r="E1325" t="s">
        <v>9949</v>
      </c>
      <c r="F1325" t="s">
        <v>9950</v>
      </c>
      <c r="G1325" t="s">
        <v>9951</v>
      </c>
      <c r="H1325" t="s">
        <v>47</v>
      </c>
      <c r="I1325" t="s">
        <v>9952</v>
      </c>
      <c r="J1325" t="s">
        <v>9953</v>
      </c>
      <c r="K1325" t="s">
        <v>6199</v>
      </c>
      <c r="L1325" s="12">
        <v>45363.382256944446</v>
      </c>
      <c r="M1325" s="12">
        <v>45363.385798611111</v>
      </c>
      <c r="N1325" s="12" t="s">
        <v>47</v>
      </c>
      <c r="O1325" t="s">
        <v>8221</v>
      </c>
      <c r="P1325" t="s">
        <v>47</v>
      </c>
      <c r="Q1325" t="s">
        <v>47</v>
      </c>
      <c r="R1325" t="s">
        <v>47</v>
      </c>
      <c r="S1325" t="s">
        <v>47</v>
      </c>
      <c r="T1325" t="s">
        <v>52</v>
      </c>
      <c r="U1325" t="s">
        <v>53</v>
      </c>
      <c r="V1325" t="s">
        <v>47</v>
      </c>
      <c r="W1325" t="s">
        <v>47</v>
      </c>
      <c r="X1325" t="s">
        <v>9954</v>
      </c>
      <c r="Y1325" t="s">
        <v>47</v>
      </c>
      <c r="Z1325" t="s">
        <v>47</v>
      </c>
    </row>
    <row r="1326" spans="1:26">
      <c r="A1326" t="s">
        <v>9955</v>
      </c>
      <c r="B1326" t="s">
        <v>42</v>
      </c>
      <c r="C1326">
        <v>2019</v>
      </c>
      <c r="D1326" t="s">
        <v>9956</v>
      </c>
      <c r="E1326" t="s">
        <v>9957</v>
      </c>
      <c r="F1326" t="s">
        <v>9958</v>
      </c>
      <c r="G1326" t="s">
        <v>9959</v>
      </c>
      <c r="H1326" t="s">
        <v>47</v>
      </c>
      <c r="I1326" t="s">
        <v>9960</v>
      </c>
      <c r="J1326" t="s">
        <v>9961</v>
      </c>
      <c r="K1326" t="s">
        <v>219</v>
      </c>
      <c r="L1326" s="12">
        <v>45363.382256944446</v>
      </c>
      <c r="M1326" s="12">
        <v>45363.385601851849</v>
      </c>
      <c r="N1326" s="12" t="s">
        <v>47</v>
      </c>
      <c r="O1326" t="s">
        <v>9962</v>
      </c>
      <c r="P1326" t="s">
        <v>47</v>
      </c>
      <c r="Q1326" t="s">
        <v>47</v>
      </c>
      <c r="R1326" t="s">
        <v>47</v>
      </c>
      <c r="S1326" t="s">
        <v>47</v>
      </c>
      <c r="T1326" t="s">
        <v>52</v>
      </c>
      <c r="U1326" t="s">
        <v>53</v>
      </c>
      <c r="V1326" t="s">
        <v>47</v>
      </c>
      <c r="W1326" t="s">
        <v>47</v>
      </c>
      <c r="X1326" t="s">
        <v>9963</v>
      </c>
      <c r="Y1326" t="s">
        <v>47</v>
      </c>
      <c r="Z1326" t="s">
        <v>47</v>
      </c>
    </row>
    <row r="1327" spans="1:26">
      <c r="A1327" t="s">
        <v>9964</v>
      </c>
      <c r="B1327" t="s">
        <v>42</v>
      </c>
      <c r="C1327">
        <v>2023</v>
      </c>
      <c r="D1327" t="s">
        <v>9965</v>
      </c>
      <c r="E1327" t="s">
        <v>9966</v>
      </c>
      <c r="F1327" t="s">
        <v>9967</v>
      </c>
      <c r="G1327" t="s">
        <v>9968</v>
      </c>
      <c r="H1327" t="s">
        <v>47</v>
      </c>
      <c r="I1327" t="s">
        <v>9969</v>
      </c>
      <c r="J1327" t="s">
        <v>9970</v>
      </c>
      <c r="K1327" t="s">
        <v>6199</v>
      </c>
      <c r="L1327" s="12">
        <v>45363.382256944446</v>
      </c>
      <c r="M1327" s="12">
        <v>45363.385914351849</v>
      </c>
      <c r="N1327" s="12" t="s">
        <v>47</v>
      </c>
      <c r="O1327" t="s">
        <v>9971</v>
      </c>
      <c r="P1327" t="s">
        <v>47</v>
      </c>
      <c r="Q1327" t="s">
        <v>47</v>
      </c>
      <c r="R1327" t="s">
        <v>47</v>
      </c>
      <c r="S1327" t="s">
        <v>47</v>
      </c>
      <c r="T1327" t="s">
        <v>52</v>
      </c>
      <c r="U1327" t="s">
        <v>53</v>
      </c>
      <c r="V1327" t="s">
        <v>47</v>
      </c>
      <c r="W1327" t="s">
        <v>47</v>
      </c>
      <c r="X1327" t="s">
        <v>9972</v>
      </c>
      <c r="Y1327" t="s">
        <v>47</v>
      </c>
      <c r="Z1327" t="s">
        <v>47</v>
      </c>
    </row>
    <row r="1328" spans="1:26">
      <c r="A1328" t="s">
        <v>9973</v>
      </c>
      <c r="B1328" t="s">
        <v>42</v>
      </c>
      <c r="C1328">
        <v>2023</v>
      </c>
      <c r="D1328" t="s">
        <v>9974</v>
      </c>
      <c r="E1328" t="s">
        <v>9975</v>
      </c>
      <c r="F1328" t="s">
        <v>9976</v>
      </c>
      <c r="G1328" t="s">
        <v>9977</v>
      </c>
      <c r="H1328" t="s">
        <v>47</v>
      </c>
      <c r="I1328" t="s">
        <v>9978</v>
      </c>
      <c r="J1328" t="s">
        <v>9979</v>
      </c>
      <c r="K1328" t="s">
        <v>6199</v>
      </c>
      <c r="L1328" s="12">
        <v>45363.382256944446</v>
      </c>
      <c r="M1328" s="12">
        <v>45363.385335648149</v>
      </c>
      <c r="N1328" s="12" t="s">
        <v>47</v>
      </c>
      <c r="O1328" t="s">
        <v>9980</v>
      </c>
      <c r="P1328" t="s">
        <v>47</v>
      </c>
      <c r="Q1328" t="s">
        <v>47</v>
      </c>
      <c r="R1328" t="s">
        <v>47</v>
      </c>
      <c r="S1328" t="s">
        <v>47</v>
      </c>
      <c r="T1328" t="s">
        <v>52</v>
      </c>
      <c r="U1328" t="s">
        <v>53</v>
      </c>
      <c r="V1328" t="s">
        <v>47</v>
      </c>
      <c r="W1328" t="s">
        <v>47</v>
      </c>
      <c r="X1328" t="s">
        <v>9981</v>
      </c>
      <c r="Y1328" t="s">
        <v>47</v>
      </c>
      <c r="Z1328" t="s">
        <v>47</v>
      </c>
    </row>
    <row r="1329" spans="1:26">
      <c r="A1329" t="s">
        <v>9982</v>
      </c>
      <c r="B1329" t="s">
        <v>42</v>
      </c>
      <c r="C1329">
        <v>2014</v>
      </c>
      <c r="D1329" t="s">
        <v>9983</v>
      </c>
      <c r="E1329" t="s">
        <v>9984</v>
      </c>
      <c r="F1329" t="s">
        <v>9985</v>
      </c>
      <c r="G1329" t="s">
        <v>9986</v>
      </c>
      <c r="H1329" t="s">
        <v>47</v>
      </c>
      <c r="I1329" t="s">
        <v>9987</v>
      </c>
      <c r="J1329" t="s">
        <v>9988</v>
      </c>
      <c r="K1329" t="s">
        <v>348</v>
      </c>
      <c r="L1329" s="12">
        <v>45363.382256944446</v>
      </c>
      <c r="M1329" s="12">
        <v>45363.385300925926</v>
      </c>
      <c r="N1329" s="12" t="s">
        <v>47</v>
      </c>
      <c r="O1329" t="s">
        <v>9989</v>
      </c>
      <c r="P1329" t="s">
        <v>47</v>
      </c>
      <c r="Q1329" t="s">
        <v>47</v>
      </c>
      <c r="R1329" t="s">
        <v>47</v>
      </c>
      <c r="S1329" t="s">
        <v>47</v>
      </c>
      <c r="T1329" t="s">
        <v>115</v>
      </c>
      <c r="U1329" t="s">
        <v>116</v>
      </c>
      <c r="V1329" t="s">
        <v>47</v>
      </c>
      <c r="W1329" t="s">
        <v>47</v>
      </c>
      <c r="X1329" t="s">
        <v>9990</v>
      </c>
      <c r="Y1329" t="s">
        <v>47</v>
      </c>
      <c r="Z1329" t="s">
        <v>47</v>
      </c>
    </row>
    <row r="1330" spans="1:26">
      <c r="A1330" t="s">
        <v>9991</v>
      </c>
      <c r="B1330" t="s">
        <v>83</v>
      </c>
      <c r="C1330">
        <v>2022</v>
      </c>
      <c r="D1330" t="s">
        <v>9992</v>
      </c>
      <c r="E1330" t="s">
        <v>9993</v>
      </c>
      <c r="F1330" t="s">
        <v>9994</v>
      </c>
      <c r="G1330" t="s">
        <v>47</v>
      </c>
      <c r="H1330" t="s">
        <v>9995</v>
      </c>
      <c r="I1330" t="s">
        <v>47</v>
      </c>
      <c r="J1330" t="s">
        <v>47</v>
      </c>
      <c r="K1330" t="s">
        <v>7524</v>
      </c>
      <c r="L1330" s="12">
        <v>45363.382256944446</v>
      </c>
      <c r="M1330" s="12">
        <v>45363.385601851849</v>
      </c>
      <c r="N1330" s="12" t="s">
        <v>47</v>
      </c>
      <c r="O1330" t="s">
        <v>47</v>
      </c>
      <c r="P1330" t="s">
        <v>130</v>
      </c>
      <c r="Q1330" t="s">
        <v>5353</v>
      </c>
      <c r="R1330" t="s">
        <v>9996</v>
      </c>
      <c r="S1330" t="s">
        <v>47</v>
      </c>
      <c r="T1330" t="s">
        <v>47</v>
      </c>
      <c r="U1330" t="s">
        <v>47</v>
      </c>
      <c r="V1330" t="s">
        <v>47</v>
      </c>
      <c r="W1330" t="s">
        <v>47</v>
      </c>
      <c r="X1330" t="s">
        <v>9997</v>
      </c>
      <c r="Y1330" t="s">
        <v>47</v>
      </c>
      <c r="Z1330" t="s">
        <v>47</v>
      </c>
    </row>
    <row r="1331" spans="1:26">
      <c r="A1331" t="s">
        <v>9998</v>
      </c>
      <c r="B1331" t="s">
        <v>42</v>
      </c>
      <c r="C1331">
        <v>2012</v>
      </c>
      <c r="D1331" t="s">
        <v>9999</v>
      </c>
      <c r="E1331" t="s">
        <v>10000</v>
      </c>
      <c r="F1331" t="s">
        <v>10001</v>
      </c>
      <c r="G1331" t="s">
        <v>10002</v>
      </c>
      <c r="H1331" t="s">
        <v>47</v>
      </c>
      <c r="I1331" t="s">
        <v>10003</v>
      </c>
      <c r="J1331" t="s">
        <v>10004</v>
      </c>
      <c r="K1331" t="s">
        <v>299</v>
      </c>
      <c r="L1331" s="12">
        <v>45363.382256944446</v>
      </c>
      <c r="M1331" s="12">
        <v>45363.385763888888</v>
      </c>
      <c r="N1331" s="12" t="s">
        <v>47</v>
      </c>
      <c r="O1331" t="s">
        <v>10005</v>
      </c>
      <c r="P1331" t="s">
        <v>47</v>
      </c>
      <c r="Q1331" t="s">
        <v>47</v>
      </c>
      <c r="R1331" t="s">
        <v>47</v>
      </c>
      <c r="S1331" t="s">
        <v>47</v>
      </c>
      <c r="T1331" t="s">
        <v>52</v>
      </c>
      <c r="U1331" t="s">
        <v>53</v>
      </c>
      <c r="V1331" t="s">
        <v>47</v>
      </c>
      <c r="W1331" t="s">
        <v>47</v>
      </c>
      <c r="X1331" t="s">
        <v>10006</v>
      </c>
      <c r="Y1331" t="s">
        <v>47</v>
      </c>
      <c r="Z1331" t="s">
        <v>47</v>
      </c>
    </row>
    <row r="1332" spans="1:26">
      <c r="A1332" t="s">
        <v>10007</v>
      </c>
      <c r="B1332" t="s">
        <v>42</v>
      </c>
      <c r="C1332">
        <v>2022</v>
      </c>
      <c r="D1332" t="s">
        <v>10008</v>
      </c>
      <c r="E1332" t="s">
        <v>10009</v>
      </c>
      <c r="F1332" t="s">
        <v>9893</v>
      </c>
      <c r="G1332" t="s">
        <v>457</v>
      </c>
      <c r="H1332" t="s">
        <v>47</v>
      </c>
      <c r="I1332" t="s">
        <v>10010</v>
      </c>
      <c r="J1332" t="s">
        <v>10011</v>
      </c>
      <c r="K1332" t="s">
        <v>71</v>
      </c>
      <c r="L1332" s="12">
        <v>45363.382256944446</v>
      </c>
      <c r="M1332" s="12">
        <v>45363.385706018518</v>
      </c>
      <c r="N1332" s="12" t="s">
        <v>47</v>
      </c>
      <c r="O1332" t="s">
        <v>10012</v>
      </c>
      <c r="P1332" t="s">
        <v>47</v>
      </c>
      <c r="Q1332" t="s">
        <v>47</v>
      </c>
      <c r="R1332" t="s">
        <v>47</v>
      </c>
      <c r="S1332" t="s">
        <v>47</v>
      </c>
      <c r="T1332" t="s">
        <v>52</v>
      </c>
      <c r="U1332" t="s">
        <v>53</v>
      </c>
      <c r="V1332" t="s">
        <v>47</v>
      </c>
      <c r="W1332" t="s">
        <v>47</v>
      </c>
      <c r="X1332" t="s">
        <v>10013</v>
      </c>
      <c r="Y1332" t="s">
        <v>47</v>
      </c>
      <c r="Z1332" t="s">
        <v>47</v>
      </c>
    </row>
    <row r="1333" spans="1:26">
      <c r="A1333" t="s">
        <v>10014</v>
      </c>
      <c r="B1333" t="s">
        <v>42</v>
      </c>
      <c r="C1333">
        <v>2012</v>
      </c>
      <c r="D1333" t="s">
        <v>10015</v>
      </c>
      <c r="E1333" t="s">
        <v>10016</v>
      </c>
      <c r="F1333" t="s">
        <v>10017</v>
      </c>
      <c r="G1333" t="s">
        <v>10018</v>
      </c>
      <c r="H1333" t="s">
        <v>47</v>
      </c>
      <c r="I1333" t="s">
        <v>10019</v>
      </c>
      <c r="J1333" t="s">
        <v>10020</v>
      </c>
      <c r="K1333" t="s">
        <v>299</v>
      </c>
      <c r="L1333" s="12">
        <v>45363.382256944446</v>
      </c>
      <c r="M1333" s="12">
        <v>45363.384976851848</v>
      </c>
      <c r="N1333" s="12" t="s">
        <v>47</v>
      </c>
      <c r="O1333" t="s">
        <v>47</v>
      </c>
      <c r="P1333" t="s">
        <v>47</v>
      </c>
      <c r="Q1333" t="s">
        <v>47</v>
      </c>
      <c r="R1333" t="s">
        <v>47</v>
      </c>
      <c r="S1333" t="s">
        <v>47</v>
      </c>
      <c r="T1333" t="s">
        <v>52</v>
      </c>
      <c r="U1333" t="s">
        <v>53</v>
      </c>
      <c r="V1333" t="s">
        <v>47</v>
      </c>
      <c r="W1333" t="s">
        <v>47</v>
      </c>
      <c r="X1333" t="s">
        <v>10021</v>
      </c>
      <c r="Y1333" t="s">
        <v>47</v>
      </c>
      <c r="Z1333" t="s">
        <v>47</v>
      </c>
    </row>
    <row r="1334" spans="1:26">
      <c r="A1334" t="s">
        <v>10022</v>
      </c>
      <c r="B1334" t="s">
        <v>42</v>
      </c>
      <c r="C1334">
        <v>2022</v>
      </c>
      <c r="D1334" t="s">
        <v>10023</v>
      </c>
      <c r="E1334" t="s">
        <v>10024</v>
      </c>
      <c r="F1334" t="s">
        <v>9844</v>
      </c>
      <c r="G1334" t="s">
        <v>68</v>
      </c>
      <c r="H1334" t="s">
        <v>47</v>
      </c>
      <c r="I1334" t="s">
        <v>10025</v>
      </c>
      <c r="J1334" t="s">
        <v>10026</v>
      </c>
      <c r="K1334" t="s">
        <v>71</v>
      </c>
      <c r="L1334" s="12">
        <v>45363.382256944446</v>
      </c>
      <c r="M1334" s="12">
        <v>45363.385081018518</v>
      </c>
      <c r="N1334" s="12" t="s">
        <v>47</v>
      </c>
      <c r="O1334" t="s">
        <v>10027</v>
      </c>
      <c r="P1334" t="s">
        <v>47</v>
      </c>
      <c r="Q1334" t="s">
        <v>47</v>
      </c>
      <c r="R1334" t="s">
        <v>47</v>
      </c>
      <c r="S1334" t="s">
        <v>47</v>
      </c>
      <c r="T1334" t="s">
        <v>52</v>
      </c>
      <c r="U1334" t="s">
        <v>53</v>
      </c>
      <c r="V1334" t="s">
        <v>47</v>
      </c>
      <c r="W1334" t="s">
        <v>47</v>
      </c>
      <c r="X1334" t="s">
        <v>10028</v>
      </c>
      <c r="Y1334" t="s">
        <v>47</v>
      </c>
      <c r="Z1334" t="s">
        <v>47</v>
      </c>
    </row>
    <row r="1335" spans="1:26">
      <c r="A1335" t="s">
        <v>10029</v>
      </c>
      <c r="B1335" t="s">
        <v>83</v>
      </c>
      <c r="C1335">
        <v>2016</v>
      </c>
      <c r="D1335" t="s">
        <v>10030</v>
      </c>
      <c r="E1335" t="s">
        <v>10031</v>
      </c>
      <c r="F1335" t="s">
        <v>10032</v>
      </c>
      <c r="G1335" t="s">
        <v>47</v>
      </c>
      <c r="H1335" t="s">
        <v>10033</v>
      </c>
      <c r="I1335" t="s">
        <v>10034</v>
      </c>
      <c r="J1335" t="s">
        <v>10035</v>
      </c>
      <c r="K1335" t="s">
        <v>10036</v>
      </c>
      <c r="L1335" s="12">
        <v>45363.382256944446</v>
      </c>
      <c r="M1335" s="12">
        <v>45363.38521990741</v>
      </c>
      <c r="N1335" s="12" t="s">
        <v>47</v>
      </c>
      <c r="O1335" t="s">
        <v>10037</v>
      </c>
      <c r="P1335" t="s">
        <v>311</v>
      </c>
      <c r="Q1335" t="s">
        <v>4887</v>
      </c>
      <c r="R1335" t="s">
        <v>10038</v>
      </c>
      <c r="S1335" t="s">
        <v>47</v>
      </c>
      <c r="T1335" t="s">
        <v>47</v>
      </c>
      <c r="U1335" t="s">
        <v>47</v>
      </c>
      <c r="V1335" t="s">
        <v>4425</v>
      </c>
      <c r="W1335" t="s">
        <v>47</v>
      </c>
      <c r="X1335" t="s">
        <v>10039</v>
      </c>
      <c r="Y1335" t="s">
        <v>47</v>
      </c>
      <c r="Z1335" t="s">
        <v>47</v>
      </c>
    </row>
    <row r="1336" spans="1:26">
      <c r="A1336" t="s">
        <v>10040</v>
      </c>
      <c r="B1336" t="s">
        <v>83</v>
      </c>
      <c r="C1336">
        <v>2023</v>
      </c>
      <c r="D1336" t="s">
        <v>10041</v>
      </c>
      <c r="E1336" t="s">
        <v>10042</v>
      </c>
      <c r="F1336" t="s">
        <v>10043</v>
      </c>
      <c r="G1336" t="s">
        <v>47</v>
      </c>
      <c r="H1336" t="s">
        <v>10044</v>
      </c>
      <c r="I1336" t="s">
        <v>10045</v>
      </c>
      <c r="J1336" t="s">
        <v>10046</v>
      </c>
      <c r="K1336" t="s">
        <v>10047</v>
      </c>
      <c r="L1336" s="12">
        <v>45363.382256944446</v>
      </c>
      <c r="M1336" s="12">
        <v>45363.385763888888</v>
      </c>
      <c r="N1336" s="12" t="s">
        <v>47</v>
      </c>
      <c r="O1336" t="s">
        <v>47</v>
      </c>
      <c r="P1336" t="s">
        <v>47</v>
      </c>
      <c r="Q1336" t="s">
        <v>47</v>
      </c>
      <c r="R1336" t="s">
        <v>10048</v>
      </c>
      <c r="S1336" t="s">
        <v>47</v>
      </c>
      <c r="T1336" t="s">
        <v>47</v>
      </c>
      <c r="U1336" t="s">
        <v>47</v>
      </c>
      <c r="V1336" t="s">
        <v>4425</v>
      </c>
      <c r="W1336" t="s">
        <v>47</v>
      </c>
      <c r="X1336" t="s">
        <v>237</v>
      </c>
      <c r="Y1336" t="s">
        <v>47</v>
      </c>
      <c r="Z1336" t="s">
        <v>47</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136EC-BEFA-438B-829C-015FD7EBAB18}">
  <dimension ref="A1:W132"/>
  <sheetViews>
    <sheetView topLeftCell="A118" workbookViewId="0">
      <selection activeCell="A132" sqref="A132"/>
    </sheetView>
  </sheetViews>
  <sheetFormatPr baseColWidth="10" defaultRowHeight="14.4"/>
  <cols>
    <col min="2" max="2" width="12" customWidth="1"/>
    <col min="3" max="3" width="17.44140625" customWidth="1"/>
    <col min="6" max="6" width="17.5546875" customWidth="1"/>
    <col min="11" max="11" width="15.33203125" customWidth="1"/>
    <col min="13" max="13" width="13.5546875" style="16" customWidth="1"/>
    <col min="14" max="14" width="15.88671875" style="16" customWidth="1"/>
    <col min="15" max="15" width="13.5546875" customWidth="1"/>
    <col min="17" max="17" width="13" customWidth="1"/>
    <col min="21" max="21" width="11.5546875" customWidth="1"/>
  </cols>
  <sheetData>
    <row r="1" spans="1:23">
      <c r="A1" t="s">
        <v>20</v>
      </c>
      <c r="B1" t="s">
        <v>21</v>
      </c>
      <c r="C1" t="s">
        <v>22</v>
      </c>
      <c r="D1" t="s">
        <v>23</v>
      </c>
      <c r="E1" t="s">
        <v>24</v>
      </c>
      <c r="F1" t="s">
        <v>25</v>
      </c>
      <c r="G1" t="s">
        <v>26</v>
      </c>
      <c r="H1" t="s">
        <v>27</v>
      </c>
      <c r="I1" t="s">
        <v>28</v>
      </c>
      <c r="J1" t="s">
        <v>29</v>
      </c>
      <c r="K1" t="s">
        <v>30</v>
      </c>
      <c r="L1" t="s">
        <v>31</v>
      </c>
      <c r="M1" s="16" t="s">
        <v>32</v>
      </c>
      <c r="N1" s="16" t="s">
        <v>33</v>
      </c>
      <c r="O1" t="s">
        <v>34</v>
      </c>
      <c r="P1" t="s">
        <v>35</v>
      </c>
      <c r="Q1" t="s">
        <v>36</v>
      </c>
      <c r="R1" t="s">
        <v>2</v>
      </c>
      <c r="S1" t="s">
        <v>37</v>
      </c>
      <c r="T1" t="s">
        <v>38</v>
      </c>
      <c r="U1" t="s">
        <v>39</v>
      </c>
      <c r="V1" t="s">
        <v>40</v>
      </c>
      <c r="W1" t="s">
        <v>41</v>
      </c>
    </row>
    <row r="2" spans="1:23">
      <c r="A2" t="s">
        <v>5591</v>
      </c>
      <c r="B2" t="str">
        <f>VLOOKUP(Tabelle4[[#This Row],[Key]],'2. Unique Results'!A:X,2,FALSE)</f>
        <v>conferencePaper</v>
      </c>
      <c r="C2">
        <f>VLOOKUP(Tabelle4[[#This Row],[Key]],'2. Unique Results'!A:X,3,FALSE)</f>
        <v>2022</v>
      </c>
      <c r="D2" t="str">
        <f>VLOOKUP(Tabelle4[[#This Row],[Key]],'2. Unique Results'!A:X,4,FALSE)</f>
        <v>d'Aloisio, Giordano</v>
      </c>
      <c r="E2" t="str">
        <f>VLOOKUP(Tabelle4[[#This Row],[Key]],'2. Unique Results'!A:X,5,FALSE)</f>
        <v>Quality-Driven Machine Learning-Based Data Science Pipeline Realization: A Software Engineering Approach</v>
      </c>
      <c r="F2" t="str">
        <f>VLOOKUP(Tabelle4[[#This Row],[Key]],'2. Unique Results'!A:X,6,FALSE)</f>
        <v>Proceedings of the ACM/IEEE 44th International Conference on Software Engineering: Companion Proceedings</v>
      </c>
      <c r="G2" t="str">
        <f>VLOOKUP(Tabelle4[[#This Row],[Key]],'2. Unique Results'!A:X,7,FALSE)</f>
        <v>978-1-4503-9223-5</v>
      </c>
      <c r="H2" t="str">
        <f>VLOOKUP(Tabelle4[[#This Row],[Key]],'2. Unique Results'!A:X,8,FALSE)</f>
        <v/>
      </c>
      <c r="I2" t="str">
        <f>VLOOKUP(Tabelle4[[#This Row],[Key]],'2. Unique Results'!A:X,9,FALSE)</f>
        <v>10.1145/3510454.3517067</v>
      </c>
      <c r="J2" t="str">
        <f>VLOOKUP(Tabelle4[[#This Row],[Key]],'2. Unique Results'!A:X,10,FALSE)</f>
        <v>https://doi.org/10.1145/3510454.3517067</v>
      </c>
      <c r="K2" t="str">
        <f>VLOOKUP(Tabelle4[[#This Row],[Key]],'2. Unique Results'!A:X,11,FALSE)</f>
        <v>2022</v>
      </c>
      <c r="L2">
        <f>VLOOKUP(Tabelle4[[#This Row],[Key]],'2. Unique Results'!A:X,12,FALSE)</f>
        <v>44887.363807870373</v>
      </c>
      <c r="M2" s="16">
        <f>VLOOKUP(Tabelle4[[#This Row],[Key]],'2. Unique Results'!A:X,13,FALSE)</f>
        <v>44887.412187499998</v>
      </c>
      <c r="N2" s="16">
        <f>VLOOKUP(Tabelle4[[#This Row],[Key]],'2. Unique Results'!A:X,14,FALSE)</f>
        <v>0</v>
      </c>
      <c r="O2" t="str">
        <f>VLOOKUP(Tabelle4[[#This Row],[Key]],'2. Unique Results'!A:X,15,FALSE)</f>
        <v>291–293</v>
      </c>
      <c r="P2" t="str">
        <f>VLOOKUP(Tabelle4[[#This Row],[Key]],'2. Unique Results'!A:X,16,FALSE)</f>
        <v/>
      </c>
      <c r="Q2" t="str">
        <f>VLOOKUP(Tabelle4[[#This Row],[Key]],'2. Unique Results'!A:X,17,FALSE)</f>
        <v/>
      </c>
      <c r="R2" t="str">
        <f>VLOOKUP(Tabelle4[[#This Row],[Key]],'2. Unique Results'!A:X,18,FALSE)</f>
        <v/>
      </c>
      <c r="S2" t="str">
        <f>VLOOKUP(Tabelle4[[#This Row],[Key]],'2. Unique Results'!A:X,19,FALSE)</f>
        <v/>
      </c>
      <c r="T2" t="str">
        <f>VLOOKUP(Tabelle4[[#This Row],[Key]],'2. Unique Results'!A:X,20,FALSE)</f>
        <v>Association for Computing Machinery</v>
      </c>
      <c r="U2" t="str">
        <f>VLOOKUP(Tabelle4[[#This Row],[Key]],'2. Unique Results'!A:X,21,FALSE)</f>
        <v>New York, NY, USA</v>
      </c>
      <c r="V2" t="str">
        <f>VLOOKUP(Tabelle4[[#This Row],[Key]],'2. Unique Results'!A:X,22,FALSE)</f>
        <v/>
      </c>
      <c r="W2" t="str">
        <f>VLOOKUP(Tabelle4[[#This Row],[Key]],'2. Unique Results'!A:X,23,FALSE)</f>
        <v/>
      </c>
    </row>
    <row r="3" spans="1:23">
      <c r="A3" t="s">
        <v>4379</v>
      </c>
      <c r="B3" t="str">
        <f>VLOOKUP(Tabelle4[[#This Row],[Key]],'2. Unique Results'!A:X,2,FALSE)</f>
        <v>conferencePaper</v>
      </c>
      <c r="C3">
        <f>VLOOKUP(Tabelle4[[#This Row],[Key]],'2. Unique Results'!A:X,3,FALSE)</f>
        <v>2017</v>
      </c>
      <c r="D3" t="str">
        <f>VLOOKUP(Tabelle4[[#This Row],[Key]],'2. Unique Results'!A:X,4,FALSE)</f>
        <v>Dethlefs, Nina; Hawick, Ken</v>
      </c>
      <c r="E3" t="str">
        <f>VLOOKUP(Tabelle4[[#This Row],[Key]],'2. Unique Results'!A:X,5,FALSE)</f>
        <v>DEFIne: A Fluent Interface DSL for Deep Learning Applications</v>
      </c>
      <c r="F3" t="str">
        <f>VLOOKUP(Tabelle4[[#This Row],[Key]],'2. Unique Results'!A:X,6,FALSE)</f>
        <v>Proceedings of the 2nd International Workshop on Real World Domain Specific Languages</v>
      </c>
      <c r="G3" t="str">
        <f>VLOOKUP(Tabelle4[[#This Row],[Key]],'2. Unique Results'!A:X,7,FALSE)</f>
        <v>978-1-4503-4845-4</v>
      </c>
      <c r="H3" t="str">
        <f>VLOOKUP(Tabelle4[[#This Row],[Key]],'2. Unique Results'!A:X,8,FALSE)</f>
        <v/>
      </c>
      <c r="I3" t="str">
        <f>VLOOKUP(Tabelle4[[#This Row],[Key]],'2. Unique Results'!A:X,9,FALSE)</f>
        <v>10.1145/3039895.3039898</v>
      </c>
      <c r="J3" t="str">
        <f>VLOOKUP(Tabelle4[[#This Row],[Key]],'2. Unique Results'!A:X,10,FALSE)</f>
        <v>https://doi.org/10.1145/3039895.3039898</v>
      </c>
      <c r="K3" t="str">
        <f>VLOOKUP(Tabelle4[[#This Row],[Key]],'2. Unique Results'!A:X,11,FALSE)</f>
        <v>2017</v>
      </c>
      <c r="L3">
        <f>VLOOKUP(Tabelle4[[#This Row],[Key]],'2. Unique Results'!A:X,12,FALSE)</f>
        <v>44887.363807870373</v>
      </c>
      <c r="M3" s="16">
        <f>VLOOKUP(Tabelle4[[#This Row],[Key]],'2. Unique Results'!A:X,13,FALSE)</f>
        <v>44887.411307870374</v>
      </c>
      <c r="N3" s="16">
        <f>VLOOKUP(Tabelle4[[#This Row],[Key]],'2. Unique Results'!A:X,14,FALSE)</f>
        <v>0</v>
      </c>
      <c r="O3" t="str">
        <f>VLOOKUP(Tabelle4[[#This Row],[Key]],'2. Unique Results'!A:X,15,FALSE)</f>
        <v/>
      </c>
      <c r="P3" t="str">
        <f>VLOOKUP(Tabelle4[[#This Row],[Key]],'2. Unique Results'!A:X,16,FALSE)</f>
        <v/>
      </c>
      <c r="Q3" t="str">
        <f>VLOOKUP(Tabelle4[[#This Row],[Key]],'2. Unique Results'!A:X,17,FALSE)</f>
        <v/>
      </c>
      <c r="R3" t="str">
        <f>VLOOKUP(Tabelle4[[#This Row],[Key]],'2. Unique Results'!A:X,18,FALSE)</f>
        <v/>
      </c>
      <c r="S3" t="str">
        <f>VLOOKUP(Tabelle4[[#This Row],[Key]],'2. Unique Results'!A:X,19,FALSE)</f>
        <v/>
      </c>
      <c r="T3" t="str">
        <f>VLOOKUP(Tabelle4[[#This Row],[Key]],'2. Unique Results'!A:X,20,FALSE)</f>
        <v>Association for Computing Machinery</v>
      </c>
      <c r="U3" t="str">
        <f>VLOOKUP(Tabelle4[[#This Row],[Key]],'2. Unique Results'!A:X,21,FALSE)</f>
        <v>New York, NY, USA</v>
      </c>
      <c r="V3" t="str">
        <f>VLOOKUP(Tabelle4[[#This Row],[Key]],'2. Unique Results'!A:X,22,FALSE)</f>
        <v/>
      </c>
      <c r="W3" t="str">
        <f>VLOOKUP(Tabelle4[[#This Row],[Key]],'2. Unique Results'!A:X,23,FALSE)</f>
        <v/>
      </c>
    </row>
    <row r="4" spans="1:23">
      <c r="A4" t="s">
        <v>4380</v>
      </c>
      <c r="B4" t="str">
        <f>VLOOKUP(Tabelle4[[#This Row],[Key]],'2. Unique Results'!A:X,2,FALSE)</f>
        <v>conferencePaper</v>
      </c>
      <c r="C4">
        <f>VLOOKUP(Tabelle4[[#This Row],[Key]],'2. Unique Results'!A:X,3,FALSE)</f>
        <v>2021</v>
      </c>
      <c r="D4" t="str">
        <f>VLOOKUP(Tabelle4[[#This Row],[Key]],'2. Unique Results'!A:X,4,FALSE)</f>
        <v>Ries, Benoît; Guelfi, Nicolas; Jahic, Benjamin</v>
      </c>
      <c r="E4" t="str">
        <f>VLOOKUP(Tabelle4[[#This Row],[Key]],'2. Unique Results'!A:X,5,FALSE)</f>
        <v>An MDE Method for Improving Deep Learning Dataset Requirements Engineering using Alloy and UML</v>
      </c>
      <c r="F4" t="str">
        <f>VLOOKUP(Tabelle4[[#This Row],[Key]],'2. Unique Results'!A:X,6,FALSE)</f>
        <v>Proceedings of the 9th International Conference on Model-Driven Engineering and Software Development, MODELSWARD 2021, Online Streaming, February 8-10, 2021</v>
      </c>
      <c r="G4" t="str">
        <f>VLOOKUP(Tabelle4[[#This Row],[Key]],'2. Unique Results'!A:X,7,FALSE)</f>
        <v/>
      </c>
      <c r="H4" t="str">
        <f>VLOOKUP(Tabelle4[[#This Row],[Key]],'2. Unique Results'!A:X,8,FALSE)</f>
        <v/>
      </c>
      <c r="I4" t="str">
        <f>VLOOKUP(Tabelle4[[#This Row],[Key]],'2. Unique Results'!A:X,9,FALSE)</f>
        <v>10.5220/0010216600410052</v>
      </c>
      <c r="J4" t="str">
        <f>VLOOKUP(Tabelle4[[#This Row],[Key]],'2. Unique Results'!A:X,10,FALSE)</f>
        <v>https://doi.org/10.5220/0010216600410052</v>
      </c>
      <c r="K4" t="str">
        <f>VLOOKUP(Tabelle4[[#This Row],[Key]],'2. Unique Results'!A:X,11,FALSE)</f>
        <v>2021</v>
      </c>
      <c r="L4">
        <f>VLOOKUP(Tabelle4[[#This Row],[Key]],'2. Unique Results'!A:X,12,FALSE)</f>
        <v>44887.363807870373</v>
      </c>
      <c r="M4" s="16">
        <f>VLOOKUP(Tabelle4[[#This Row],[Key]],'2. Unique Results'!A:X,13,FALSE)</f>
        <v>44887.363807870373</v>
      </c>
      <c r="N4" s="16">
        <f>VLOOKUP(Tabelle4[[#This Row],[Key]],'2. Unique Results'!A:X,14,FALSE)</f>
        <v>0</v>
      </c>
      <c r="O4" t="str">
        <f>VLOOKUP(Tabelle4[[#This Row],[Key]],'2. Unique Results'!A:X,15,FALSE)</f>
        <v>41–52</v>
      </c>
      <c r="P4" t="str">
        <f>VLOOKUP(Tabelle4[[#This Row],[Key]],'2. Unique Results'!A:X,16,FALSE)</f>
        <v/>
      </c>
      <c r="Q4" t="str">
        <f>VLOOKUP(Tabelle4[[#This Row],[Key]],'2. Unique Results'!A:X,17,FALSE)</f>
        <v/>
      </c>
      <c r="R4" t="str">
        <f>VLOOKUP(Tabelle4[[#This Row],[Key]],'2. Unique Results'!A:X,18,FALSE)</f>
        <v/>
      </c>
      <c r="S4" t="str">
        <f>VLOOKUP(Tabelle4[[#This Row],[Key]],'2. Unique Results'!A:X,19,FALSE)</f>
        <v/>
      </c>
      <c r="T4" t="str">
        <f>VLOOKUP(Tabelle4[[#This Row],[Key]],'2. Unique Results'!A:X,20,FALSE)</f>
        <v>SCITEPRESS</v>
      </c>
      <c r="U4" t="str">
        <f>VLOOKUP(Tabelle4[[#This Row],[Key]],'2. Unique Results'!A:X,21,FALSE)</f>
        <v/>
      </c>
      <c r="V4" t="str">
        <f>VLOOKUP(Tabelle4[[#This Row],[Key]],'2. Unique Results'!A:X,22,FALSE)</f>
        <v/>
      </c>
      <c r="W4" t="str">
        <f>VLOOKUP(Tabelle4[[#This Row],[Key]],'2. Unique Results'!A:X,23,FALSE)</f>
        <v/>
      </c>
    </row>
    <row r="5" spans="1:23">
      <c r="A5" t="s">
        <v>5711</v>
      </c>
      <c r="B5" t="str">
        <f>VLOOKUP(Tabelle4[[#This Row],[Key]],'2. Unique Results'!A:X,2,FALSE)</f>
        <v>book</v>
      </c>
      <c r="C5">
        <f>VLOOKUP(Tabelle4[[#This Row],[Key]],'2. Unique Results'!A:X,3,FALSE)</f>
        <v>2009</v>
      </c>
      <c r="D5" t="str">
        <f>VLOOKUP(Tabelle4[[#This Row],[Key]],'2. Unique Results'!A:X,4,FALSE)</f>
        <v>Calleja, A.; Pace, G. J.</v>
      </c>
      <c r="E5" t="str">
        <f>VLOOKUP(Tabelle4[[#This Row],[Key]],'2. Unique Results'!A:X,5,FALSE)</f>
        <v>A domain-specific embedded language approach for the scripting of game artificial intelligence</v>
      </c>
      <c r="F5" t="str">
        <f>VLOOKUP(Tabelle4[[#This Row],[Key]],'2. Unique Results'!A:X,6,FALSE)</f>
        <v/>
      </c>
      <c r="G5" t="str">
        <f>VLOOKUP(Tabelle4[[#This Row],[Key]],'2. Unique Results'!A:X,7,FALSE)</f>
        <v/>
      </c>
      <c r="H5" t="str">
        <f>VLOOKUP(Tabelle4[[#This Row],[Key]],'2. Unique Results'!A:X,8,FALSE)</f>
        <v/>
      </c>
      <c r="I5" t="str">
        <f>VLOOKUP(Tabelle4[[#This Row],[Key]],'2. Unique Results'!A:X,9,FALSE)</f>
        <v/>
      </c>
      <c r="J5" t="str">
        <f>VLOOKUP(Tabelle4[[#This Row],[Key]],'2. Unique Results'!A:X,10,FALSE)</f>
        <v>https://www.um.edu.mt/library/oar/handle/123456789/27604</v>
      </c>
      <c r="K5" t="str">
        <f>VLOOKUP(Tabelle4[[#This Row],[Key]],'2. Unique Results'!A:X,11,FALSE)</f>
        <v>2009</v>
      </c>
      <c r="L5">
        <f>VLOOKUP(Tabelle4[[#This Row],[Key]],'2. Unique Results'!A:X,12,FALSE)</f>
        <v>44887.363807870373</v>
      </c>
      <c r="M5" s="16">
        <f>VLOOKUP(Tabelle4[[#This Row],[Key]],'2. Unique Results'!A:X,13,FALSE)</f>
        <v>44887.363807870373</v>
      </c>
      <c r="N5" s="16">
        <f>VLOOKUP(Tabelle4[[#This Row],[Key]],'2. Unique Results'!A:X,14,FALSE)</f>
        <v>0</v>
      </c>
      <c r="O5" t="str">
        <f>VLOOKUP(Tabelle4[[#This Row],[Key]],'2. Unique Results'!A:X,15,FALSE)</f>
        <v/>
      </c>
      <c r="P5" t="str">
        <f>VLOOKUP(Tabelle4[[#This Row],[Key]],'2. Unique Results'!A:X,16,FALSE)</f>
        <v/>
      </c>
      <c r="Q5" t="str">
        <f>VLOOKUP(Tabelle4[[#This Row],[Key]],'2. Unique Results'!A:X,17,FALSE)</f>
        <v/>
      </c>
      <c r="R5" t="str">
        <f>VLOOKUP(Tabelle4[[#This Row],[Key]],'2. Unique Results'!A:X,18,FALSE)</f>
        <v/>
      </c>
      <c r="S5" t="str">
        <f>VLOOKUP(Tabelle4[[#This Row],[Key]],'2. Unique Results'!A:X,19,FALSE)</f>
        <v/>
      </c>
      <c r="T5" t="str">
        <f>VLOOKUP(Tabelle4[[#This Row],[Key]],'2. Unique Results'!A:X,20,FALSE)</f>
        <v>um.edu.mt</v>
      </c>
      <c r="U5" t="str">
        <f>VLOOKUP(Tabelle4[[#This Row],[Key]],'2. Unique Results'!A:X,21,FALSE)</f>
        <v/>
      </c>
      <c r="V5" t="str">
        <f>VLOOKUP(Tabelle4[[#This Row],[Key]],'2. Unique Results'!A:X,22,FALSE)</f>
        <v/>
      </c>
      <c r="W5" t="str">
        <f>VLOOKUP(Tabelle4[[#This Row],[Key]],'2. Unique Results'!A:X,23,FALSE)</f>
        <v/>
      </c>
    </row>
    <row r="6" spans="1:23">
      <c r="A6" t="s">
        <v>5712</v>
      </c>
      <c r="B6" t="str">
        <f>VLOOKUP(Tabelle4[[#This Row],[Key]],'2. Unique Results'!A:X,2,FALSE)</f>
        <v>journalArticle</v>
      </c>
      <c r="C6">
        <f>VLOOKUP(Tabelle4[[#This Row],[Key]],'2. Unique Results'!A:X,3,FALSE)</f>
        <v>2018</v>
      </c>
      <c r="D6" t="str">
        <f>VLOOKUP(Tabelle4[[#This Row],[Key]],'2. Unique Results'!A:X,4,FALSE)</f>
        <v>Ghiasi, Ramin; Ghasemi, Mohammad Reza; Noori, Mohammad N.</v>
      </c>
      <c r="E6" t="str">
        <f>VLOOKUP(Tabelle4[[#This Row],[Key]],'2. Unique Results'!A:X,5,FALSE)</f>
        <v>Comparative studies of metamodeling and AI-Based techniques in damage detection of structures</v>
      </c>
      <c r="F6" t="str">
        <f>VLOOKUP(Tabelle4[[#This Row],[Key]],'2. Unique Results'!A:X,6,FALSE)</f>
        <v>Adv. Eng. Softw.</v>
      </c>
      <c r="G6" t="str">
        <f>VLOOKUP(Tabelle4[[#This Row],[Key]],'2. Unique Results'!A:X,7,FALSE)</f>
        <v/>
      </c>
      <c r="H6" t="str">
        <f>VLOOKUP(Tabelle4[[#This Row],[Key]],'2. Unique Results'!A:X,8,FALSE)</f>
        <v/>
      </c>
      <c r="I6" t="str">
        <f>VLOOKUP(Tabelle4[[#This Row],[Key]],'2. Unique Results'!A:X,9,FALSE)</f>
        <v>10.1016/j.advengsoft.2018.02.006</v>
      </c>
      <c r="J6" t="str">
        <f>VLOOKUP(Tabelle4[[#This Row],[Key]],'2. Unique Results'!A:X,10,FALSE)</f>
        <v>https://doi.org/10.1016/j.advengsoft.2018.02.006</v>
      </c>
      <c r="K6" t="str">
        <f>VLOOKUP(Tabelle4[[#This Row],[Key]],'2. Unique Results'!A:X,11,FALSE)</f>
        <v>2018</v>
      </c>
      <c r="L6">
        <f>VLOOKUP(Tabelle4[[#This Row],[Key]],'2. Unique Results'!A:X,12,FALSE)</f>
        <v>44887.363807870373</v>
      </c>
      <c r="M6" s="16">
        <f>VLOOKUP(Tabelle4[[#This Row],[Key]],'2. Unique Results'!A:X,13,FALSE)</f>
        <v>44887.363807870373</v>
      </c>
      <c r="N6" s="16">
        <f>VLOOKUP(Tabelle4[[#This Row],[Key]],'2. Unique Results'!A:X,14,FALSE)</f>
        <v>0</v>
      </c>
      <c r="O6" t="str">
        <f>VLOOKUP(Tabelle4[[#This Row],[Key]],'2. Unique Results'!A:X,15,FALSE)</f>
        <v>101–112</v>
      </c>
      <c r="P6" t="str">
        <f>VLOOKUP(Tabelle4[[#This Row],[Key]],'2. Unique Results'!A:X,16,FALSE)</f>
        <v/>
      </c>
      <c r="Q6" t="str">
        <f>VLOOKUP(Tabelle4[[#This Row],[Key]],'2. Unique Results'!A:X,17,FALSE)</f>
        <v>125</v>
      </c>
      <c r="R6" t="str">
        <f>VLOOKUP(Tabelle4[[#This Row],[Key]],'2. Unique Results'!A:X,18,FALSE)</f>
        <v/>
      </c>
      <c r="S6" t="str">
        <f>VLOOKUP(Tabelle4[[#This Row],[Key]],'2. Unique Results'!A:X,19,FALSE)</f>
        <v/>
      </c>
      <c r="T6" t="str">
        <f>VLOOKUP(Tabelle4[[#This Row],[Key]],'2. Unique Results'!A:X,20,FALSE)</f>
        <v/>
      </c>
      <c r="U6" t="str">
        <f>VLOOKUP(Tabelle4[[#This Row],[Key]],'2. Unique Results'!A:X,21,FALSE)</f>
        <v/>
      </c>
      <c r="V6" t="str">
        <f>VLOOKUP(Tabelle4[[#This Row],[Key]],'2. Unique Results'!A:X,22,FALSE)</f>
        <v/>
      </c>
      <c r="W6" t="str">
        <f>VLOOKUP(Tabelle4[[#This Row],[Key]],'2. Unique Results'!A:X,23,FALSE)</f>
        <v/>
      </c>
    </row>
    <row r="7" spans="1:23">
      <c r="A7" t="s">
        <v>4381</v>
      </c>
      <c r="B7" t="str">
        <f>VLOOKUP(Tabelle4[[#This Row],[Key]],'2. Unique Results'!A:X,2,FALSE)</f>
        <v>conferencePaper</v>
      </c>
      <c r="C7">
        <f>VLOOKUP(Tabelle4[[#This Row],[Key]],'2. Unique Results'!A:X,3,FALSE)</f>
        <v>2017</v>
      </c>
      <c r="D7" t="str">
        <f>VLOOKUP(Tabelle4[[#This Row],[Key]],'2. Unique Results'!A:X,4,FALSE)</f>
        <v>Zhao, Tian; Huang, Xiaobing; Cao, Yu</v>
      </c>
      <c r="E7" t="str">
        <f>VLOOKUP(Tabelle4[[#This Row],[Key]],'2. Unique Results'!A:X,5,FALSE)</f>
        <v>DeepDSL: A Compilation-based Domain-Specific Language for Deep Learning</v>
      </c>
      <c r="F7" t="str">
        <f>VLOOKUP(Tabelle4[[#This Row],[Key]],'2. Unique Results'!A:X,6,FALSE)</f>
        <v>5th International Conference on Learning Representations, ICLR 2017, Toulon, France, April 24-26, 2017, Conference Track Proceedings</v>
      </c>
      <c r="G7" t="str">
        <f>VLOOKUP(Tabelle4[[#This Row],[Key]],'2. Unique Results'!A:X,7,FALSE)</f>
        <v/>
      </c>
      <c r="H7" t="str">
        <f>VLOOKUP(Tabelle4[[#This Row],[Key]],'2. Unique Results'!A:X,8,FALSE)</f>
        <v/>
      </c>
      <c r="I7" t="str">
        <f>VLOOKUP(Tabelle4[[#This Row],[Key]],'2. Unique Results'!A:X,9,FALSE)</f>
        <v/>
      </c>
      <c r="J7" t="str">
        <f>VLOOKUP(Tabelle4[[#This Row],[Key]],'2. Unique Results'!A:X,10,FALSE)</f>
        <v>https://openreview.net/forum?id=Bks8cPcxe</v>
      </c>
      <c r="K7" t="str">
        <f>VLOOKUP(Tabelle4[[#This Row],[Key]],'2. Unique Results'!A:X,11,FALSE)</f>
        <v>2017</v>
      </c>
      <c r="L7">
        <f>VLOOKUP(Tabelle4[[#This Row],[Key]],'2. Unique Results'!A:X,12,FALSE)</f>
        <v>44887.363807870373</v>
      </c>
      <c r="M7" s="16">
        <f>VLOOKUP(Tabelle4[[#This Row],[Key]],'2. Unique Results'!A:X,13,FALSE)</f>
        <v>44887.363807870373</v>
      </c>
      <c r="N7" s="16">
        <f>VLOOKUP(Tabelle4[[#This Row],[Key]],'2. Unique Results'!A:X,14,FALSE)</f>
        <v>0</v>
      </c>
      <c r="O7" t="str">
        <f>VLOOKUP(Tabelle4[[#This Row],[Key]],'2. Unique Results'!A:X,15,FALSE)</f>
        <v/>
      </c>
      <c r="P7" t="str">
        <f>VLOOKUP(Tabelle4[[#This Row],[Key]],'2. Unique Results'!A:X,16,FALSE)</f>
        <v/>
      </c>
      <c r="Q7" t="str">
        <f>VLOOKUP(Tabelle4[[#This Row],[Key]],'2. Unique Results'!A:X,17,FALSE)</f>
        <v/>
      </c>
      <c r="R7" t="str">
        <f>VLOOKUP(Tabelle4[[#This Row],[Key]],'2. Unique Results'!A:X,18,FALSE)</f>
        <v/>
      </c>
      <c r="S7" t="str">
        <f>VLOOKUP(Tabelle4[[#This Row],[Key]],'2. Unique Results'!A:X,19,FALSE)</f>
        <v/>
      </c>
      <c r="T7" t="str">
        <f>VLOOKUP(Tabelle4[[#This Row],[Key]],'2. Unique Results'!A:X,20,FALSE)</f>
        <v>OpenReview.net</v>
      </c>
      <c r="U7" t="str">
        <f>VLOOKUP(Tabelle4[[#This Row],[Key]],'2. Unique Results'!A:X,21,FALSE)</f>
        <v/>
      </c>
      <c r="V7" t="str">
        <f>VLOOKUP(Tabelle4[[#This Row],[Key]],'2. Unique Results'!A:X,22,FALSE)</f>
        <v/>
      </c>
      <c r="W7" t="str">
        <f>VLOOKUP(Tabelle4[[#This Row],[Key]],'2. Unique Results'!A:X,23,FALSE)</f>
        <v/>
      </c>
    </row>
    <row r="8" spans="1:23">
      <c r="A8" t="s">
        <v>4382</v>
      </c>
      <c r="B8" t="str">
        <f>VLOOKUP(Tabelle4[[#This Row],[Key]],'2. Unique Results'!A:X,2,FALSE)</f>
        <v>conferencePaper</v>
      </c>
      <c r="C8">
        <f>VLOOKUP(Tabelle4[[#This Row],[Key]],'2. Unique Results'!A:X,3,FALSE)</f>
        <v>2011</v>
      </c>
      <c r="D8" t="str">
        <f>VLOOKUP(Tabelle4[[#This Row],[Key]],'2. Unique Results'!A:X,4,FALSE)</f>
        <v>Chafi, Hassan; Sujeeth, Arvind K.; Brown, Kevin J.; Lee, HyoukJoong; Atreya, Anand R.; Olukotun, Kunle</v>
      </c>
      <c r="E8" t="str">
        <f>VLOOKUP(Tabelle4[[#This Row],[Key]],'2. Unique Results'!A:X,5,FALSE)</f>
        <v>A Domain-Specific Approach to Heterogeneous Parallelism</v>
      </c>
      <c r="F8" t="str">
        <f>VLOOKUP(Tabelle4[[#This Row],[Key]],'2. Unique Results'!A:X,6,FALSE)</f>
        <v>Proceedings of the 16th ACM Symposium on Principles and Practice of Parallel Programming</v>
      </c>
      <c r="G8" t="str">
        <f>VLOOKUP(Tabelle4[[#This Row],[Key]],'2. Unique Results'!A:X,7,FALSE)</f>
        <v>978-1-4503-0119-0</v>
      </c>
      <c r="H8" t="str">
        <f>VLOOKUP(Tabelle4[[#This Row],[Key]],'2. Unique Results'!A:X,8,FALSE)</f>
        <v/>
      </c>
      <c r="I8" t="str">
        <f>VLOOKUP(Tabelle4[[#This Row],[Key]],'2. Unique Results'!A:X,9,FALSE)</f>
        <v>10.1145/1941553.1941561</v>
      </c>
      <c r="J8" t="str">
        <f>VLOOKUP(Tabelle4[[#This Row],[Key]],'2. Unique Results'!A:X,10,FALSE)</f>
        <v>https://doi.org/10.1145/1941553.1941561</v>
      </c>
      <c r="K8" t="str">
        <f>VLOOKUP(Tabelle4[[#This Row],[Key]],'2. Unique Results'!A:X,11,FALSE)</f>
        <v>2011</v>
      </c>
      <c r="L8">
        <f>VLOOKUP(Tabelle4[[#This Row],[Key]],'2. Unique Results'!A:X,12,FALSE)</f>
        <v>44887.363807870373</v>
      </c>
      <c r="M8" s="16">
        <f>VLOOKUP(Tabelle4[[#This Row],[Key]],'2. Unique Results'!A:X,13,FALSE)</f>
        <v>44887.363807870373</v>
      </c>
      <c r="N8" s="16">
        <f>VLOOKUP(Tabelle4[[#This Row],[Key]],'2. Unique Results'!A:X,14,FALSE)</f>
        <v>0</v>
      </c>
      <c r="O8" t="str">
        <f>VLOOKUP(Tabelle4[[#This Row],[Key]],'2. Unique Results'!A:X,15,FALSE)</f>
        <v>35–46</v>
      </c>
      <c r="P8" t="str">
        <f>VLOOKUP(Tabelle4[[#This Row],[Key]],'2. Unique Results'!A:X,16,FALSE)</f>
        <v/>
      </c>
      <c r="Q8" t="str">
        <f>VLOOKUP(Tabelle4[[#This Row],[Key]],'2. Unique Results'!A:X,17,FALSE)</f>
        <v/>
      </c>
      <c r="R8" t="str">
        <f>VLOOKUP(Tabelle4[[#This Row],[Key]],'2. Unique Results'!A:X,18,FALSE)</f>
        <v/>
      </c>
      <c r="S8" t="str">
        <f>VLOOKUP(Tabelle4[[#This Row],[Key]],'2. Unique Results'!A:X,19,FALSE)</f>
        <v/>
      </c>
      <c r="T8" t="str">
        <f>VLOOKUP(Tabelle4[[#This Row],[Key]],'2. Unique Results'!A:X,20,FALSE)</f>
        <v>Association for Computing Machinery</v>
      </c>
      <c r="U8" t="str">
        <f>VLOOKUP(Tabelle4[[#This Row],[Key]],'2. Unique Results'!A:X,21,FALSE)</f>
        <v>New York, NY, USA</v>
      </c>
      <c r="V8" t="str">
        <f>VLOOKUP(Tabelle4[[#This Row],[Key]],'2. Unique Results'!A:X,22,FALSE)</f>
        <v/>
      </c>
      <c r="W8" t="str">
        <f>VLOOKUP(Tabelle4[[#This Row],[Key]],'2. Unique Results'!A:X,23,FALSE)</f>
        <v/>
      </c>
    </row>
    <row r="9" spans="1:23">
      <c r="A9" t="s">
        <v>5714</v>
      </c>
      <c r="B9" t="str">
        <f>VLOOKUP(Tabelle4[[#This Row],[Key]],'2. Unique Results'!A:X,2,FALSE)</f>
        <v>bookSection</v>
      </c>
      <c r="C9">
        <f>VLOOKUP(Tabelle4[[#This Row],[Key]],'2. Unique Results'!A:X,3,FALSE)</f>
        <v>2009</v>
      </c>
      <c r="D9" t="str">
        <f>VLOOKUP(Tabelle4[[#This Row],[Key]],'2. Unique Results'!A:X,4,FALSE)</f>
        <v>García-Díaz, Vicente; Tolosa, Jose Barranquero; G-Bustelo, B. Cristina Pelayo; Palacios-González, Elías; Sanjuan-Martínez, Óscar; Crespo, Rubén González</v>
      </c>
      <c r="E9" t="str">
        <f>VLOOKUP(Tabelle4[[#This Row],[Key]],'2. Unique Results'!A:X,5,FALSE)</f>
        <v>TALISMAN MDE Framework: An Architecture for Intelligent Model-Driven Engineering</v>
      </c>
      <c r="F9" t="str">
        <f>VLOOKUP(Tabelle4[[#This Row],[Key]],'2. Unique Results'!A:X,6,FALSE)</f>
        <v>Distributed Computing, Artificial Intelligence, Bioinformatics, Soft Computing, and Ambient Assisted Living</v>
      </c>
      <c r="G9" t="str">
        <f>VLOOKUP(Tabelle4[[#This Row],[Key]],'2. Unique Results'!A:X,7,FALSE)</f>
        <v>978-3-642-02480-1 978-3-642-02481-8</v>
      </c>
      <c r="H9" t="str">
        <f>VLOOKUP(Tabelle4[[#This Row],[Key]],'2. Unique Results'!A:X,8,FALSE)</f>
        <v/>
      </c>
      <c r="I9" t="str">
        <f>VLOOKUP(Tabelle4[[#This Row],[Key]],'2. Unique Results'!A:X,9,FALSE)</f>
        <v/>
      </c>
      <c r="J9" t="str">
        <f>VLOOKUP(Tabelle4[[#This Row],[Key]],'2. Unique Results'!A:X,10,FALSE)</f>
        <v>http://link.springer.com/10.1007/978-3-642-02481-8_43</v>
      </c>
      <c r="K9" t="str">
        <f>VLOOKUP(Tabelle4[[#This Row],[Key]],'2. Unique Results'!A:X,11,FALSE)</f>
        <v>2009</v>
      </c>
      <c r="L9">
        <f>VLOOKUP(Tabelle4[[#This Row],[Key]],'2. Unique Results'!A:X,12,FALSE)</f>
        <v>44887.363807870373</v>
      </c>
      <c r="M9" s="16">
        <f>VLOOKUP(Tabelle4[[#This Row],[Key]],'2. Unique Results'!A:X,13,FALSE)</f>
        <v>44887.363807870373</v>
      </c>
      <c r="N9" s="16">
        <f>VLOOKUP(Tabelle4[[#This Row],[Key]],'2. Unique Results'!A:X,14,FALSE)</f>
        <v>44886.598043981481</v>
      </c>
      <c r="O9" t="str">
        <f>VLOOKUP(Tabelle4[[#This Row],[Key]],'2. Unique Results'!A:X,15,FALSE)</f>
        <v>299-306</v>
      </c>
      <c r="P9" t="str">
        <f>VLOOKUP(Tabelle4[[#This Row],[Key]],'2. Unique Results'!A:X,16,FALSE)</f>
        <v/>
      </c>
      <c r="Q9" t="str">
        <f>VLOOKUP(Tabelle4[[#This Row],[Key]],'2. Unique Results'!A:X,17,FALSE)</f>
        <v>5518</v>
      </c>
      <c r="R9" t="str">
        <f>VLOOKUP(Tabelle4[[#This Row],[Key]],'2. Unique Results'!A:X,18,FALSE)</f>
        <v/>
      </c>
      <c r="S9" t="str">
        <f>VLOOKUP(Tabelle4[[#This Row],[Key]],'2. Unique Results'!A:X,19,FALSE)</f>
        <v>TALISMAN MDE Framework</v>
      </c>
      <c r="T9" t="str">
        <f>VLOOKUP(Tabelle4[[#This Row],[Key]],'2. Unique Results'!A:X,20,FALSE)</f>
        <v>Springer Berlin Heidelberg</v>
      </c>
      <c r="U9" t="str">
        <f>VLOOKUP(Tabelle4[[#This Row],[Key]],'2. Unique Results'!A:X,21,FALSE)</f>
        <v>Berlin, Heidelberg</v>
      </c>
      <c r="V9" t="str">
        <f>VLOOKUP(Tabelle4[[#This Row],[Key]],'2. Unique Results'!A:X,22,FALSE)</f>
        <v/>
      </c>
      <c r="W9" t="str">
        <f>VLOOKUP(Tabelle4[[#This Row],[Key]],'2. Unique Results'!A:X,23,FALSE)</f>
        <v>DOI.org (Crossref)</v>
      </c>
    </row>
    <row r="10" spans="1:23">
      <c r="A10" t="s">
        <v>5716</v>
      </c>
      <c r="B10" t="str">
        <f>VLOOKUP(Tabelle4[[#This Row],[Key]],'2. Unique Results'!A:X,2,FALSE)</f>
        <v>journalArticle</v>
      </c>
      <c r="C10">
        <f>VLOOKUP(Tabelle4[[#This Row],[Key]],'2. Unique Results'!A:X,3,FALSE)</f>
        <v>2020</v>
      </c>
      <c r="D10" t="str">
        <f>VLOOKUP(Tabelle4[[#This Row],[Key]],'2. Unique Results'!A:X,4,FALSE)</f>
        <v>Meacham, Sofia; Pech, Vaclav; Nauck, Detlef</v>
      </c>
      <c r="E10" t="str">
        <f>VLOOKUP(Tabelle4[[#This Row],[Key]],'2. Unique Results'!A:X,5,FALSE)</f>
        <v>AdaptiveVLE: An Integrated Framework for Personalized Online Education Using MPS JetBrains Domain-Specific Modeling Environment</v>
      </c>
      <c r="F10" t="str">
        <f>VLOOKUP(Tabelle4[[#This Row],[Key]],'2. Unique Results'!A:X,6,FALSE)</f>
        <v>IEEE Access</v>
      </c>
      <c r="G10" t="str">
        <f>VLOOKUP(Tabelle4[[#This Row],[Key]],'2. Unique Results'!A:X,7,FALSE)</f>
        <v/>
      </c>
      <c r="H10" t="str">
        <f>VLOOKUP(Tabelle4[[#This Row],[Key]],'2. Unique Results'!A:X,8,FALSE)</f>
        <v/>
      </c>
      <c r="I10" t="str">
        <f>VLOOKUP(Tabelle4[[#This Row],[Key]],'2. Unique Results'!A:X,9,FALSE)</f>
        <v>10.1109/ACCESS.2020.3029888</v>
      </c>
      <c r="J10" t="str">
        <f>VLOOKUP(Tabelle4[[#This Row],[Key]],'2. Unique Results'!A:X,10,FALSE)</f>
        <v/>
      </c>
      <c r="K10" t="str">
        <f>VLOOKUP(Tabelle4[[#This Row],[Key]],'2. Unique Results'!A:X,11,FALSE)</f>
        <v>2020</v>
      </c>
      <c r="L10">
        <f>VLOOKUP(Tabelle4[[#This Row],[Key]],'2. Unique Results'!A:X,12,FALSE)</f>
        <v>44887.363807870373</v>
      </c>
      <c r="M10" s="16">
        <f>VLOOKUP(Tabelle4[[#This Row],[Key]],'2. Unique Results'!A:X,13,FALSE)</f>
        <v>44887.363807870373</v>
      </c>
      <c r="N10" s="16">
        <f>VLOOKUP(Tabelle4[[#This Row],[Key]],'2. Unique Results'!A:X,14,FALSE)</f>
        <v>0</v>
      </c>
      <c r="O10" t="str">
        <f>VLOOKUP(Tabelle4[[#This Row],[Key]],'2. Unique Results'!A:X,15,FALSE)</f>
        <v>184621-184632</v>
      </c>
      <c r="P10" t="str">
        <f>VLOOKUP(Tabelle4[[#This Row],[Key]],'2. Unique Results'!A:X,16,FALSE)</f>
        <v/>
      </c>
      <c r="Q10" t="str">
        <f>VLOOKUP(Tabelle4[[#This Row],[Key]],'2. Unique Results'!A:X,17,FALSE)</f>
        <v>8</v>
      </c>
      <c r="R10" t="str">
        <f>VLOOKUP(Tabelle4[[#This Row],[Key]],'2. Unique Results'!A:X,18,FALSE)</f>
        <v/>
      </c>
      <c r="S10" t="str">
        <f>VLOOKUP(Tabelle4[[#This Row],[Key]],'2. Unique Results'!A:X,19,FALSE)</f>
        <v/>
      </c>
      <c r="T10" t="str">
        <f>VLOOKUP(Tabelle4[[#This Row],[Key]],'2. Unique Results'!A:X,20,FALSE)</f>
        <v/>
      </c>
      <c r="U10" t="str">
        <f>VLOOKUP(Tabelle4[[#This Row],[Key]],'2. Unique Results'!A:X,21,FALSE)</f>
        <v/>
      </c>
      <c r="V10" t="str">
        <f>VLOOKUP(Tabelle4[[#This Row],[Key]],'2. Unique Results'!A:X,22,FALSE)</f>
        <v/>
      </c>
      <c r="W10" t="str">
        <f>VLOOKUP(Tabelle4[[#This Row],[Key]],'2. Unique Results'!A:X,23,FALSE)</f>
        <v/>
      </c>
    </row>
    <row r="11" spans="1:23">
      <c r="A11" t="s">
        <v>5717</v>
      </c>
      <c r="B11" t="str">
        <f>VLOOKUP(Tabelle4[[#This Row],[Key]],'2. Unique Results'!A:X,2,FALSE)</f>
        <v>conferencePaper</v>
      </c>
      <c r="C11">
        <f>VLOOKUP(Tabelle4[[#This Row],[Key]],'2. Unique Results'!A:X,3,FALSE)</f>
        <v>2020</v>
      </c>
      <c r="D11" t="str">
        <f>VLOOKUP(Tabelle4[[#This Row],[Key]],'2. Unique Results'!A:X,4,FALSE)</f>
        <v>Ziaei, Mahdi; Zamani, Bahman; Bohlooli, Ali</v>
      </c>
      <c r="E11" t="str">
        <f>VLOOKUP(Tabelle4[[#This Row],[Key]],'2. Unique Results'!A:X,5,FALSE)</f>
        <v>A Model-Driven Approach for IoT-Based Monitoring Systems in Industry 4.0</v>
      </c>
      <c r="F11" t="str">
        <f>VLOOKUP(Tabelle4[[#This Row],[Key]],'2. Unique Results'!A:X,6,FALSE)</f>
        <v>2020 4th International Conference on Smart City, Internet of Things and Applications (SCIOT)</v>
      </c>
      <c r="G11" t="str">
        <f>VLOOKUP(Tabelle4[[#This Row],[Key]],'2. Unique Results'!A:X,7,FALSE)</f>
        <v/>
      </c>
      <c r="H11" t="str">
        <f>VLOOKUP(Tabelle4[[#This Row],[Key]],'2. Unique Results'!A:X,8,FALSE)</f>
        <v/>
      </c>
      <c r="I11" t="str">
        <f>VLOOKUP(Tabelle4[[#This Row],[Key]],'2. Unique Results'!A:X,9,FALSE)</f>
        <v>10.1109/SCIOT50840.2020.9250202</v>
      </c>
      <c r="J11" t="str">
        <f>VLOOKUP(Tabelle4[[#This Row],[Key]],'2. Unique Results'!A:X,10,FALSE)</f>
        <v/>
      </c>
      <c r="K11" t="str">
        <f>VLOOKUP(Tabelle4[[#This Row],[Key]],'2. Unique Results'!A:X,11,FALSE)</f>
        <v>2020</v>
      </c>
      <c r="L11">
        <f>VLOOKUP(Tabelle4[[#This Row],[Key]],'2. Unique Results'!A:X,12,FALSE)</f>
        <v>44887.363807870373</v>
      </c>
      <c r="M11" s="16">
        <f>VLOOKUP(Tabelle4[[#This Row],[Key]],'2. Unique Results'!A:X,13,FALSE)</f>
        <v>44887.363807870373</v>
      </c>
      <c r="N11" s="16">
        <f>VLOOKUP(Tabelle4[[#This Row],[Key]],'2. Unique Results'!A:X,14,FALSE)</f>
        <v>0</v>
      </c>
      <c r="O11" t="str">
        <f>VLOOKUP(Tabelle4[[#This Row],[Key]],'2. Unique Results'!A:X,15,FALSE)</f>
        <v>99-105</v>
      </c>
      <c r="P11" t="str">
        <f>VLOOKUP(Tabelle4[[#This Row],[Key]],'2. Unique Results'!A:X,16,FALSE)</f>
        <v/>
      </c>
      <c r="Q11" t="str">
        <f>VLOOKUP(Tabelle4[[#This Row],[Key]],'2. Unique Results'!A:X,17,FALSE)</f>
        <v/>
      </c>
      <c r="R11" t="str">
        <f>VLOOKUP(Tabelle4[[#This Row],[Key]],'2. Unique Results'!A:X,18,FALSE)</f>
        <v/>
      </c>
      <c r="S11" t="str">
        <f>VLOOKUP(Tabelle4[[#This Row],[Key]],'2. Unique Results'!A:X,19,FALSE)</f>
        <v/>
      </c>
      <c r="T11" t="str">
        <f>VLOOKUP(Tabelle4[[#This Row],[Key]],'2. Unique Results'!A:X,20,FALSE)</f>
        <v/>
      </c>
      <c r="U11" t="str">
        <f>VLOOKUP(Tabelle4[[#This Row],[Key]],'2. Unique Results'!A:X,21,FALSE)</f>
        <v/>
      </c>
      <c r="V11" t="str">
        <f>VLOOKUP(Tabelle4[[#This Row],[Key]],'2. Unique Results'!A:X,22,FALSE)</f>
        <v/>
      </c>
      <c r="W11" t="str">
        <f>VLOOKUP(Tabelle4[[#This Row],[Key]],'2. Unique Results'!A:X,23,FALSE)</f>
        <v/>
      </c>
    </row>
    <row r="12" spans="1:23">
      <c r="A12" t="s">
        <v>5718</v>
      </c>
      <c r="B12" t="str">
        <f>VLOOKUP(Tabelle4[[#This Row],[Key]],'2. Unique Results'!A:X,2,FALSE)</f>
        <v>conferencePaper</v>
      </c>
      <c r="C12">
        <f>VLOOKUP(Tabelle4[[#This Row],[Key]],'2. Unique Results'!A:X,3,FALSE)</f>
        <v>2019</v>
      </c>
      <c r="D12" t="str">
        <f>VLOOKUP(Tabelle4[[#This Row],[Key]],'2. Unique Results'!A:X,4,FALSE)</f>
        <v>Shokooh, Shervin; Nordvik, Geir</v>
      </c>
      <c r="E12" t="str">
        <f>VLOOKUP(Tabelle4[[#This Row],[Key]],'2. Unique Results'!A:X,5,FALSE)</f>
        <v>A Model-Driven Approach for Situational Intelligence &amp; Operational Awareness</v>
      </c>
      <c r="F12" t="str">
        <f>VLOOKUP(Tabelle4[[#This Row],[Key]],'2. Unique Results'!A:X,6,FALSE)</f>
        <v>2019 Petroleum and Chemical Industry Conference Europe (PCIC EUROPE)</v>
      </c>
      <c r="G12" t="str">
        <f>VLOOKUP(Tabelle4[[#This Row],[Key]],'2. Unique Results'!A:X,7,FALSE)</f>
        <v/>
      </c>
      <c r="H12" t="str">
        <f>VLOOKUP(Tabelle4[[#This Row],[Key]],'2. Unique Results'!A:X,8,FALSE)</f>
        <v/>
      </c>
      <c r="I12" t="str">
        <f>VLOOKUP(Tabelle4[[#This Row],[Key]],'2. Unique Results'!A:X,9,FALSE)</f>
        <v>10.23919/PCICEurope46863.2019.9011632</v>
      </c>
      <c r="J12" t="str">
        <f>VLOOKUP(Tabelle4[[#This Row],[Key]],'2. Unique Results'!A:X,10,FALSE)</f>
        <v/>
      </c>
      <c r="K12" t="str">
        <f>VLOOKUP(Tabelle4[[#This Row],[Key]],'2. Unique Results'!A:X,11,FALSE)</f>
        <v>2019</v>
      </c>
      <c r="L12">
        <f>VLOOKUP(Tabelle4[[#This Row],[Key]],'2. Unique Results'!A:X,12,FALSE)</f>
        <v>44887.363807870373</v>
      </c>
      <c r="M12" s="16">
        <f>VLOOKUP(Tabelle4[[#This Row],[Key]],'2. Unique Results'!A:X,13,FALSE)</f>
        <v>44887.363807870373</v>
      </c>
      <c r="N12" s="16">
        <f>VLOOKUP(Tabelle4[[#This Row],[Key]],'2. Unique Results'!A:X,14,FALSE)</f>
        <v>0</v>
      </c>
      <c r="O12" t="str">
        <f>VLOOKUP(Tabelle4[[#This Row],[Key]],'2. Unique Results'!A:X,15,FALSE)</f>
        <v>1-8</v>
      </c>
      <c r="P12" t="str">
        <f>VLOOKUP(Tabelle4[[#This Row],[Key]],'2. Unique Results'!A:X,16,FALSE)</f>
        <v/>
      </c>
      <c r="Q12" t="str">
        <f>VLOOKUP(Tabelle4[[#This Row],[Key]],'2. Unique Results'!A:X,17,FALSE)</f>
        <v/>
      </c>
      <c r="R12" t="str">
        <f>VLOOKUP(Tabelle4[[#This Row],[Key]],'2. Unique Results'!A:X,18,FALSE)</f>
        <v/>
      </c>
      <c r="S12" t="str">
        <f>VLOOKUP(Tabelle4[[#This Row],[Key]],'2. Unique Results'!A:X,19,FALSE)</f>
        <v/>
      </c>
      <c r="T12" t="str">
        <f>VLOOKUP(Tabelle4[[#This Row],[Key]],'2. Unique Results'!A:X,20,FALSE)</f>
        <v/>
      </c>
      <c r="U12" t="str">
        <f>VLOOKUP(Tabelle4[[#This Row],[Key]],'2. Unique Results'!A:X,21,FALSE)</f>
        <v/>
      </c>
      <c r="V12" t="str">
        <f>VLOOKUP(Tabelle4[[#This Row],[Key]],'2. Unique Results'!A:X,22,FALSE)</f>
        <v/>
      </c>
      <c r="W12" t="str">
        <f>VLOOKUP(Tabelle4[[#This Row],[Key]],'2. Unique Results'!A:X,23,FALSE)</f>
        <v/>
      </c>
    </row>
    <row r="13" spans="1:23">
      <c r="A13" t="s">
        <v>5719</v>
      </c>
      <c r="B13" t="str">
        <f>VLOOKUP(Tabelle4[[#This Row],[Key]],'2. Unique Results'!A:X,2,FALSE)</f>
        <v>conferencePaper</v>
      </c>
      <c r="C13">
        <f>VLOOKUP(Tabelle4[[#This Row],[Key]],'2. Unique Results'!A:X,3,FALSE)</f>
        <v>2021</v>
      </c>
      <c r="D13" t="str">
        <f>VLOOKUP(Tabelle4[[#This Row],[Key]],'2. Unique Results'!A:X,4,FALSE)</f>
        <v>Cong, Jason</v>
      </c>
      <c r="E13" t="str">
        <f>VLOOKUP(Tabelle4[[#This Row],[Key]],'2. Unique Results'!A:X,5,FALSE)</f>
        <v>From Parallelization to Customization – Challenges and Opportunities</v>
      </c>
      <c r="F13" t="str">
        <f>VLOOKUP(Tabelle4[[#This Row],[Key]],'2. Unique Results'!A:X,6,FALSE)</f>
        <v>2021 IEEE International Parallel and Distributed Processing Symposium (IPDPS)</v>
      </c>
      <c r="G13" t="str">
        <f>VLOOKUP(Tabelle4[[#This Row],[Key]],'2. Unique Results'!A:X,7,FALSE)</f>
        <v/>
      </c>
      <c r="H13" t="str">
        <f>VLOOKUP(Tabelle4[[#This Row],[Key]],'2. Unique Results'!A:X,8,FALSE)</f>
        <v/>
      </c>
      <c r="I13" t="str">
        <f>VLOOKUP(Tabelle4[[#This Row],[Key]],'2. Unique Results'!A:X,9,FALSE)</f>
        <v>10.1109/IPDPS49936.2021.00077</v>
      </c>
      <c r="J13" t="str">
        <f>VLOOKUP(Tabelle4[[#This Row],[Key]],'2. Unique Results'!A:X,10,FALSE)</f>
        <v/>
      </c>
      <c r="K13" t="str">
        <f>VLOOKUP(Tabelle4[[#This Row],[Key]],'2. Unique Results'!A:X,11,FALSE)</f>
        <v>2021</v>
      </c>
      <c r="L13">
        <f>VLOOKUP(Tabelle4[[#This Row],[Key]],'2. Unique Results'!A:X,12,FALSE)</f>
        <v>44887.363807870373</v>
      </c>
      <c r="M13" s="16">
        <f>VLOOKUP(Tabelle4[[#This Row],[Key]],'2. Unique Results'!A:X,13,FALSE)</f>
        <v>44887.363807870373</v>
      </c>
      <c r="N13" s="16">
        <f>VLOOKUP(Tabelle4[[#This Row],[Key]],'2. Unique Results'!A:X,14,FALSE)</f>
        <v>0</v>
      </c>
      <c r="O13" t="str">
        <f>VLOOKUP(Tabelle4[[#This Row],[Key]],'2. Unique Results'!A:X,15,FALSE)</f>
        <v>682-682</v>
      </c>
      <c r="P13" t="str">
        <f>VLOOKUP(Tabelle4[[#This Row],[Key]],'2. Unique Results'!A:X,16,FALSE)</f>
        <v/>
      </c>
      <c r="Q13" t="str">
        <f>VLOOKUP(Tabelle4[[#This Row],[Key]],'2. Unique Results'!A:X,17,FALSE)</f>
        <v/>
      </c>
      <c r="R13" t="str">
        <f>VLOOKUP(Tabelle4[[#This Row],[Key]],'2. Unique Results'!A:X,18,FALSE)</f>
        <v/>
      </c>
      <c r="S13" t="str">
        <f>VLOOKUP(Tabelle4[[#This Row],[Key]],'2. Unique Results'!A:X,19,FALSE)</f>
        <v/>
      </c>
      <c r="T13" t="str">
        <f>VLOOKUP(Tabelle4[[#This Row],[Key]],'2. Unique Results'!A:X,20,FALSE)</f>
        <v/>
      </c>
      <c r="U13" t="str">
        <f>VLOOKUP(Tabelle4[[#This Row],[Key]],'2. Unique Results'!A:X,21,FALSE)</f>
        <v/>
      </c>
      <c r="V13" t="str">
        <f>VLOOKUP(Tabelle4[[#This Row],[Key]],'2. Unique Results'!A:X,22,FALSE)</f>
        <v/>
      </c>
      <c r="W13" t="str">
        <f>VLOOKUP(Tabelle4[[#This Row],[Key]],'2. Unique Results'!A:X,23,FALSE)</f>
        <v/>
      </c>
    </row>
    <row r="14" spans="1:23">
      <c r="A14" t="s">
        <v>5720</v>
      </c>
      <c r="B14" t="str">
        <f>VLOOKUP(Tabelle4[[#This Row],[Key]],'2. Unique Results'!A:X,2,FALSE)</f>
        <v>conferencePaper</v>
      </c>
      <c r="C14">
        <f>VLOOKUP(Tabelle4[[#This Row],[Key]],'2. Unique Results'!A:X,3,FALSE)</f>
        <v>2011</v>
      </c>
      <c r="D14" t="str">
        <f>VLOOKUP(Tabelle4[[#This Row],[Key]],'2. Unique Results'!A:X,4,FALSE)</f>
        <v>Brown, Kevin J.; Sujeeth, Arvind K.; Lee, Hyouk Joong; Rompf, Tiark; Chafi, Hassan; Odersky, Martin; Olukotun, Kunle</v>
      </c>
      <c r="E14" t="str">
        <f>VLOOKUP(Tabelle4[[#This Row],[Key]],'2. Unique Results'!A:X,5,FALSE)</f>
        <v>A Heterogeneous Parallel Framework for Domain-Specific Languages</v>
      </c>
      <c r="F14" t="str">
        <f>VLOOKUP(Tabelle4[[#This Row],[Key]],'2. Unique Results'!A:X,6,FALSE)</f>
        <v>2011 International Conference on Parallel Architectures and Compilation Techniques</v>
      </c>
      <c r="G14" t="str">
        <f>VLOOKUP(Tabelle4[[#This Row],[Key]],'2. Unique Results'!A:X,7,FALSE)</f>
        <v/>
      </c>
      <c r="H14" t="str">
        <f>VLOOKUP(Tabelle4[[#This Row],[Key]],'2. Unique Results'!A:X,8,FALSE)</f>
        <v/>
      </c>
      <c r="I14" t="str">
        <f>VLOOKUP(Tabelle4[[#This Row],[Key]],'2. Unique Results'!A:X,9,FALSE)</f>
        <v>10.1109/PACT.2011.15</v>
      </c>
      <c r="J14" t="str">
        <f>VLOOKUP(Tabelle4[[#This Row],[Key]],'2. Unique Results'!A:X,10,FALSE)</f>
        <v/>
      </c>
      <c r="K14" t="str">
        <f>VLOOKUP(Tabelle4[[#This Row],[Key]],'2. Unique Results'!A:X,11,FALSE)</f>
        <v>2011</v>
      </c>
      <c r="L14">
        <f>VLOOKUP(Tabelle4[[#This Row],[Key]],'2. Unique Results'!A:X,12,FALSE)</f>
        <v>44887.363807870373</v>
      </c>
      <c r="M14" s="16">
        <f>VLOOKUP(Tabelle4[[#This Row],[Key]],'2. Unique Results'!A:X,13,FALSE)</f>
        <v>44887.363807870373</v>
      </c>
      <c r="N14" s="16">
        <f>VLOOKUP(Tabelle4[[#This Row],[Key]],'2. Unique Results'!A:X,14,FALSE)</f>
        <v>0</v>
      </c>
      <c r="O14" t="str">
        <f>VLOOKUP(Tabelle4[[#This Row],[Key]],'2. Unique Results'!A:X,15,FALSE)</f>
        <v>89-100</v>
      </c>
      <c r="P14" t="str">
        <f>VLOOKUP(Tabelle4[[#This Row],[Key]],'2. Unique Results'!A:X,16,FALSE)</f>
        <v/>
      </c>
      <c r="Q14" t="str">
        <f>VLOOKUP(Tabelle4[[#This Row],[Key]],'2. Unique Results'!A:X,17,FALSE)</f>
        <v/>
      </c>
      <c r="R14" t="str">
        <f>VLOOKUP(Tabelle4[[#This Row],[Key]],'2. Unique Results'!A:X,18,FALSE)</f>
        <v/>
      </c>
      <c r="S14" t="str">
        <f>VLOOKUP(Tabelle4[[#This Row],[Key]],'2. Unique Results'!A:X,19,FALSE)</f>
        <v/>
      </c>
      <c r="T14" t="str">
        <f>VLOOKUP(Tabelle4[[#This Row],[Key]],'2. Unique Results'!A:X,20,FALSE)</f>
        <v/>
      </c>
      <c r="U14" t="str">
        <f>VLOOKUP(Tabelle4[[#This Row],[Key]],'2. Unique Results'!A:X,21,FALSE)</f>
        <v/>
      </c>
      <c r="V14" t="str">
        <f>VLOOKUP(Tabelle4[[#This Row],[Key]],'2. Unique Results'!A:X,22,FALSE)</f>
        <v/>
      </c>
      <c r="W14" t="str">
        <f>VLOOKUP(Tabelle4[[#This Row],[Key]],'2. Unique Results'!A:X,23,FALSE)</f>
        <v/>
      </c>
    </row>
    <row r="15" spans="1:23">
      <c r="A15" t="s">
        <v>4383</v>
      </c>
      <c r="B15" t="str">
        <f>VLOOKUP(Tabelle4[[#This Row],[Key]],'2. Unique Results'!A:X,2,FALSE)</f>
        <v>conferencePaper</v>
      </c>
      <c r="C15">
        <f>VLOOKUP(Tabelle4[[#This Row],[Key]],'2. Unique Results'!A:X,3,FALSE)</f>
        <v>2020</v>
      </c>
      <c r="D15" t="str">
        <f>VLOOKUP(Tabelle4[[#This Row],[Key]],'2. Unique Results'!A:X,4,FALSE)</f>
        <v>Al-Azzoni, Issam</v>
      </c>
      <c r="E15" t="str">
        <f>VLOOKUP(Tabelle4[[#This Row],[Key]],'2. Unique Results'!A:X,5,FALSE)</f>
        <v>Model Driven Approach for Neural Networks</v>
      </c>
      <c r="F15" t="str">
        <f>VLOOKUP(Tabelle4[[#This Row],[Key]],'2. Unique Results'!A:X,6,FALSE)</f>
        <v>2020 International Conference on Intelligent Data Science Technologies and Applications (IDSTA)</v>
      </c>
      <c r="G15" t="str">
        <f>VLOOKUP(Tabelle4[[#This Row],[Key]],'2. Unique Results'!A:X,7,FALSE)</f>
        <v/>
      </c>
      <c r="H15" t="str">
        <f>VLOOKUP(Tabelle4[[#This Row],[Key]],'2. Unique Results'!A:X,8,FALSE)</f>
        <v/>
      </c>
      <c r="I15" t="str">
        <f>VLOOKUP(Tabelle4[[#This Row],[Key]],'2. Unique Results'!A:X,9,FALSE)</f>
        <v>10.1109/IDSTA50958.2020.9264067</v>
      </c>
      <c r="J15" t="str">
        <f>VLOOKUP(Tabelle4[[#This Row],[Key]],'2. Unique Results'!A:X,10,FALSE)</f>
        <v/>
      </c>
      <c r="K15" t="str">
        <f>VLOOKUP(Tabelle4[[#This Row],[Key]],'2. Unique Results'!A:X,11,FALSE)</f>
        <v>2020</v>
      </c>
      <c r="L15">
        <f>VLOOKUP(Tabelle4[[#This Row],[Key]],'2. Unique Results'!A:X,12,FALSE)</f>
        <v>44887.363807870373</v>
      </c>
      <c r="M15" s="16">
        <f>VLOOKUP(Tabelle4[[#This Row],[Key]],'2. Unique Results'!A:X,13,FALSE)</f>
        <v>44887.363807870373</v>
      </c>
      <c r="N15" s="16">
        <f>VLOOKUP(Tabelle4[[#This Row],[Key]],'2. Unique Results'!A:X,14,FALSE)</f>
        <v>0</v>
      </c>
      <c r="O15" t="str">
        <f>VLOOKUP(Tabelle4[[#This Row],[Key]],'2. Unique Results'!A:X,15,FALSE)</f>
        <v>87-94</v>
      </c>
      <c r="P15" t="str">
        <f>VLOOKUP(Tabelle4[[#This Row],[Key]],'2. Unique Results'!A:X,16,FALSE)</f>
        <v/>
      </c>
      <c r="Q15" t="str">
        <f>VLOOKUP(Tabelle4[[#This Row],[Key]],'2. Unique Results'!A:X,17,FALSE)</f>
        <v/>
      </c>
      <c r="R15" t="str">
        <f>VLOOKUP(Tabelle4[[#This Row],[Key]],'2. Unique Results'!A:X,18,FALSE)</f>
        <v/>
      </c>
      <c r="S15" t="str">
        <f>VLOOKUP(Tabelle4[[#This Row],[Key]],'2. Unique Results'!A:X,19,FALSE)</f>
        <v/>
      </c>
      <c r="T15" t="str">
        <f>VLOOKUP(Tabelle4[[#This Row],[Key]],'2. Unique Results'!A:X,20,FALSE)</f>
        <v/>
      </c>
      <c r="U15" t="str">
        <f>VLOOKUP(Tabelle4[[#This Row],[Key]],'2. Unique Results'!A:X,21,FALSE)</f>
        <v/>
      </c>
      <c r="V15" t="str">
        <f>VLOOKUP(Tabelle4[[#This Row],[Key]],'2. Unique Results'!A:X,22,FALSE)</f>
        <v/>
      </c>
      <c r="W15" t="str">
        <f>VLOOKUP(Tabelle4[[#This Row],[Key]],'2. Unique Results'!A:X,23,FALSE)</f>
        <v/>
      </c>
    </row>
    <row r="16" spans="1:23">
      <c r="A16" t="s">
        <v>5721</v>
      </c>
      <c r="B16" t="str">
        <f>VLOOKUP(Tabelle4[[#This Row],[Key]],'2. Unique Results'!A:X,2,FALSE)</f>
        <v>conferencePaper</v>
      </c>
      <c r="C16">
        <f>VLOOKUP(Tabelle4[[#This Row],[Key]],'2. Unique Results'!A:X,3,FALSE)</f>
        <v>2021</v>
      </c>
      <c r="D16" t="str">
        <f>VLOOKUP(Tabelle4[[#This Row],[Key]],'2. Unique Results'!A:X,4,FALSE)</f>
        <v>Atasoy, Mehmet Emre; Koçyiğit, Altan</v>
      </c>
      <c r="E16" t="str">
        <f>VLOOKUP(Tabelle4[[#This Row],[Key]],'2. Unique Results'!A:X,5,FALSE)</f>
        <v>An Extensible Software Architecture for Intelligent Assistant</v>
      </c>
      <c r="F16" t="str">
        <f>VLOOKUP(Tabelle4[[#This Row],[Key]],'2. Unique Results'!A:X,6,FALSE)</f>
        <v>2021 6th International Conference on Computer Science and Engineering (UBMK)</v>
      </c>
      <c r="G16" t="str">
        <f>VLOOKUP(Tabelle4[[#This Row],[Key]],'2. Unique Results'!A:X,7,FALSE)</f>
        <v/>
      </c>
      <c r="H16" t="str">
        <f>VLOOKUP(Tabelle4[[#This Row],[Key]],'2. Unique Results'!A:X,8,FALSE)</f>
        <v/>
      </c>
      <c r="I16" t="str">
        <f>VLOOKUP(Tabelle4[[#This Row],[Key]],'2. Unique Results'!A:X,9,FALSE)</f>
        <v>10.1109/UBMK52708.2021.9558940</v>
      </c>
      <c r="J16" t="str">
        <f>VLOOKUP(Tabelle4[[#This Row],[Key]],'2. Unique Results'!A:X,10,FALSE)</f>
        <v/>
      </c>
      <c r="K16" t="str">
        <f>VLOOKUP(Tabelle4[[#This Row],[Key]],'2. Unique Results'!A:X,11,FALSE)</f>
        <v>2021</v>
      </c>
      <c r="L16">
        <f>VLOOKUP(Tabelle4[[#This Row],[Key]],'2. Unique Results'!A:X,12,FALSE)</f>
        <v>44887.363807870373</v>
      </c>
      <c r="M16" s="16">
        <f>VLOOKUP(Tabelle4[[#This Row],[Key]],'2. Unique Results'!A:X,13,FALSE)</f>
        <v>44887.363807870373</v>
      </c>
      <c r="N16" s="16">
        <f>VLOOKUP(Tabelle4[[#This Row],[Key]],'2. Unique Results'!A:X,14,FALSE)</f>
        <v>0</v>
      </c>
      <c r="O16" t="str">
        <f>VLOOKUP(Tabelle4[[#This Row],[Key]],'2. Unique Results'!A:X,15,FALSE)</f>
        <v>92-97</v>
      </c>
      <c r="P16" t="str">
        <f>VLOOKUP(Tabelle4[[#This Row],[Key]],'2. Unique Results'!A:X,16,FALSE)</f>
        <v/>
      </c>
      <c r="Q16" t="str">
        <f>VLOOKUP(Tabelle4[[#This Row],[Key]],'2. Unique Results'!A:X,17,FALSE)</f>
        <v/>
      </c>
      <c r="R16" t="str">
        <f>VLOOKUP(Tabelle4[[#This Row],[Key]],'2. Unique Results'!A:X,18,FALSE)</f>
        <v/>
      </c>
      <c r="S16" t="str">
        <f>VLOOKUP(Tabelle4[[#This Row],[Key]],'2. Unique Results'!A:X,19,FALSE)</f>
        <v/>
      </c>
      <c r="T16" t="str">
        <f>VLOOKUP(Tabelle4[[#This Row],[Key]],'2. Unique Results'!A:X,20,FALSE)</f>
        <v/>
      </c>
      <c r="U16" t="str">
        <f>VLOOKUP(Tabelle4[[#This Row],[Key]],'2. Unique Results'!A:X,21,FALSE)</f>
        <v/>
      </c>
      <c r="V16" t="str">
        <f>VLOOKUP(Tabelle4[[#This Row],[Key]],'2. Unique Results'!A:X,22,FALSE)</f>
        <v/>
      </c>
      <c r="W16" t="str">
        <f>VLOOKUP(Tabelle4[[#This Row],[Key]],'2. Unique Results'!A:X,23,FALSE)</f>
        <v/>
      </c>
    </row>
    <row r="17" spans="1:23">
      <c r="A17" t="s">
        <v>4384</v>
      </c>
      <c r="B17" t="str">
        <f>VLOOKUP(Tabelle4[[#This Row],[Key]],'2. Unique Results'!A:X,2,FALSE)</f>
        <v>conferencePaper</v>
      </c>
      <c r="C17">
        <f>VLOOKUP(Tabelle4[[#This Row],[Key]],'2. Unique Results'!A:X,3,FALSE)</f>
        <v>2014</v>
      </c>
      <c r="D17" t="str">
        <f>VLOOKUP(Tabelle4[[#This Row],[Key]],'2. Unique Results'!A:X,4,FALSE)</f>
        <v>Lechevalier, David; Narayanan, Anantha; Rachuri, Sudarsan</v>
      </c>
      <c r="E17" t="str">
        <f>VLOOKUP(Tabelle4[[#This Row],[Key]],'2. Unique Results'!A:X,5,FALSE)</f>
        <v>Towards a domain-specific framework for predictive analytics in manufacturing</v>
      </c>
      <c r="F17" t="str">
        <f>VLOOKUP(Tabelle4[[#This Row],[Key]],'2. Unique Results'!A:X,6,FALSE)</f>
        <v>2014 IEEE International Conference on Big Data (Big Data)</v>
      </c>
      <c r="G17" t="str">
        <f>VLOOKUP(Tabelle4[[#This Row],[Key]],'2. Unique Results'!A:X,7,FALSE)</f>
        <v/>
      </c>
      <c r="H17" t="str">
        <f>VLOOKUP(Tabelle4[[#This Row],[Key]],'2. Unique Results'!A:X,8,FALSE)</f>
        <v/>
      </c>
      <c r="I17" t="str">
        <f>VLOOKUP(Tabelle4[[#This Row],[Key]],'2. Unique Results'!A:X,9,FALSE)</f>
        <v>10.1109/BigData.2014.7004332</v>
      </c>
      <c r="J17" t="str">
        <f>VLOOKUP(Tabelle4[[#This Row],[Key]],'2. Unique Results'!A:X,10,FALSE)</f>
        <v/>
      </c>
      <c r="K17" t="str">
        <f>VLOOKUP(Tabelle4[[#This Row],[Key]],'2. Unique Results'!A:X,11,FALSE)</f>
        <v>2014</v>
      </c>
      <c r="L17">
        <f>VLOOKUP(Tabelle4[[#This Row],[Key]],'2. Unique Results'!A:X,12,FALSE)</f>
        <v>44887.363807870373</v>
      </c>
      <c r="M17" s="16">
        <f>VLOOKUP(Tabelle4[[#This Row],[Key]],'2. Unique Results'!A:X,13,FALSE)</f>
        <v>44887.363807870373</v>
      </c>
      <c r="N17" s="16">
        <f>VLOOKUP(Tabelle4[[#This Row],[Key]],'2. Unique Results'!A:X,14,FALSE)</f>
        <v>0</v>
      </c>
      <c r="O17" t="str">
        <f>VLOOKUP(Tabelle4[[#This Row],[Key]],'2. Unique Results'!A:X,15,FALSE)</f>
        <v>987-995</v>
      </c>
      <c r="P17" t="str">
        <f>VLOOKUP(Tabelle4[[#This Row],[Key]],'2. Unique Results'!A:X,16,FALSE)</f>
        <v/>
      </c>
      <c r="Q17" t="str">
        <f>VLOOKUP(Tabelle4[[#This Row],[Key]],'2. Unique Results'!A:X,17,FALSE)</f>
        <v/>
      </c>
      <c r="R17" t="str">
        <f>VLOOKUP(Tabelle4[[#This Row],[Key]],'2. Unique Results'!A:X,18,FALSE)</f>
        <v/>
      </c>
      <c r="S17" t="str">
        <f>VLOOKUP(Tabelle4[[#This Row],[Key]],'2. Unique Results'!A:X,19,FALSE)</f>
        <v/>
      </c>
      <c r="T17" t="str">
        <f>VLOOKUP(Tabelle4[[#This Row],[Key]],'2. Unique Results'!A:X,20,FALSE)</f>
        <v/>
      </c>
      <c r="U17" t="str">
        <f>VLOOKUP(Tabelle4[[#This Row],[Key]],'2. Unique Results'!A:X,21,FALSE)</f>
        <v/>
      </c>
      <c r="V17" t="str">
        <f>VLOOKUP(Tabelle4[[#This Row],[Key]],'2. Unique Results'!A:X,22,FALSE)</f>
        <v/>
      </c>
      <c r="W17" t="str">
        <f>VLOOKUP(Tabelle4[[#This Row],[Key]],'2. Unique Results'!A:X,23,FALSE)</f>
        <v/>
      </c>
    </row>
    <row r="18" spans="1:23">
      <c r="A18" t="s">
        <v>5722</v>
      </c>
      <c r="B18" t="str">
        <f>VLOOKUP(Tabelle4[[#This Row],[Key]],'2. Unique Results'!A:X,2,FALSE)</f>
        <v>conferencePaper</v>
      </c>
      <c r="C18">
        <f>VLOOKUP(Tabelle4[[#This Row],[Key]],'2. Unique Results'!A:X,3,FALSE)</f>
        <v>2020</v>
      </c>
      <c r="D18" t="str">
        <f>VLOOKUP(Tabelle4[[#This Row],[Key]],'2. Unique Results'!A:X,4,FALSE)</f>
        <v>Shim, Simon; Patil, Pradnyesh; Yadav, Rajiv Ramesh; Shinde, Anurag; Devale, Venkatesh</v>
      </c>
      <c r="E18" t="str">
        <f>VLOOKUP(Tabelle4[[#This Row],[Key]],'2. Unique Results'!A:X,5,FALSE)</f>
        <v>DeeperCoder: Code Generation Using Machine Learning</v>
      </c>
      <c r="F18" t="str">
        <f>VLOOKUP(Tabelle4[[#This Row],[Key]],'2. Unique Results'!A:X,6,FALSE)</f>
        <v>2020 10th Annual Computing and Communication Workshop and Conference (CCWC)</v>
      </c>
      <c r="G18" t="str">
        <f>VLOOKUP(Tabelle4[[#This Row],[Key]],'2. Unique Results'!A:X,7,FALSE)</f>
        <v/>
      </c>
      <c r="H18" t="str">
        <f>VLOOKUP(Tabelle4[[#This Row],[Key]],'2. Unique Results'!A:X,8,FALSE)</f>
        <v/>
      </c>
      <c r="I18" t="str">
        <f>VLOOKUP(Tabelle4[[#This Row],[Key]],'2. Unique Results'!A:X,9,FALSE)</f>
        <v>10.1109/CCWC47524.2020.9031149</v>
      </c>
      <c r="J18" t="str">
        <f>VLOOKUP(Tabelle4[[#This Row],[Key]],'2. Unique Results'!A:X,10,FALSE)</f>
        <v/>
      </c>
      <c r="K18" t="str">
        <f>VLOOKUP(Tabelle4[[#This Row],[Key]],'2. Unique Results'!A:X,11,FALSE)</f>
        <v>2020</v>
      </c>
      <c r="L18">
        <f>VLOOKUP(Tabelle4[[#This Row],[Key]],'2. Unique Results'!A:X,12,FALSE)</f>
        <v>44887.363807870373</v>
      </c>
      <c r="M18" s="16">
        <f>VLOOKUP(Tabelle4[[#This Row],[Key]],'2. Unique Results'!A:X,13,FALSE)</f>
        <v>44887.363807870373</v>
      </c>
      <c r="N18" s="16">
        <f>VLOOKUP(Tabelle4[[#This Row],[Key]],'2. Unique Results'!A:X,14,FALSE)</f>
        <v>0</v>
      </c>
      <c r="O18" t="str">
        <f>VLOOKUP(Tabelle4[[#This Row],[Key]],'2. Unique Results'!A:X,15,FALSE)</f>
        <v>0194-0199</v>
      </c>
      <c r="P18" t="str">
        <f>VLOOKUP(Tabelle4[[#This Row],[Key]],'2. Unique Results'!A:X,16,FALSE)</f>
        <v/>
      </c>
      <c r="Q18" t="str">
        <f>VLOOKUP(Tabelle4[[#This Row],[Key]],'2. Unique Results'!A:X,17,FALSE)</f>
        <v/>
      </c>
      <c r="R18" t="str">
        <f>VLOOKUP(Tabelle4[[#This Row],[Key]],'2. Unique Results'!A:X,18,FALSE)</f>
        <v/>
      </c>
      <c r="S18" t="str">
        <f>VLOOKUP(Tabelle4[[#This Row],[Key]],'2. Unique Results'!A:X,19,FALSE)</f>
        <v/>
      </c>
      <c r="T18" t="str">
        <f>VLOOKUP(Tabelle4[[#This Row],[Key]],'2. Unique Results'!A:X,20,FALSE)</f>
        <v/>
      </c>
      <c r="U18" t="str">
        <f>VLOOKUP(Tabelle4[[#This Row],[Key]],'2. Unique Results'!A:X,21,FALSE)</f>
        <v/>
      </c>
      <c r="V18" t="str">
        <f>VLOOKUP(Tabelle4[[#This Row],[Key]],'2. Unique Results'!A:X,22,FALSE)</f>
        <v/>
      </c>
      <c r="W18" t="str">
        <f>VLOOKUP(Tabelle4[[#This Row],[Key]],'2. Unique Results'!A:X,23,FALSE)</f>
        <v/>
      </c>
    </row>
    <row r="19" spans="1:23">
      <c r="A19" t="s">
        <v>4385</v>
      </c>
      <c r="B19" t="str">
        <f>VLOOKUP(Tabelle4[[#This Row],[Key]],'2. Unique Results'!A:X,2,FALSE)</f>
        <v>conferencePaper</v>
      </c>
      <c r="C19">
        <f>VLOOKUP(Tabelle4[[#This Row],[Key]],'2. Unique Results'!A:X,3,FALSE)</f>
        <v>2019</v>
      </c>
      <c r="D19" t="str">
        <f>VLOOKUP(Tabelle4[[#This Row],[Key]],'2. Unique Results'!A:X,4,FALSE)</f>
        <v>Bhattacharjee, Anirban; Barve, Yogesh; Khare, Shweta; Bao, Shunxing; Kang, Zhuangwei; Gokhale, Aniruddha; Damiano, Thomas</v>
      </c>
      <c r="E19" t="str">
        <f>VLOOKUP(Tabelle4[[#This Row],[Key]],'2. Unique Results'!A:X,5,FALSE)</f>
        <v>STRATUM: A BigData-as-a-Service for Lifecycle Management of IoT Analytics Applications</v>
      </c>
      <c r="F19" t="str">
        <f>VLOOKUP(Tabelle4[[#This Row],[Key]],'2. Unique Results'!A:X,6,FALSE)</f>
        <v>2019 IEEE International Conference on Big Data (Big Data)</v>
      </c>
      <c r="G19" t="str">
        <f>VLOOKUP(Tabelle4[[#This Row],[Key]],'2. Unique Results'!A:X,7,FALSE)</f>
        <v/>
      </c>
      <c r="H19" t="str">
        <f>VLOOKUP(Tabelle4[[#This Row],[Key]],'2. Unique Results'!A:X,8,FALSE)</f>
        <v/>
      </c>
      <c r="I19" t="str">
        <f>VLOOKUP(Tabelle4[[#This Row],[Key]],'2. Unique Results'!A:X,9,FALSE)</f>
        <v>10.1109/BigData47090.2019.9006518</v>
      </c>
      <c r="J19" t="str">
        <f>VLOOKUP(Tabelle4[[#This Row],[Key]],'2. Unique Results'!A:X,10,FALSE)</f>
        <v/>
      </c>
      <c r="K19" t="str">
        <f>VLOOKUP(Tabelle4[[#This Row],[Key]],'2. Unique Results'!A:X,11,FALSE)</f>
        <v>2019</v>
      </c>
      <c r="L19">
        <f>VLOOKUP(Tabelle4[[#This Row],[Key]],'2. Unique Results'!A:X,12,FALSE)</f>
        <v>44887.363807870373</v>
      </c>
      <c r="M19" s="16">
        <f>VLOOKUP(Tabelle4[[#This Row],[Key]],'2. Unique Results'!A:X,13,FALSE)</f>
        <v>44887.363807870373</v>
      </c>
      <c r="N19" s="16">
        <f>VLOOKUP(Tabelle4[[#This Row],[Key]],'2. Unique Results'!A:X,14,FALSE)</f>
        <v>0</v>
      </c>
      <c r="O19" t="str">
        <f>VLOOKUP(Tabelle4[[#This Row],[Key]],'2. Unique Results'!A:X,15,FALSE)</f>
        <v>1607-1612</v>
      </c>
      <c r="P19" t="str">
        <f>VLOOKUP(Tabelle4[[#This Row],[Key]],'2. Unique Results'!A:X,16,FALSE)</f>
        <v/>
      </c>
      <c r="Q19" t="str">
        <f>VLOOKUP(Tabelle4[[#This Row],[Key]],'2. Unique Results'!A:X,17,FALSE)</f>
        <v/>
      </c>
      <c r="R19" t="str">
        <f>VLOOKUP(Tabelle4[[#This Row],[Key]],'2. Unique Results'!A:X,18,FALSE)</f>
        <v/>
      </c>
      <c r="S19" t="str">
        <f>VLOOKUP(Tabelle4[[#This Row],[Key]],'2. Unique Results'!A:X,19,FALSE)</f>
        <v/>
      </c>
      <c r="T19" t="str">
        <f>VLOOKUP(Tabelle4[[#This Row],[Key]],'2. Unique Results'!A:X,20,FALSE)</f>
        <v/>
      </c>
      <c r="U19" t="str">
        <f>VLOOKUP(Tabelle4[[#This Row],[Key]],'2. Unique Results'!A:X,21,FALSE)</f>
        <v/>
      </c>
      <c r="V19" t="str">
        <f>VLOOKUP(Tabelle4[[#This Row],[Key]],'2. Unique Results'!A:X,22,FALSE)</f>
        <v/>
      </c>
      <c r="W19" t="str">
        <f>VLOOKUP(Tabelle4[[#This Row],[Key]],'2. Unique Results'!A:X,23,FALSE)</f>
        <v/>
      </c>
    </row>
    <row r="20" spans="1:23">
      <c r="A20" t="s">
        <v>4386</v>
      </c>
      <c r="B20" t="str">
        <f>VLOOKUP(Tabelle4[[#This Row],[Key]],'2. Unique Results'!A:X,2,FALSE)</f>
        <v>journalArticle</v>
      </c>
      <c r="C20">
        <f>VLOOKUP(Tabelle4[[#This Row],[Key]],'2. Unique Results'!A:X,3,FALSE)</f>
        <v>2021</v>
      </c>
      <c r="D20" t="str">
        <f>VLOOKUP(Tabelle4[[#This Row],[Key]],'2. Unique Results'!A:X,4,FALSE)</f>
        <v>Meacham, Sofia; Pech, Vaclav; Nauck, Detlef</v>
      </c>
      <c r="E20" t="str">
        <f>VLOOKUP(Tabelle4[[#This Row],[Key]],'2. Unique Results'!A:X,5,FALSE)</f>
        <v>AdaptiveSystems: An Integrated Framework for Adaptive Systems Design and Development Using MPS JetBrains Domain-Specific Modeling Environment</v>
      </c>
      <c r="F20" t="str">
        <f>VLOOKUP(Tabelle4[[#This Row],[Key]],'2. Unique Results'!A:X,6,FALSE)</f>
        <v>IEEE Access</v>
      </c>
      <c r="G20" t="str">
        <f>VLOOKUP(Tabelle4[[#This Row],[Key]],'2. Unique Results'!A:X,7,FALSE)</f>
        <v/>
      </c>
      <c r="H20" t="str">
        <f>VLOOKUP(Tabelle4[[#This Row],[Key]],'2. Unique Results'!A:X,8,FALSE)</f>
        <v/>
      </c>
      <c r="I20" t="str">
        <f>VLOOKUP(Tabelle4[[#This Row],[Key]],'2. Unique Results'!A:X,9,FALSE)</f>
        <v>10.1109/ACCESS.2021.3111229</v>
      </c>
      <c r="J20" t="str">
        <f>VLOOKUP(Tabelle4[[#This Row],[Key]],'2. Unique Results'!A:X,10,FALSE)</f>
        <v/>
      </c>
      <c r="K20" t="str">
        <f>VLOOKUP(Tabelle4[[#This Row],[Key]],'2. Unique Results'!A:X,11,FALSE)</f>
        <v>2021</v>
      </c>
      <c r="L20">
        <f>VLOOKUP(Tabelle4[[#This Row],[Key]],'2. Unique Results'!A:X,12,FALSE)</f>
        <v>44887.363807870373</v>
      </c>
      <c r="M20" s="16">
        <f>VLOOKUP(Tabelle4[[#This Row],[Key]],'2. Unique Results'!A:X,13,FALSE)</f>
        <v>44887.363807870373</v>
      </c>
      <c r="N20" s="16">
        <f>VLOOKUP(Tabelle4[[#This Row],[Key]],'2. Unique Results'!A:X,14,FALSE)</f>
        <v>0</v>
      </c>
      <c r="O20" t="str">
        <f>VLOOKUP(Tabelle4[[#This Row],[Key]],'2. Unique Results'!A:X,15,FALSE)</f>
        <v>127973-127984</v>
      </c>
      <c r="P20" t="str">
        <f>VLOOKUP(Tabelle4[[#This Row],[Key]],'2. Unique Results'!A:X,16,FALSE)</f>
        <v/>
      </c>
      <c r="Q20" t="str">
        <f>VLOOKUP(Tabelle4[[#This Row],[Key]],'2. Unique Results'!A:X,17,FALSE)</f>
        <v>9</v>
      </c>
      <c r="R20" t="str">
        <f>VLOOKUP(Tabelle4[[#This Row],[Key]],'2. Unique Results'!A:X,18,FALSE)</f>
        <v/>
      </c>
      <c r="S20" t="str">
        <f>VLOOKUP(Tabelle4[[#This Row],[Key]],'2. Unique Results'!A:X,19,FALSE)</f>
        <v/>
      </c>
      <c r="T20" t="str">
        <f>VLOOKUP(Tabelle4[[#This Row],[Key]],'2. Unique Results'!A:X,20,FALSE)</f>
        <v/>
      </c>
      <c r="U20" t="str">
        <f>VLOOKUP(Tabelle4[[#This Row],[Key]],'2. Unique Results'!A:X,21,FALSE)</f>
        <v/>
      </c>
      <c r="V20" t="str">
        <f>VLOOKUP(Tabelle4[[#This Row],[Key]],'2. Unique Results'!A:X,22,FALSE)</f>
        <v/>
      </c>
      <c r="W20" t="str">
        <f>VLOOKUP(Tabelle4[[#This Row],[Key]],'2. Unique Results'!A:X,23,FALSE)</f>
        <v/>
      </c>
    </row>
    <row r="21" spans="1:23">
      <c r="A21" t="s">
        <v>5723</v>
      </c>
      <c r="B21" t="str">
        <f>VLOOKUP(Tabelle4[[#This Row],[Key]],'2. Unique Results'!A:X,2,FALSE)</f>
        <v>journalArticle</v>
      </c>
      <c r="C21">
        <f>VLOOKUP(Tabelle4[[#This Row],[Key]],'2. Unique Results'!A:X,3,FALSE)</f>
        <v>0</v>
      </c>
      <c r="D21" t="str">
        <f>VLOOKUP(Tabelle4[[#This Row],[Key]],'2. Unique Results'!A:X,4,FALSE)</f>
        <v>Fliege, I.; Geraldy, A.; Gotzhein, R.; Kuhn, T.; Webel, C.</v>
      </c>
      <c r="E21" t="str">
        <f>VLOOKUP(Tabelle4[[#This Row],[Key]],'2. Unique Results'!A:X,5,FALSE)</f>
        <v>Model-Driven Engineering of Ambient Intelligence Systems with SDL: Design, Implementation, and Performance Simulation</v>
      </c>
      <c r="F21" t="str">
        <f>VLOOKUP(Tabelle4[[#This Row],[Key]],'2. Unique Results'!A:X,6,FALSE)</f>
        <v>vs.cs.uni-kl.de</v>
      </c>
      <c r="G21" t="str">
        <f>VLOOKUP(Tabelle4[[#This Row],[Key]],'2. Unique Results'!A:X,7,FALSE)</f>
        <v/>
      </c>
      <c r="H21" t="str">
        <f>VLOOKUP(Tabelle4[[#This Row],[Key]],'2. Unique Results'!A:X,8,FALSE)</f>
        <v/>
      </c>
      <c r="I21" t="str">
        <f>VLOOKUP(Tabelle4[[#This Row],[Key]],'2. Unique Results'!A:X,9,FALSE)</f>
        <v/>
      </c>
      <c r="J21" t="str">
        <f>VLOOKUP(Tabelle4[[#This Row],[Key]],'2. Unique Results'!A:X,10,FALSE)</f>
        <v>https://vs.cs.uni-kl.de/publications/2005/FlGeGoKuWe05/TR_MdaAmi.pdf</v>
      </c>
      <c r="K21" t="str">
        <f>VLOOKUP(Tabelle4[[#This Row],[Key]],'2. Unique Results'!A:X,11,FALSE)</f>
        <v/>
      </c>
      <c r="L21">
        <f>VLOOKUP(Tabelle4[[#This Row],[Key]],'2. Unique Results'!A:X,12,FALSE)</f>
        <v>44887.363807870373</v>
      </c>
      <c r="M21" s="16">
        <f>VLOOKUP(Tabelle4[[#This Row],[Key]],'2. Unique Results'!A:X,13,FALSE)</f>
        <v>44887.363807870373</v>
      </c>
      <c r="N21" s="16">
        <f>VLOOKUP(Tabelle4[[#This Row],[Key]],'2. Unique Results'!A:X,14,FALSE)</f>
        <v>0</v>
      </c>
      <c r="O21" t="str">
        <f>VLOOKUP(Tabelle4[[#This Row],[Key]],'2. Unique Results'!A:X,15,FALSE)</f>
        <v/>
      </c>
      <c r="P21" t="str">
        <f>VLOOKUP(Tabelle4[[#This Row],[Key]],'2. Unique Results'!A:X,16,FALSE)</f>
        <v/>
      </c>
      <c r="Q21" t="str">
        <f>VLOOKUP(Tabelle4[[#This Row],[Key]],'2. Unique Results'!A:X,17,FALSE)</f>
        <v/>
      </c>
      <c r="R21" t="str">
        <f>VLOOKUP(Tabelle4[[#This Row],[Key]],'2. Unique Results'!A:X,18,FALSE)</f>
        <v/>
      </c>
      <c r="S21" t="str">
        <f>VLOOKUP(Tabelle4[[#This Row],[Key]],'2. Unique Results'!A:X,19,FALSE)</f>
        <v/>
      </c>
      <c r="T21" t="str">
        <f>VLOOKUP(Tabelle4[[#This Row],[Key]],'2. Unique Results'!A:X,20,FALSE)</f>
        <v/>
      </c>
      <c r="U21" t="str">
        <f>VLOOKUP(Tabelle4[[#This Row],[Key]],'2. Unique Results'!A:X,21,FALSE)</f>
        <v/>
      </c>
      <c r="V21" t="str">
        <f>VLOOKUP(Tabelle4[[#This Row],[Key]],'2. Unique Results'!A:X,22,FALSE)</f>
        <v/>
      </c>
      <c r="W21" t="str">
        <f>VLOOKUP(Tabelle4[[#This Row],[Key]],'2. Unique Results'!A:X,23,FALSE)</f>
        <v/>
      </c>
    </row>
    <row r="22" spans="1:23">
      <c r="A22" t="s">
        <v>5724</v>
      </c>
      <c r="B22" t="str">
        <f>VLOOKUP(Tabelle4[[#This Row],[Key]],'2. Unique Results'!A:X,2,FALSE)</f>
        <v>journalArticle</v>
      </c>
      <c r="C22">
        <f>VLOOKUP(Tabelle4[[#This Row],[Key]],'2. Unique Results'!A:X,3,FALSE)</f>
        <v>0</v>
      </c>
      <c r="D22" t="str">
        <f>VLOOKUP(Tabelle4[[#This Row],[Key]],'2. Unique Results'!A:X,4,FALSE)</f>
        <v>Siegmund, I. N.; Stein, B.</v>
      </c>
      <c r="E22" t="str">
        <f>VLOOKUP(Tabelle4[[#This Row],[Key]],'2. Unique Results'!A:X,5,FALSE)</f>
        <v>DEVELOPING A DOMAIN SPECIFIC LANGUAGE FOR THE EVOLVING FIELD OF MACHINE LEARNING</v>
      </c>
      <c r="F22" t="str">
        <f>VLOOKUP(Tabelle4[[#This Row],[Key]],'2. Unique Results'!A:X,6,FALSE)</f>
        <v>uni-weimar.de</v>
      </c>
      <c r="G22" t="str">
        <f>VLOOKUP(Tabelle4[[#This Row],[Key]],'2. Unique Results'!A:X,7,FALSE)</f>
        <v/>
      </c>
      <c r="H22" t="str">
        <f>VLOOKUP(Tabelle4[[#This Row],[Key]],'2. Unique Results'!A:X,8,FALSE)</f>
        <v/>
      </c>
      <c r="I22" t="str">
        <f>VLOOKUP(Tabelle4[[#This Row],[Key]],'2. Unique Results'!A:X,9,FALSE)</f>
        <v/>
      </c>
      <c r="J22" t="str">
        <f>VLOOKUP(Tabelle4[[#This Row],[Key]],'2. Unique Results'!A:X,10,FALSE)</f>
        <v>https://www.uni-weimar.de/fileadmin/user/fak/medien/professuren/Intelligente_Softwaresysteme/Theses/thesis_solbach.pdf</v>
      </c>
      <c r="K22" t="str">
        <f>VLOOKUP(Tabelle4[[#This Row],[Key]],'2. Unique Results'!A:X,11,FALSE)</f>
        <v/>
      </c>
      <c r="L22">
        <f>VLOOKUP(Tabelle4[[#This Row],[Key]],'2. Unique Results'!A:X,12,FALSE)</f>
        <v>44887.363807870373</v>
      </c>
      <c r="M22" s="16">
        <f>VLOOKUP(Tabelle4[[#This Row],[Key]],'2. Unique Results'!A:X,13,FALSE)</f>
        <v>44887.363807870373</v>
      </c>
      <c r="N22" s="16">
        <f>VLOOKUP(Tabelle4[[#This Row],[Key]],'2. Unique Results'!A:X,14,FALSE)</f>
        <v>0</v>
      </c>
      <c r="O22" t="str">
        <f>VLOOKUP(Tabelle4[[#This Row],[Key]],'2. Unique Results'!A:X,15,FALSE)</f>
        <v/>
      </c>
      <c r="P22" t="str">
        <f>VLOOKUP(Tabelle4[[#This Row],[Key]],'2. Unique Results'!A:X,16,FALSE)</f>
        <v/>
      </c>
      <c r="Q22" t="str">
        <f>VLOOKUP(Tabelle4[[#This Row],[Key]],'2. Unique Results'!A:X,17,FALSE)</f>
        <v/>
      </c>
      <c r="R22" t="str">
        <f>VLOOKUP(Tabelle4[[#This Row],[Key]],'2. Unique Results'!A:X,18,FALSE)</f>
        <v/>
      </c>
      <c r="S22" t="str">
        <f>VLOOKUP(Tabelle4[[#This Row],[Key]],'2. Unique Results'!A:X,19,FALSE)</f>
        <v/>
      </c>
      <c r="T22" t="str">
        <f>VLOOKUP(Tabelle4[[#This Row],[Key]],'2. Unique Results'!A:X,20,FALSE)</f>
        <v/>
      </c>
      <c r="U22" t="str">
        <f>VLOOKUP(Tabelle4[[#This Row],[Key]],'2. Unique Results'!A:X,21,FALSE)</f>
        <v/>
      </c>
      <c r="V22" t="str">
        <f>VLOOKUP(Tabelle4[[#This Row],[Key]],'2. Unique Results'!A:X,22,FALSE)</f>
        <v/>
      </c>
      <c r="W22" t="str">
        <f>VLOOKUP(Tabelle4[[#This Row],[Key]],'2. Unique Results'!A:X,23,FALSE)</f>
        <v/>
      </c>
    </row>
    <row r="23" spans="1:23">
      <c r="A23" t="s">
        <v>4387</v>
      </c>
      <c r="B23" t="str">
        <f>VLOOKUP(Tabelle4[[#This Row],[Key]],'2. Unique Results'!A:X,2,FALSE)</f>
        <v>conferencePaper</v>
      </c>
      <c r="C23">
        <f>VLOOKUP(Tabelle4[[#This Row],[Key]],'2. Unique Results'!A:X,3,FALSE)</f>
        <v>2019</v>
      </c>
      <c r="D23" t="str">
        <f>VLOOKUP(Tabelle4[[#This Row],[Key]],'2. Unique Results'!A:X,4,FALSE)</f>
        <v>Hartmann, Thomas; Moawad, Assaad; Schockaert, Cedric; Fouquet, Francois; Le Traon, Yves</v>
      </c>
      <c r="E23" t="str">
        <f>VLOOKUP(Tabelle4[[#This Row],[Key]],'2. Unique Results'!A:X,5,FALSE)</f>
        <v>Meta-Modelling Meta-Learning</v>
      </c>
      <c r="F23" t="str">
        <f>VLOOKUP(Tabelle4[[#This Row],[Key]],'2. Unique Results'!A:X,6,FALSE)</f>
        <v>2019 ACM/IEEE 22nd International Conference on Model Driven Engineering Languages and Systems (MODELS)</v>
      </c>
      <c r="G23" t="str">
        <f>VLOOKUP(Tabelle4[[#This Row],[Key]],'2. Unique Results'!A:X,7,FALSE)</f>
        <v/>
      </c>
      <c r="H23" t="str">
        <f>VLOOKUP(Tabelle4[[#This Row],[Key]],'2. Unique Results'!A:X,8,FALSE)</f>
        <v/>
      </c>
      <c r="I23" t="str">
        <f>VLOOKUP(Tabelle4[[#This Row],[Key]],'2. Unique Results'!A:X,9,FALSE)</f>
        <v>10.1109/MODELS.2019.00014</v>
      </c>
      <c r="J23" t="str">
        <f>VLOOKUP(Tabelle4[[#This Row],[Key]],'2. Unique Results'!A:X,10,FALSE)</f>
        <v/>
      </c>
      <c r="K23" t="str">
        <f>VLOOKUP(Tabelle4[[#This Row],[Key]],'2. Unique Results'!A:X,11,FALSE)</f>
        <v>2019</v>
      </c>
      <c r="L23">
        <f>VLOOKUP(Tabelle4[[#This Row],[Key]],'2. Unique Results'!A:X,12,FALSE)</f>
        <v>44887.363807870373</v>
      </c>
      <c r="M23" s="16">
        <f>VLOOKUP(Tabelle4[[#This Row],[Key]],'2. Unique Results'!A:X,13,FALSE)</f>
        <v>44887.363807870373</v>
      </c>
      <c r="N23" s="16">
        <f>VLOOKUP(Tabelle4[[#This Row],[Key]],'2. Unique Results'!A:X,14,FALSE)</f>
        <v>0</v>
      </c>
      <c r="O23" t="str">
        <f>VLOOKUP(Tabelle4[[#This Row],[Key]],'2. Unique Results'!A:X,15,FALSE)</f>
        <v>300-305</v>
      </c>
      <c r="P23" t="str">
        <f>VLOOKUP(Tabelle4[[#This Row],[Key]],'2. Unique Results'!A:X,16,FALSE)</f>
        <v/>
      </c>
      <c r="Q23" t="str">
        <f>VLOOKUP(Tabelle4[[#This Row],[Key]],'2. Unique Results'!A:X,17,FALSE)</f>
        <v/>
      </c>
      <c r="R23" t="str">
        <f>VLOOKUP(Tabelle4[[#This Row],[Key]],'2. Unique Results'!A:X,18,FALSE)</f>
        <v/>
      </c>
      <c r="S23" t="str">
        <f>VLOOKUP(Tabelle4[[#This Row],[Key]],'2. Unique Results'!A:X,19,FALSE)</f>
        <v/>
      </c>
      <c r="T23" t="str">
        <f>VLOOKUP(Tabelle4[[#This Row],[Key]],'2. Unique Results'!A:X,20,FALSE)</f>
        <v/>
      </c>
      <c r="U23" t="str">
        <f>VLOOKUP(Tabelle4[[#This Row],[Key]],'2. Unique Results'!A:X,21,FALSE)</f>
        <v/>
      </c>
      <c r="V23" t="str">
        <f>VLOOKUP(Tabelle4[[#This Row],[Key]],'2. Unique Results'!A:X,22,FALSE)</f>
        <v/>
      </c>
      <c r="W23" t="str">
        <f>VLOOKUP(Tabelle4[[#This Row],[Key]],'2. Unique Results'!A:X,23,FALSE)</f>
        <v/>
      </c>
    </row>
    <row r="24" spans="1:23">
      <c r="A24" t="s">
        <v>5725</v>
      </c>
      <c r="B24" t="str">
        <f>VLOOKUP(Tabelle4[[#This Row],[Key]],'2. Unique Results'!A:X,2,FALSE)</f>
        <v>journalArticle</v>
      </c>
      <c r="C24">
        <f>VLOOKUP(Tabelle4[[#This Row],[Key]],'2. Unique Results'!A:X,3,FALSE)</f>
        <v>2007</v>
      </c>
      <c r="D24" t="str">
        <f>VLOOKUP(Tabelle4[[#This Row],[Key]],'2. Unique Results'!A:X,4,FALSE)</f>
        <v>Djuric, Dragan; Devedzic, Vladan; Gasevic, Dragan</v>
      </c>
      <c r="E24" t="str">
        <f>VLOOKUP(Tabelle4[[#This Row],[Key]],'2. Unique Results'!A:X,5,FALSE)</f>
        <v>Adopting Software Engineering Trends in AI</v>
      </c>
      <c r="F24" t="str">
        <f>VLOOKUP(Tabelle4[[#This Row],[Key]],'2. Unique Results'!A:X,6,FALSE)</f>
        <v>IEEE Intelligent Systems</v>
      </c>
      <c r="G24" t="str">
        <f>VLOOKUP(Tabelle4[[#This Row],[Key]],'2. Unique Results'!A:X,7,FALSE)</f>
        <v/>
      </c>
      <c r="H24" t="str">
        <f>VLOOKUP(Tabelle4[[#This Row],[Key]],'2. Unique Results'!A:X,8,FALSE)</f>
        <v/>
      </c>
      <c r="I24" t="str">
        <f>VLOOKUP(Tabelle4[[#This Row],[Key]],'2. Unique Results'!A:X,9,FALSE)</f>
        <v>10.1109/MIS.2007.2</v>
      </c>
      <c r="J24" t="str">
        <f>VLOOKUP(Tabelle4[[#This Row],[Key]],'2. Unique Results'!A:X,10,FALSE)</f>
        <v/>
      </c>
      <c r="K24" t="str">
        <f>VLOOKUP(Tabelle4[[#This Row],[Key]],'2. Unique Results'!A:X,11,FALSE)</f>
        <v>2007</v>
      </c>
      <c r="L24">
        <f>VLOOKUP(Tabelle4[[#This Row],[Key]],'2. Unique Results'!A:X,12,FALSE)</f>
        <v>44887.363807870373</v>
      </c>
      <c r="M24" s="16">
        <f>VLOOKUP(Tabelle4[[#This Row],[Key]],'2. Unique Results'!A:X,13,FALSE)</f>
        <v>44887.363807870373</v>
      </c>
      <c r="N24" s="16">
        <f>VLOOKUP(Tabelle4[[#This Row],[Key]],'2. Unique Results'!A:X,14,FALSE)</f>
        <v>0</v>
      </c>
      <c r="O24" t="str">
        <f>VLOOKUP(Tabelle4[[#This Row],[Key]],'2. Unique Results'!A:X,15,FALSE)</f>
        <v>59-66</v>
      </c>
      <c r="P24" t="str">
        <f>VLOOKUP(Tabelle4[[#This Row],[Key]],'2. Unique Results'!A:X,16,FALSE)</f>
        <v>1</v>
      </c>
      <c r="Q24" t="str">
        <f>VLOOKUP(Tabelle4[[#This Row],[Key]],'2. Unique Results'!A:X,17,FALSE)</f>
        <v>22</v>
      </c>
      <c r="R24" t="str">
        <f>VLOOKUP(Tabelle4[[#This Row],[Key]],'2. Unique Results'!A:X,18,FALSE)</f>
        <v/>
      </c>
      <c r="S24" t="str">
        <f>VLOOKUP(Tabelle4[[#This Row],[Key]],'2. Unique Results'!A:X,19,FALSE)</f>
        <v/>
      </c>
      <c r="T24" t="str">
        <f>VLOOKUP(Tabelle4[[#This Row],[Key]],'2. Unique Results'!A:X,20,FALSE)</f>
        <v/>
      </c>
      <c r="U24" t="str">
        <f>VLOOKUP(Tabelle4[[#This Row],[Key]],'2. Unique Results'!A:X,21,FALSE)</f>
        <v/>
      </c>
      <c r="V24" t="str">
        <f>VLOOKUP(Tabelle4[[#This Row],[Key]],'2. Unique Results'!A:X,22,FALSE)</f>
        <v/>
      </c>
      <c r="W24" t="str">
        <f>VLOOKUP(Tabelle4[[#This Row],[Key]],'2. Unique Results'!A:X,23,FALSE)</f>
        <v/>
      </c>
    </row>
    <row r="25" spans="1:23">
      <c r="A25" t="s">
        <v>4388</v>
      </c>
      <c r="B25" t="str">
        <f>VLOOKUP(Tabelle4[[#This Row],[Key]],'2. Unique Results'!A:X,2,FALSE)</f>
        <v>conferencePaper</v>
      </c>
      <c r="C25">
        <f>VLOOKUP(Tabelle4[[#This Row],[Key]],'2. Unique Results'!A:X,3,FALSE)</f>
        <v>2021</v>
      </c>
      <c r="D25" t="str">
        <f>VLOOKUP(Tabelle4[[#This Row],[Key]],'2. Unique Results'!A:X,4,FALSE)</f>
        <v>Eramo, Romina; Muttillo, Vittoriano; Berardinelli, Luca; Bruneliere, Hugo; Gomez, Abel; Bagnato, Alessandra; Sadovykh, Andrey; Cicchetti, Antonio</v>
      </c>
      <c r="E25" t="str">
        <f>VLOOKUP(Tabelle4[[#This Row],[Key]],'2. Unique Results'!A:X,5,FALSE)</f>
        <v>AIDOaRt: AI-augmented Automation for DevOps, a Model-based Framework for Continuous Development in Cyber-Physical Systems</v>
      </c>
      <c r="F25" t="str">
        <f>VLOOKUP(Tabelle4[[#This Row],[Key]],'2. Unique Results'!A:X,6,FALSE)</f>
        <v>2021 24th Euromicro Conference on Digital System Design (DSD)</v>
      </c>
      <c r="G25" t="str">
        <f>VLOOKUP(Tabelle4[[#This Row],[Key]],'2. Unique Results'!A:X,7,FALSE)</f>
        <v/>
      </c>
      <c r="H25" t="str">
        <f>VLOOKUP(Tabelle4[[#This Row],[Key]],'2. Unique Results'!A:X,8,FALSE)</f>
        <v/>
      </c>
      <c r="I25" t="str">
        <f>VLOOKUP(Tabelle4[[#This Row],[Key]],'2. Unique Results'!A:X,9,FALSE)</f>
        <v>10.1109/DSD53832.2021.00053</v>
      </c>
      <c r="J25" t="str">
        <f>VLOOKUP(Tabelle4[[#This Row],[Key]],'2. Unique Results'!A:X,10,FALSE)</f>
        <v/>
      </c>
      <c r="K25" t="str">
        <f>VLOOKUP(Tabelle4[[#This Row],[Key]],'2. Unique Results'!A:X,11,FALSE)</f>
        <v>2021</v>
      </c>
      <c r="L25">
        <f>VLOOKUP(Tabelle4[[#This Row],[Key]],'2. Unique Results'!A:X,12,FALSE)</f>
        <v>44887.363807870373</v>
      </c>
      <c r="M25" s="16">
        <f>VLOOKUP(Tabelle4[[#This Row],[Key]],'2. Unique Results'!A:X,13,FALSE)</f>
        <v>44887.363807870373</v>
      </c>
      <c r="N25" s="16">
        <f>VLOOKUP(Tabelle4[[#This Row],[Key]],'2. Unique Results'!A:X,14,FALSE)</f>
        <v>0</v>
      </c>
      <c r="O25" t="str">
        <f>VLOOKUP(Tabelle4[[#This Row],[Key]],'2. Unique Results'!A:X,15,FALSE)</f>
        <v>303-310</v>
      </c>
      <c r="P25" t="str">
        <f>VLOOKUP(Tabelle4[[#This Row],[Key]],'2. Unique Results'!A:X,16,FALSE)</f>
        <v/>
      </c>
      <c r="Q25" t="str">
        <f>VLOOKUP(Tabelle4[[#This Row],[Key]],'2. Unique Results'!A:X,17,FALSE)</f>
        <v/>
      </c>
      <c r="R25" t="str">
        <f>VLOOKUP(Tabelle4[[#This Row],[Key]],'2. Unique Results'!A:X,18,FALSE)</f>
        <v/>
      </c>
      <c r="S25" t="str">
        <f>VLOOKUP(Tabelle4[[#This Row],[Key]],'2. Unique Results'!A:X,19,FALSE)</f>
        <v/>
      </c>
      <c r="T25" t="str">
        <f>VLOOKUP(Tabelle4[[#This Row],[Key]],'2. Unique Results'!A:X,20,FALSE)</f>
        <v/>
      </c>
      <c r="U25" t="str">
        <f>VLOOKUP(Tabelle4[[#This Row],[Key]],'2. Unique Results'!A:X,21,FALSE)</f>
        <v/>
      </c>
      <c r="V25" t="str">
        <f>VLOOKUP(Tabelle4[[#This Row],[Key]],'2. Unique Results'!A:X,22,FALSE)</f>
        <v/>
      </c>
      <c r="W25" t="str">
        <f>VLOOKUP(Tabelle4[[#This Row],[Key]],'2. Unique Results'!A:X,23,FALSE)</f>
        <v/>
      </c>
    </row>
    <row r="26" spans="1:23">
      <c r="A26" t="s">
        <v>5726</v>
      </c>
      <c r="B26" t="str">
        <f>VLOOKUP(Tabelle4[[#This Row],[Key]],'2. Unique Results'!A:X,2,FALSE)</f>
        <v>book</v>
      </c>
      <c r="C26">
        <f>VLOOKUP(Tabelle4[[#This Row],[Key]],'2. Unique Results'!A:X,3,FALSE)</f>
        <v>2014</v>
      </c>
      <c r="D26" t="str">
        <f>VLOOKUP(Tabelle4[[#This Row],[Key]],'2. Unique Results'!A:X,4,FALSE)</f>
        <v>Grech, J. P.</v>
      </c>
      <c r="E26" t="str">
        <f>VLOOKUP(Tabelle4[[#This Row],[Key]],'2. Unique Results'!A:X,5,FALSE)</f>
        <v>A DSL for business intelligence monitoring</v>
      </c>
      <c r="F26" t="str">
        <f>VLOOKUP(Tabelle4[[#This Row],[Key]],'2. Unique Results'!A:X,6,FALSE)</f>
        <v/>
      </c>
      <c r="G26" t="str">
        <f>VLOOKUP(Tabelle4[[#This Row],[Key]],'2. Unique Results'!A:X,7,FALSE)</f>
        <v/>
      </c>
      <c r="H26" t="str">
        <f>VLOOKUP(Tabelle4[[#This Row],[Key]],'2. Unique Results'!A:X,8,FALSE)</f>
        <v/>
      </c>
      <c r="I26" t="str">
        <f>VLOOKUP(Tabelle4[[#This Row],[Key]],'2. Unique Results'!A:X,9,FALSE)</f>
        <v/>
      </c>
      <c r="J26" t="str">
        <f>VLOOKUP(Tabelle4[[#This Row],[Key]],'2. Unique Results'!A:X,10,FALSE)</f>
        <v>https://www.um.edu.mt/library/oar/handle/123456789/91375</v>
      </c>
      <c r="K26" t="str">
        <f>VLOOKUP(Tabelle4[[#This Row],[Key]],'2. Unique Results'!A:X,11,FALSE)</f>
        <v>2014</v>
      </c>
      <c r="L26">
        <f>VLOOKUP(Tabelle4[[#This Row],[Key]],'2. Unique Results'!A:X,12,FALSE)</f>
        <v>44887.363807870373</v>
      </c>
      <c r="M26" s="16">
        <f>VLOOKUP(Tabelle4[[#This Row],[Key]],'2. Unique Results'!A:X,13,FALSE)</f>
        <v>44887.363807870373</v>
      </c>
      <c r="N26" s="16">
        <f>VLOOKUP(Tabelle4[[#This Row],[Key]],'2. Unique Results'!A:X,14,FALSE)</f>
        <v>0</v>
      </c>
      <c r="O26" t="str">
        <f>VLOOKUP(Tabelle4[[#This Row],[Key]],'2. Unique Results'!A:X,15,FALSE)</f>
        <v/>
      </c>
      <c r="P26" t="str">
        <f>VLOOKUP(Tabelle4[[#This Row],[Key]],'2. Unique Results'!A:X,16,FALSE)</f>
        <v/>
      </c>
      <c r="Q26" t="str">
        <f>VLOOKUP(Tabelle4[[#This Row],[Key]],'2. Unique Results'!A:X,17,FALSE)</f>
        <v/>
      </c>
      <c r="R26" t="str">
        <f>VLOOKUP(Tabelle4[[#This Row],[Key]],'2. Unique Results'!A:X,18,FALSE)</f>
        <v/>
      </c>
      <c r="S26" t="str">
        <f>VLOOKUP(Tabelle4[[#This Row],[Key]],'2. Unique Results'!A:X,19,FALSE)</f>
        <v/>
      </c>
      <c r="T26" t="str">
        <f>VLOOKUP(Tabelle4[[#This Row],[Key]],'2. Unique Results'!A:X,20,FALSE)</f>
        <v>um.edu.mt</v>
      </c>
      <c r="U26" t="str">
        <f>VLOOKUP(Tabelle4[[#This Row],[Key]],'2. Unique Results'!A:X,21,FALSE)</f>
        <v/>
      </c>
      <c r="V26" t="str">
        <f>VLOOKUP(Tabelle4[[#This Row],[Key]],'2. Unique Results'!A:X,22,FALSE)</f>
        <v/>
      </c>
      <c r="W26" t="str">
        <f>VLOOKUP(Tabelle4[[#This Row],[Key]],'2. Unique Results'!A:X,23,FALSE)</f>
        <v/>
      </c>
    </row>
    <row r="27" spans="1:23">
      <c r="A27" t="s">
        <v>5727</v>
      </c>
      <c r="B27" t="str">
        <f>VLOOKUP(Tabelle4[[#This Row],[Key]],'2. Unique Results'!A:X,2,FALSE)</f>
        <v>book</v>
      </c>
      <c r="C27">
        <f>VLOOKUP(Tabelle4[[#This Row],[Key]],'2. Unique Results'!A:X,3,FALSE)</f>
        <v>2018</v>
      </c>
      <c r="D27" t="str">
        <f>VLOOKUP(Tabelle4[[#This Row],[Key]],'2. Unique Results'!A:X,4,FALSE)</f>
        <v>Huang, X. B.</v>
      </c>
      <c r="E27" t="str">
        <f>VLOOKUP(Tabelle4[[#This Row],[Key]],'2. Unique Results'!A:X,5,FALSE)</f>
        <v>Design and Implementation of a Domain Specific Language for Deep Learning</v>
      </c>
      <c r="F27" t="str">
        <f>VLOOKUP(Tabelle4[[#This Row],[Key]],'2. Unique Results'!A:X,6,FALSE)</f>
        <v/>
      </c>
      <c r="G27" t="str">
        <f>VLOOKUP(Tabelle4[[#This Row],[Key]],'2. Unique Results'!A:X,7,FALSE)</f>
        <v/>
      </c>
      <c r="H27" t="str">
        <f>VLOOKUP(Tabelle4[[#This Row],[Key]],'2. Unique Results'!A:X,8,FALSE)</f>
        <v/>
      </c>
      <c r="I27" t="str">
        <f>VLOOKUP(Tabelle4[[#This Row],[Key]],'2. Unique Results'!A:X,9,FALSE)</f>
        <v/>
      </c>
      <c r="J27" t="str">
        <f>VLOOKUP(Tabelle4[[#This Row],[Key]],'2. Unique Results'!A:X,10,FALSE)</f>
        <v>https://search.proquest.com/openview/b0b6c05e1cb0c18550edf3c202ac82d0/1?pq-origsite=gscholar\&amp;cbl=18750</v>
      </c>
      <c r="K27" t="str">
        <f>VLOOKUP(Tabelle4[[#This Row],[Key]],'2. Unique Results'!A:X,11,FALSE)</f>
        <v>2018</v>
      </c>
      <c r="L27">
        <f>VLOOKUP(Tabelle4[[#This Row],[Key]],'2. Unique Results'!A:X,12,FALSE)</f>
        <v>44887.363807870373</v>
      </c>
      <c r="M27" s="16">
        <f>VLOOKUP(Tabelle4[[#This Row],[Key]],'2. Unique Results'!A:X,13,FALSE)</f>
        <v>44887.363807870373</v>
      </c>
      <c r="N27" s="16">
        <f>VLOOKUP(Tabelle4[[#This Row],[Key]],'2. Unique Results'!A:X,14,FALSE)</f>
        <v>0</v>
      </c>
      <c r="O27" t="str">
        <f>VLOOKUP(Tabelle4[[#This Row],[Key]],'2. Unique Results'!A:X,15,FALSE)</f>
        <v/>
      </c>
      <c r="P27" t="str">
        <f>VLOOKUP(Tabelle4[[#This Row],[Key]],'2. Unique Results'!A:X,16,FALSE)</f>
        <v/>
      </c>
      <c r="Q27" t="str">
        <f>VLOOKUP(Tabelle4[[#This Row],[Key]],'2. Unique Results'!A:X,17,FALSE)</f>
        <v/>
      </c>
      <c r="R27" t="str">
        <f>VLOOKUP(Tabelle4[[#This Row],[Key]],'2. Unique Results'!A:X,18,FALSE)</f>
        <v/>
      </c>
      <c r="S27" t="str">
        <f>VLOOKUP(Tabelle4[[#This Row],[Key]],'2. Unique Results'!A:X,19,FALSE)</f>
        <v/>
      </c>
      <c r="T27" t="str">
        <f>VLOOKUP(Tabelle4[[#This Row],[Key]],'2. Unique Results'!A:X,20,FALSE)</f>
        <v>search.proquest.com</v>
      </c>
      <c r="U27" t="str">
        <f>VLOOKUP(Tabelle4[[#This Row],[Key]],'2. Unique Results'!A:X,21,FALSE)</f>
        <v/>
      </c>
      <c r="V27" t="str">
        <f>VLOOKUP(Tabelle4[[#This Row],[Key]],'2. Unique Results'!A:X,22,FALSE)</f>
        <v/>
      </c>
      <c r="W27" t="str">
        <f>VLOOKUP(Tabelle4[[#This Row],[Key]],'2. Unique Results'!A:X,23,FALSE)</f>
        <v/>
      </c>
    </row>
    <row r="28" spans="1:23">
      <c r="A28" t="s">
        <v>5728</v>
      </c>
      <c r="B28" t="str">
        <f>VLOOKUP(Tabelle4[[#This Row],[Key]],'2. Unique Results'!A:X,2,FALSE)</f>
        <v>journalArticle</v>
      </c>
      <c r="C28">
        <f>VLOOKUP(Tabelle4[[#This Row],[Key]],'2. Unique Results'!A:X,3,FALSE)</f>
        <v>2020</v>
      </c>
      <c r="D28" t="str">
        <f>VLOOKUP(Tabelle4[[#This Row],[Key]],'2. Unique Results'!A:X,4,FALSE)</f>
        <v>Celms, E.; Barzdins, J.; Kalnins, A.; Barzdins, P.; ...</v>
      </c>
      <c r="E28" t="str">
        <f>VLOOKUP(Tabelle4[[#This Row],[Key]],'2. Unique Results'!A:X,5,FALSE)</f>
        <v>DSL approach to deep Learning lifecycle data management</v>
      </c>
      <c r="F28" t="str">
        <f>VLOOKUP(Tabelle4[[#This Row],[Key]],'2. Unique Results'!A:X,6,FALSE)</f>
        <v>Baltic Journal of …</v>
      </c>
      <c r="G28" t="str">
        <f>VLOOKUP(Tabelle4[[#This Row],[Key]],'2. Unique Results'!A:X,7,FALSE)</f>
        <v/>
      </c>
      <c r="H28" t="str">
        <f>VLOOKUP(Tabelle4[[#This Row],[Key]],'2. Unique Results'!A:X,8,FALSE)</f>
        <v/>
      </c>
      <c r="I28" t="str">
        <f>VLOOKUP(Tabelle4[[#This Row],[Key]],'2. Unique Results'!A:X,9,FALSE)</f>
        <v/>
      </c>
      <c r="J28" t="str">
        <f>VLOOKUP(Tabelle4[[#This Row],[Key]],'2. Unique Results'!A:X,10,FALSE)</f>
        <v>https://www.bjmc.lu.lv/fileadmin/user_upload/lu_portal/projekti/bjmc/Contents/8_4_09_Celms1.pdf</v>
      </c>
      <c r="K28" t="str">
        <f>VLOOKUP(Tabelle4[[#This Row],[Key]],'2. Unique Results'!A:X,11,FALSE)</f>
        <v>2020</v>
      </c>
      <c r="L28">
        <f>VLOOKUP(Tabelle4[[#This Row],[Key]],'2. Unique Results'!A:X,12,FALSE)</f>
        <v>44887.363807870373</v>
      </c>
      <c r="M28" s="16">
        <f>VLOOKUP(Tabelle4[[#This Row],[Key]],'2. Unique Results'!A:X,13,FALSE)</f>
        <v>44887.363807870373</v>
      </c>
      <c r="N28" s="16">
        <f>VLOOKUP(Tabelle4[[#This Row],[Key]],'2. Unique Results'!A:X,14,FALSE)</f>
        <v>0</v>
      </c>
      <c r="O28" t="str">
        <f>VLOOKUP(Tabelle4[[#This Row],[Key]],'2. Unique Results'!A:X,15,FALSE)</f>
        <v/>
      </c>
      <c r="P28" t="str">
        <f>VLOOKUP(Tabelle4[[#This Row],[Key]],'2. Unique Results'!A:X,16,FALSE)</f>
        <v/>
      </c>
      <c r="Q28" t="str">
        <f>VLOOKUP(Tabelle4[[#This Row],[Key]],'2. Unique Results'!A:X,17,FALSE)</f>
        <v/>
      </c>
      <c r="R28" t="str">
        <f>VLOOKUP(Tabelle4[[#This Row],[Key]],'2. Unique Results'!A:X,18,FALSE)</f>
        <v/>
      </c>
      <c r="S28" t="str">
        <f>VLOOKUP(Tabelle4[[#This Row],[Key]],'2. Unique Results'!A:X,19,FALSE)</f>
        <v/>
      </c>
      <c r="T28" t="str">
        <f>VLOOKUP(Tabelle4[[#This Row],[Key]],'2. Unique Results'!A:X,20,FALSE)</f>
        <v/>
      </c>
      <c r="U28" t="str">
        <f>VLOOKUP(Tabelle4[[#This Row],[Key]],'2. Unique Results'!A:X,21,FALSE)</f>
        <v/>
      </c>
      <c r="V28" t="str">
        <f>VLOOKUP(Tabelle4[[#This Row],[Key]],'2. Unique Results'!A:X,22,FALSE)</f>
        <v/>
      </c>
      <c r="W28" t="str">
        <f>VLOOKUP(Tabelle4[[#This Row],[Key]],'2. Unique Results'!A:X,23,FALSE)</f>
        <v/>
      </c>
    </row>
    <row r="29" spans="1:23">
      <c r="A29" t="s">
        <v>5729</v>
      </c>
      <c r="B29" t="str">
        <f>VLOOKUP(Tabelle4[[#This Row],[Key]],'2. Unique Results'!A:X,2,FALSE)</f>
        <v>journalArticle</v>
      </c>
      <c r="C29">
        <f>VLOOKUP(Tabelle4[[#This Row],[Key]],'2. Unique Results'!A:X,3,FALSE)</f>
        <v>2021</v>
      </c>
      <c r="D29" t="str">
        <f>VLOOKUP(Tabelle4[[#This Row],[Key]],'2. Unique Results'!A:X,4,FALSE)</f>
        <v>Jha, S.</v>
      </c>
      <c r="E29" t="str">
        <f>VLOOKUP(Tabelle4[[#This Row],[Key]],'2. Unique Results'!A:X,5,FALSE)</f>
        <v>Learning Domain Specific Language Models for Automatic Speech Recognition through Machine Translation</v>
      </c>
      <c r="F29" t="str">
        <f>VLOOKUP(Tabelle4[[#This Row],[Key]],'2. Unique Results'!A:X,6,FALSE)</f>
        <v>arXiv preprint arXiv:2110.10261</v>
      </c>
      <c r="G29" t="str">
        <f>VLOOKUP(Tabelle4[[#This Row],[Key]],'2. Unique Results'!A:X,7,FALSE)</f>
        <v/>
      </c>
      <c r="H29" t="str">
        <f>VLOOKUP(Tabelle4[[#This Row],[Key]],'2. Unique Results'!A:X,8,FALSE)</f>
        <v/>
      </c>
      <c r="I29" t="str">
        <f>VLOOKUP(Tabelle4[[#This Row],[Key]],'2. Unique Results'!A:X,9,FALSE)</f>
        <v/>
      </c>
      <c r="J29" t="str">
        <f>VLOOKUP(Tabelle4[[#This Row],[Key]],'2. Unique Results'!A:X,10,FALSE)</f>
        <v>https://arxiv.org/abs/2110.10261</v>
      </c>
      <c r="K29" t="str">
        <f>VLOOKUP(Tabelle4[[#This Row],[Key]],'2. Unique Results'!A:X,11,FALSE)</f>
        <v>2021</v>
      </c>
      <c r="L29">
        <f>VLOOKUP(Tabelle4[[#This Row],[Key]],'2. Unique Results'!A:X,12,FALSE)</f>
        <v>44887.363807870373</v>
      </c>
      <c r="M29" s="16">
        <f>VLOOKUP(Tabelle4[[#This Row],[Key]],'2. Unique Results'!A:X,13,FALSE)</f>
        <v>44887.363807870373</v>
      </c>
      <c r="N29" s="16">
        <f>VLOOKUP(Tabelle4[[#This Row],[Key]],'2. Unique Results'!A:X,14,FALSE)</f>
        <v>0</v>
      </c>
      <c r="O29" t="str">
        <f>VLOOKUP(Tabelle4[[#This Row],[Key]],'2. Unique Results'!A:X,15,FALSE)</f>
        <v/>
      </c>
      <c r="P29" t="str">
        <f>VLOOKUP(Tabelle4[[#This Row],[Key]],'2. Unique Results'!A:X,16,FALSE)</f>
        <v/>
      </c>
      <c r="Q29" t="str">
        <f>VLOOKUP(Tabelle4[[#This Row],[Key]],'2. Unique Results'!A:X,17,FALSE)</f>
        <v/>
      </c>
      <c r="R29" t="str">
        <f>VLOOKUP(Tabelle4[[#This Row],[Key]],'2. Unique Results'!A:X,18,FALSE)</f>
        <v/>
      </c>
      <c r="S29" t="str">
        <f>VLOOKUP(Tabelle4[[#This Row],[Key]],'2. Unique Results'!A:X,19,FALSE)</f>
        <v/>
      </c>
      <c r="T29" t="str">
        <f>VLOOKUP(Tabelle4[[#This Row],[Key]],'2. Unique Results'!A:X,20,FALSE)</f>
        <v/>
      </c>
      <c r="U29" t="str">
        <f>VLOOKUP(Tabelle4[[#This Row],[Key]],'2. Unique Results'!A:X,21,FALSE)</f>
        <v/>
      </c>
      <c r="V29" t="str">
        <f>VLOOKUP(Tabelle4[[#This Row],[Key]],'2. Unique Results'!A:X,22,FALSE)</f>
        <v/>
      </c>
      <c r="W29" t="str">
        <f>VLOOKUP(Tabelle4[[#This Row],[Key]],'2. Unique Results'!A:X,23,FALSE)</f>
        <v/>
      </c>
    </row>
    <row r="30" spans="1:23">
      <c r="A30" t="s">
        <v>5730</v>
      </c>
      <c r="B30" t="str">
        <f>VLOOKUP(Tabelle4[[#This Row],[Key]],'2. Unique Results'!A:X,2,FALSE)</f>
        <v>journalArticle</v>
      </c>
      <c r="C30">
        <f>VLOOKUP(Tabelle4[[#This Row],[Key]],'2. Unique Results'!A:X,3,FALSE)</f>
        <v>2021</v>
      </c>
      <c r="D30" t="str">
        <f>VLOOKUP(Tabelle4[[#This Row],[Key]],'2. Unique Results'!A:X,4,FALSE)</f>
        <v>Sakun, N. L.; Abidin, Z. Z.; ...</v>
      </c>
      <c r="E30" t="str">
        <f>VLOOKUP(Tabelle4[[#This Row],[Key]],'2. Unique Results'!A:X,5,FALSE)</f>
        <v>Cable Fault Detection in DSL Communication System-based on Machine Learning</v>
      </c>
      <c r="F30" t="str">
        <f>VLOOKUP(Tabelle4[[#This Row],[Key]],'2. Unique Results'!A:X,6,FALSE)</f>
        <v>Evolution in Electrical and …</v>
      </c>
      <c r="G30" t="str">
        <f>VLOOKUP(Tabelle4[[#This Row],[Key]],'2. Unique Results'!A:X,7,FALSE)</f>
        <v/>
      </c>
      <c r="H30" t="str">
        <f>VLOOKUP(Tabelle4[[#This Row],[Key]],'2. Unique Results'!A:X,8,FALSE)</f>
        <v/>
      </c>
      <c r="I30" t="str">
        <f>VLOOKUP(Tabelle4[[#This Row],[Key]],'2. Unique Results'!A:X,9,FALSE)</f>
        <v/>
      </c>
      <c r="J30" t="str">
        <f>VLOOKUP(Tabelle4[[#This Row],[Key]],'2. Unique Results'!A:X,10,FALSE)</f>
        <v>https://penerbit.uthm.edu.my/periodicals/index.php/eeee/article/view/1723</v>
      </c>
      <c r="K30" t="str">
        <f>VLOOKUP(Tabelle4[[#This Row],[Key]],'2. Unique Results'!A:X,11,FALSE)</f>
        <v>2021</v>
      </c>
      <c r="L30">
        <f>VLOOKUP(Tabelle4[[#This Row],[Key]],'2. Unique Results'!A:X,12,FALSE)</f>
        <v>44887.363807870373</v>
      </c>
      <c r="M30" s="16">
        <f>VLOOKUP(Tabelle4[[#This Row],[Key]],'2. Unique Results'!A:X,13,FALSE)</f>
        <v>44887.363807870373</v>
      </c>
      <c r="N30" s="16">
        <f>VLOOKUP(Tabelle4[[#This Row],[Key]],'2. Unique Results'!A:X,14,FALSE)</f>
        <v>0</v>
      </c>
      <c r="O30" t="str">
        <f>VLOOKUP(Tabelle4[[#This Row],[Key]],'2. Unique Results'!A:X,15,FALSE)</f>
        <v/>
      </c>
      <c r="P30" t="str">
        <f>VLOOKUP(Tabelle4[[#This Row],[Key]],'2. Unique Results'!A:X,16,FALSE)</f>
        <v/>
      </c>
      <c r="Q30" t="str">
        <f>VLOOKUP(Tabelle4[[#This Row],[Key]],'2. Unique Results'!A:X,17,FALSE)</f>
        <v/>
      </c>
      <c r="R30" t="str">
        <f>VLOOKUP(Tabelle4[[#This Row],[Key]],'2. Unique Results'!A:X,18,FALSE)</f>
        <v/>
      </c>
      <c r="S30" t="str">
        <f>VLOOKUP(Tabelle4[[#This Row],[Key]],'2. Unique Results'!A:X,19,FALSE)</f>
        <v/>
      </c>
      <c r="T30" t="str">
        <f>VLOOKUP(Tabelle4[[#This Row],[Key]],'2. Unique Results'!A:X,20,FALSE)</f>
        <v/>
      </c>
      <c r="U30" t="str">
        <f>VLOOKUP(Tabelle4[[#This Row],[Key]],'2. Unique Results'!A:X,21,FALSE)</f>
        <v/>
      </c>
      <c r="V30" t="str">
        <f>VLOOKUP(Tabelle4[[#This Row],[Key]],'2. Unique Results'!A:X,22,FALSE)</f>
        <v/>
      </c>
      <c r="W30" t="str">
        <f>VLOOKUP(Tabelle4[[#This Row],[Key]],'2. Unique Results'!A:X,23,FALSE)</f>
        <v/>
      </c>
    </row>
    <row r="31" spans="1:23">
      <c r="A31" t="s">
        <v>4389</v>
      </c>
      <c r="B31" t="str">
        <f>VLOOKUP(Tabelle4[[#This Row],[Key]],'2. Unique Results'!A:X,2,FALSE)</f>
        <v>journalArticle</v>
      </c>
      <c r="C31">
        <f>VLOOKUP(Tabelle4[[#This Row],[Key]],'2. Unique Results'!A:X,3,FALSE)</f>
        <v>2020</v>
      </c>
      <c r="D31" t="str">
        <f>VLOOKUP(Tabelle4[[#This Row],[Key]],'2. Unique Results'!A:X,4,FALSE)</f>
        <v>Moin, A.; Rössler, S.; Günnemann, S.</v>
      </c>
      <c r="E31" t="str">
        <f>VLOOKUP(Tabelle4[[#This Row],[Key]],'2. Unique Results'!A:X,5,FALSE)</f>
        <v>ThingML+ Augmenting Model-Driven Software Engineering for the Internet of Things with Machine Learning</v>
      </c>
      <c r="F31" t="str">
        <f>VLOOKUP(Tabelle4[[#This Row],[Key]],'2. Unique Results'!A:X,6,FALSE)</f>
        <v>arXiv preprint arXiv:2009.10633</v>
      </c>
      <c r="G31" t="str">
        <f>VLOOKUP(Tabelle4[[#This Row],[Key]],'2. Unique Results'!A:X,7,FALSE)</f>
        <v/>
      </c>
      <c r="H31" t="str">
        <f>VLOOKUP(Tabelle4[[#This Row],[Key]],'2. Unique Results'!A:X,8,FALSE)</f>
        <v/>
      </c>
      <c r="I31" t="str">
        <f>VLOOKUP(Tabelle4[[#This Row],[Key]],'2. Unique Results'!A:X,9,FALSE)</f>
        <v/>
      </c>
      <c r="J31" t="str">
        <f>VLOOKUP(Tabelle4[[#This Row],[Key]],'2. Unique Results'!A:X,10,FALSE)</f>
        <v>https://arxiv.org/abs/2009.10633</v>
      </c>
      <c r="K31" t="str">
        <f>VLOOKUP(Tabelle4[[#This Row],[Key]],'2. Unique Results'!A:X,11,FALSE)</f>
        <v>2020</v>
      </c>
      <c r="L31">
        <f>VLOOKUP(Tabelle4[[#This Row],[Key]],'2. Unique Results'!A:X,12,FALSE)</f>
        <v>44887.363807870373</v>
      </c>
      <c r="M31" s="16">
        <f>VLOOKUP(Tabelle4[[#This Row],[Key]],'2. Unique Results'!A:X,13,FALSE)</f>
        <v>44887.363807870373</v>
      </c>
      <c r="N31" s="16">
        <f>VLOOKUP(Tabelle4[[#This Row],[Key]],'2. Unique Results'!A:X,14,FALSE)</f>
        <v>0</v>
      </c>
      <c r="O31" t="str">
        <f>VLOOKUP(Tabelle4[[#This Row],[Key]],'2. Unique Results'!A:X,15,FALSE)</f>
        <v/>
      </c>
      <c r="P31" t="str">
        <f>VLOOKUP(Tabelle4[[#This Row],[Key]],'2. Unique Results'!A:X,16,FALSE)</f>
        <v/>
      </c>
      <c r="Q31" t="str">
        <f>VLOOKUP(Tabelle4[[#This Row],[Key]],'2. Unique Results'!A:X,17,FALSE)</f>
        <v/>
      </c>
      <c r="R31" t="str">
        <f>VLOOKUP(Tabelle4[[#This Row],[Key]],'2. Unique Results'!A:X,18,FALSE)</f>
        <v/>
      </c>
      <c r="S31" t="str">
        <f>VLOOKUP(Tabelle4[[#This Row],[Key]],'2. Unique Results'!A:X,19,FALSE)</f>
        <v/>
      </c>
      <c r="T31" t="str">
        <f>VLOOKUP(Tabelle4[[#This Row],[Key]],'2. Unique Results'!A:X,20,FALSE)</f>
        <v/>
      </c>
      <c r="U31" t="str">
        <f>VLOOKUP(Tabelle4[[#This Row],[Key]],'2. Unique Results'!A:X,21,FALSE)</f>
        <v/>
      </c>
      <c r="V31" t="str">
        <f>VLOOKUP(Tabelle4[[#This Row],[Key]],'2. Unique Results'!A:X,22,FALSE)</f>
        <v/>
      </c>
      <c r="W31" t="str">
        <f>VLOOKUP(Tabelle4[[#This Row],[Key]],'2. Unique Results'!A:X,23,FALSE)</f>
        <v/>
      </c>
    </row>
    <row r="32" spans="1:23">
      <c r="A32" t="s">
        <v>5731</v>
      </c>
      <c r="B32" t="str">
        <f>VLOOKUP(Tabelle4[[#This Row],[Key]],'2. Unique Results'!A:X,2,FALSE)</f>
        <v>journalArticle</v>
      </c>
      <c r="C32">
        <f>VLOOKUP(Tabelle4[[#This Row],[Key]],'2. Unique Results'!A:X,3,FALSE)</f>
        <v>2019</v>
      </c>
      <c r="D32" t="str">
        <f>VLOOKUP(Tabelle4[[#This Row],[Key]],'2. Unique Results'!A:X,4,FALSE)</f>
        <v>Restrepo-Montoya, D.; Alvarez-Montoya, J.; ...</v>
      </c>
      <c r="E32" t="str">
        <f>VLOOKUP(Tabelle4[[#This Row],[Key]],'2. Unique Results'!A:X,5,FALSE)</f>
        <v>Artificial Intelligence Metamodeling Approach to Design Smart Composite Laminates with Bend-Twist Coupling</v>
      </c>
      <c r="F32" t="str">
        <f>VLOOKUP(Tabelle4[[#This Row],[Key]],'2. Unique Results'!A:X,6,FALSE)</f>
        <v>2019 IEEE 2nd …</v>
      </c>
      <c r="G32" t="str">
        <f>VLOOKUP(Tabelle4[[#This Row],[Key]],'2. Unique Results'!A:X,7,FALSE)</f>
        <v/>
      </c>
      <c r="H32" t="str">
        <f>VLOOKUP(Tabelle4[[#This Row],[Key]],'2. Unique Results'!A:X,8,FALSE)</f>
        <v/>
      </c>
      <c r="I32" t="str">
        <f>VLOOKUP(Tabelle4[[#This Row],[Key]],'2. Unique Results'!A:X,9,FALSE)</f>
        <v/>
      </c>
      <c r="J32" t="str">
        <f>VLOOKUP(Tabelle4[[#This Row],[Key]],'2. Unique Results'!A:X,10,FALSE)</f>
        <v>https://ieeexplore.ieee.org/abstract/document/9025137/</v>
      </c>
      <c r="K32" t="str">
        <f>VLOOKUP(Tabelle4[[#This Row],[Key]],'2. Unique Results'!A:X,11,FALSE)</f>
        <v>2019</v>
      </c>
      <c r="L32">
        <f>VLOOKUP(Tabelle4[[#This Row],[Key]],'2. Unique Results'!A:X,12,FALSE)</f>
        <v>44887.363807870373</v>
      </c>
      <c r="M32" s="16">
        <f>VLOOKUP(Tabelle4[[#This Row],[Key]],'2. Unique Results'!A:X,13,FALSE)</f>
        <v>44887.363807870373</v>
      </c>
      <c r="N32" s="16">
        <f>VLOOKUP(Tabelle4[[#This Row],[Key]],'2. Unique Results'!A:X,14,FALSE)</f>
        <v>0</v>
      </c>
      <c r="O32" t="str">
        <f>VLOOKUP(Tabelle4[[#This Row],[Key]],'2. Unique Results'!A:X,15,FALSE)</f>
        <v/>
      </c>
      <c r="P32" t="str">
        <f>VLOOKUP(Tabelle4[[#This Row],[Key]],'2. Unique Results'!A:X,16,FALSE)</f>
        <v/>
      </c>
      <c r="Q32" t="str">
        <f>VLOOKUP(Tabelle4[[#This Row],[Key]],'2. Unique Results'!A:X,17,FALSE)</f>
        <v/>
      </c>
      <c r="R32" t="str">
        <f>VLOOKUP(Tabelle4[[#This Row],[Key]],'2. Unique Results'!A:X,18,FALSE)</f>
        <v/>
      </c>
      <c r="S32" t="str">
        <f>VLOOKUP(Tabelle4[[#This Row],[Key]],'2. Unique Results'!A:X,19,FALSE)</f>
        <v/>
      </c>
      <c r="T32" t="str">
        <f>VLOOKUP(Tabelle4[[#This Row],[Key]],'2. Unique Results'!A:X,20,FALSE)</f>
        <v/>
      </c>
      <c r="U32" t="str">
        <f>VLOOKUP(Tabelle4[[#This Row],[Key]],'2. Unique Results'!A:X,21,FALSE)</f>
        <v/>
      </c>
      <c r="V32" t="str">
        <f>VLOOKUP(Tabelle4[[#This Row],[Key]],'2. Unique Results'!A:X,22,FALSE)</f>
        <v/>
      </c>
      <c r="W32" t="str">
        <f>VLOOKUP(Tabelle4[[#This Row],[Key]],'2. Unique Results'!A:X,23,FALSE)</f>
        <v/>
      </c>
    </row>
    <row r="33" spans="1:23">
      <c r="A33" t="s">
        <v>4390</v>
      </c>
      <c r="B33" t="str">
        <f>VLOOKUP(Tabelle4[[#This Row],[Key]],'2. Unique Results'!A:X,2,FALSE)</f>
        <v>journalArticle</v>
      </c>
      <c r="C33">
        <f>VLOOKUP(Tabelle4[[#This Row],[Key]],'2. Unique Results'!A:X,3,FALSE)</f>
        <v>2021</v>
      </c>
      <c r="D33" t="str">
        <f>VLOOKUP(Tabelle4[[#This Row],[Key]],'2. Unique Results'!A:X,4,FALSE)</f>
        <v>Moin, A.; Challenger, M.; Badii, A.; ...</v>
      </c>
      <c r="E33" t="str">
        <f>VLOOKUP(Tabelle4[[#This Row],[Key]],'2. Unique Results'!A:X,5,FALSE)</f>
        <v>Mde4qai: Towards model-driven engineering for quantum artificial intelligence</v>
      </c>
      <c r="F33" t="str">
        <f>VLOOKUP(Tabelle4[[#This Row],[Key]],'2. Unique Results'!A:X,6,FALSE)</f>
        <v>arXiv preprint arXiv …</v>
      </c>
      <c r="G33" t="str">
        <f>VLOOKUP(Tabelle4[[#This Row],[Key]],'2. Unique Results'!A:X,7,FALSE)</f>
        <v/>
      </c>
      <c r="H33" t="str">
        <f>VLOOKUP(Tabelle4[[#This Row],[Key]],'2. Unique Results'!A:X,8,FALSE)</f>
        <v/>
      </c>
      <c r="I33" t="str">
        <f>VLOOKUP(Tabelle4[[#This Row],[Key]],'2. Unique Results'!A:X,9,FALSE)</f>
        <v/>
      </c>
      <c r="J33" t="str">
        <f>VLOOKUP(Tabelle4[[#This Row],[Key]],'2. Unique Results'!A:X,10,FALSE)</f>
        <v>https://arxiv.org/abs/2107.06708</v>
      </c>
      <c r="K33" t="str">
        <f>VLOOKUP(Tabelle4[[#This Row],[Key]],'2. Unique Results'!A:X,11,FALSE)</f>
        <v>2021</v>
      </c>
      <c r="L33">
        <f>VLOOKUP(Tabelle4[[#This Row],[Key]],'2. Unique Results'!A:X,12,FALSE)</f>
        <v>44887.363807870373</v>
      </c>
      <c r="M33" s="16">
        <f>VLOOKUP(Tabelle4[[#This Row],[Key]],'2. Unique Results'!A:X,13,FALSE)</f>
        <v>44887.363807870373</v>
      </c>
      <c r="N33" s="16">
        <f>VLOOKUP(Tabelle4[[#This Row],[Key]],'2. Unique Results'!A:X,14,FALSE)</f>
        <v>0</v>
      </c>
      <c r="O33" t="str">
        <f>VLOOKUP(Tabelle4[[#This Row],[Key]],'2. Unique Results'!A:X,15,FALSE)</f>
        <v/>
      </c>
      <c r="P33" t="str">
        <f>VLOOKUP(Tabelle4[[#This Row],[Key]],'2. Unique Results'!A:X,16,FALSE)</f>
        <v/>
      </c>
      <c r="Q33" t="str">
        <f>VLOOKUP(Tabelle4[[#This Row],[Key]],'2. Unique Results'!A:X,17,FALSE)</f>
        <v/>
      </c>
      <c r="R33" t="str">
        <f>VLOOKUP(Tabelle4[[#This Row],[Key]],'2. Unique Results'!A:X,18,FALSE)</f>
        <v/>
      </c>
      <c r="S33" t="str">
        <f>VLOOKUP(Tabelle4[[#This Row],[Key]],'2. Unique Results'!A:X,19,FALSE)</f>
        <v/>
      </c>
      <c r="T33" t="str">
        <f>VLOOKUP(Tabelle4[[#This Row],[Key]],'2. Unique Results'!A:X,20,FALSE)</f>
        <v/>
      </c>
      <c r="U33" t="str">
        <f>VLOOKUP(Tabelle4[[#This Row],[Key]],'2. Unique Results'!A:X,21,FALSE)</f>
        <v/>
      </c>
      <c r="V33" t="str">
        <f>VLOOKUP(Tabelle4[[#This Row],[Key]],'2. Unique Results'!A:X,22,FALSE)</f>
        <v/>
      </c>
      <c r="W33" t="str">
        <f>VLOOKUP(Tabelle4[[#This Row],[Key]],'2. Unique Results'!A:X,23,FALSE)</f>
        <v/>
      </c>
    </row>
    <row r="34" spans="1:23">
      <c r="A34" t="s">
        <v>4391</v>
      </c>
      <c r="B34" t="str">
        <f>VLOOKUP(Tabelle4[[#This Row],[Key]],'2. Unique Results'!A:X,2,FALSE)</f>
        <v>journalArticle</v>
      </c>
      <c r="C34">
        <f>VLOOKUP(Tabelle4[[#This Row],[Key]],'2. Unique Results'!A:X,3,FALSE)</f>
        <v>2022</v>
      </c>
      <c r="D34" t="str">
        <f>VLOOKUP(Tabelle4[[#This Row],[Key]],'2. Unique Results'!A:X,4,FALSE)</f>
        <v>Giner-Miguelez, J.; Gómez, A.; Cabot, J.</v>
      </c>
      <c r="E34" t="str">
        <f>VLOOKUP(Tabelle4[[#This Row],[Key]],'2. Unique Results'!A:X,5,FALSE)</f>
        <v>A domain-specific language for describing machine learning dataset</v>
      </c>
      <c r="F34" t="str">
        <f>VLOOKUP(Tabelle4[[#This Row],[Key]],'2. Unique Results'!A:X,6,FALSE)</f>
        <v>arXiv preprint arXiv:2207.02848</v>
      </c>
      <c r="G34" t="str">
        <f>VLOOKUP(Tabelle4[[#This Row],[Key]],'2. Unique Results'!A:X,7,FALSE)</f>
        <v/>
      </c>
      <c r="H34" t="str">
        <f>VLOOKUP(Tabelle4[[#This Row],[Key]],'2. Unique Results'!A:X,8,FALSE)</f>
        <v/>
      </c>
      <c r="I34" t="str">
        <f>VLOOKUP(Tabelle4[[#This Row],[Key]],'2. Unique Results'!A:X,9,FALSE)</f>
        <v/>
      </c>
      <c r="J34" t="str">
        <f>VLOOKUP(Tabelle4[[#This Row],[Key]],'2. Unique Results'!A:X,10,FALSE)</f>
        <v>https://arxiv.org/abs/2207.02848</v>
      </c>
      <c r="K34" t="str">
        <f>VLOOKUP(Tabelle4[[#This Row],[Key]],'2. Unique Results'!A:X,11,FALSE)</f>
        <v>2022</v>
      </c>
      <c r="L34">
        <f>VLOOKUP(Tabelle4[[#This Row],[Key]],'2. Unique Results'!A:X,12,FALSE)</f>
        <v>44887.363807870373</v>
      </c>
      <c r="M34" s="16">
        <f>VLOOKUP(Tabelle4[[#This Row],[Key]],'2. Unique Results'!A:X,13,FALSE)</f>
        <v>44887.363807870373</v>
      </c>
      <c r="N34" s="16">
        <f>VLOOKUP(Tabelle4[[#This Row],[Key]],'2. Unique Results'!A:X,14,FALSE)</f>
        <v>0</v>
      </c>
      <c r="O34" t="str">
        <f>VLOOKUP(Tabelle4[[#This Row],[Key]],'2. Unique Results'!A:X,15,FALSE)</f>
        <v/>
      </c>
      <c r="P34" t="str">
        <f>VLOOKUP(Tabelle4[[#This Row],[Key]],'2. Unique Results'!A:X,16,FALSE)</f>
        <v/>
      </c>
      <c r="Q34" t="str">
        <f>VLOOKUP(Tabelle4[[#This Row],[Key]],'2. Unique Results'!A:X,17,FALSE)</f>
        <v/>
      </c>
      <c r="R34" t="str">
        <f>VLOOKUP(Tabelle4[[#This Row],[Key]],'2. Unique Results'!A:X,18,FALSE)</f>
        <v/>
      </c>
      <c r="S34" t="str">
        <f>VLOOKUP(Tabelle4[[#This Row],[Key]],'2. Unique Results'!A:X,19,FALSE)</f>
        <v/>
      </c>
      <c r="T34" t="str">
        <f>VLOOKUP(Tabelle4[[#This Row],[Key]],'2. Unique Results'!A:X,20,FALSE)</f>
        <v/>
      </c>
      <c r="U34" t="str">
        <f>VLOOKUP(Tabelle4[[#This Row],[Key]],'2. Unique Results'!A:X,21,FALSE)</f>
        <v/>
      </c>
      <c r="V34" t="str">
        <f>VLOOKUP(Tabelle4[[#This Row],[Key]],'2. Unique Results'!A:X,22,FALSE)</f>
        <v/>
      </c>
      <c r="W34" t="str">
        <f>VLOOKUP(Tabelle4[[#This Row],[Key]],'2. Unique Results'!A:X,23,FALSE)</f>
        <v/>
      </c>
    </row>
    <row r="35" spans="1:23">
      <c r="A35" t="s">
        <v>4392</v>
      </c>
      <c r="B35" t="str">
        <f>VLOOKUP(Tabelle4[[#This Row],[Key]],'2. Unique Results'!A:X,2,FALSE)</f>
        <v>journalArticle</v>
      </c>
      <c r="C35">
        <f>VLOOKUP(Tabelle4[[#This Row],[Key]],'2. Unique Results'!A:X,3,FALSE)</f>
        <v>2014</v>
      </c>
      <c r="D35" t="str">
        <f>VLOOKUP(Tabelle4[[#This Row],[Key]],'2. Unique Results'!A:X,4,FALSE)</f>
        <v>Breuker, D.</v>
      </c>
      <c r="E35" t="str">
        <f>VLOOKUP(Tabelle4[[#This Row],[Key]],'2. Unique Results'!A:X,5,FALSE)</f>
        <v>Towards Model-Driven Engineering for Big Data Analytics–An Exploratory Analysis of Domain-Specific Languages for Machine Learning</v>
      </c>
      <c r="F35" t="str">
        <f>VLOOKUP(Tabelle4[[#This Row],[Key]],'2. Unique Results'!A:X,6,FALSE)</f>
        <v>2014 47th Hawaii International Conference on …</v>
      </c>
      <c r="G35" t="str">
        <f>VLOOKUP(Tabelle4[[#This Row],[Key]],'2. Unique Results'!A:X,7,FALSE)</f>
        <v/>
      </c>
      <c r="H35" t="str">
        <f>VLOOKUP(Tabelle4[[#This Row],[Key]],'2. Unique Results'!A:X,8,FALSE)</f>
        <v/>
      </c>
      <c r="I35" t="str">
        <f>VLOOKUP(Tabelle4[[#This Row],[Key]],'2. Unique Results'!A:X,9,FALSE)</f>
        <v/>
      </c>
      <c r="J35" t="str">
        <f>VLOOKUP(Tabelle4[[#This Row],[Key]],'2. Unique Results'!A:X,10,FALSE)</f>
        <v>https://ieeexplore.ieee.org/abstract/document/6758697/</v>
      </c>
      <c r="K35" t="str">
        <f>VLOOKUP(Tabelle4[[#This Row],[Key]],'2. Unique Results'!A:X,11,FALSE)</f>
        <v>2014</v>
      </c>
      <c r="L35">
        <f>VLOOKUP(Tabelle4[[#This Row],[Key]],'2. Unique Results'!A:X,12,FALSE)</f>
        <v>44887.363807870373</v>
      </c>
      <c r="M35" s="16">
        <f>VLOOKUP(Tabelle4[[#This Row],[Key]],'2. Unique Results'!A:X,13,FALSE)</f>
        <v>44887.363807870373</v>
      </c>
      <c r="N35" s="16">
        <f>VLOOKUP(Tabelle4[[#This Row],[Key]],'2. Unique Results'!A:X,14,FALSE)</f>
        <v>0</v>
      </c>
      <c r="O35" t="str">
        <f>VLOOKUP(Tabelle4[[#This Row],[Key]],'2. Unique Results'!A:X,15,FALSE)</f>
        <v/>
      </c>
      <c r="P35" t="str">
        <f>VLOOKUP(Tabelle4[[#This Row],[Key]],'2. Unique Results'!A:X,16,FALSE)</f>
        <v/>
      </c>
      <c r="Q35" t="str">
        <f>VLOOKUP(Tabelle4[[#This Row],[Key]],'2. Unique Results'!A:X,17,FALSE)</f>
        <v/>
      </c>
      <c r="R35" t="str">
        <f>VLOOKUP(Tabelle4[[#This Row],[Key]],'2. Unique Results'!A:X,18,FALSE)</f>
        <v/>
      </c>
      <c r="S35" t="str">
        <f>VLOOKUP(Tabelle4[[#This Row],[Key]],'2. Unique Results'!A:X,19,FALSE)</f>
        <v/>
      </c>
      <c r="T35" t="str">
        <f>VLOOKUP(Tabelle4[[#This Row],[Key]],'2. Unique Results'!A:X,20,FALSE)</f>
        <v/>
      </c>
      <c r="U35" t="str">
        <f>VLOOKUP(Tabelle4[[#This Row],[Key]],'2. Unique Results'!A:X,21,FALSE)</f>
        <v/>
      </c>
      <c r="V35" t="str">
        <f>VLOOKUP(Tabelle4[[#This Row],[Key]],'2. Unique Results'!A:X,22,FALSE)</f>
        <v/>
      </c>
      <c r="W35" t="str">
        <f>VLOOKUP(Tabelle4[[#This Row],[Key]],'2. Unique Results'!A:X,23,FALSE)</f>
        <v/>
      </c>
    </row>
    <row r="36" spans="1:23">
      <c r="A36" t="s">
        <v>5732</v>
      </c>
      <c r="B36" t="str">
        <f>VLOOKUP(Tabelle4[[#This Row],[Key]],'2. Unique Results'!A:X,2,FALSE)</f>
        <v>journalArticle</v>
      </c>
      <c r="C36">
        <f>VLOOKUP(Tabelle4[[#This Row],[Key]],'2. Unique Results'!A:X,3,FALSE)</f>
        <v>2019</v>
      </c>
      <c r="D36" t="str">
        <f>VLOOKUP(Tabelle4[[#This Row],[Key]],'2. Unique Results'!A:X,4,FALSE)</f>
        <v>Burgueño, L.; Burdusel, A.; Gérard, S.; ...</v>
      </c>
      <c r="E36" t="str">
        <f>VLOOKUP(Tabelle4[[#This Row],[Key]],'2. Unique Results'!A:X,5,FALSE)</f>
        <v>Preface to MDE Intelligence 2019: 1st Workshop on Artificial Intelligence and Model-Driven Engineering</v>
      </c>
      <c r="F36" t="str">
        <f>VLOOKUP(Tabelle4[[#This Row],[Key]],'2. Unique Results'!A:X,6,FALSE)</f>
        <v>2019 ACM/IEEE 22nd …</v>
      </c>
      <c r="G36" t="str">
        <f>VLOOKUP(Tabelle4[[#This Row],[Key]],'2. Unique Results'!A:X,7,FALSE)</f>
        <v/>
      </c>
      <c r="H36" t="str">
        <f>VLOOKUP(Tabelle4[[#This Row],[Key]],'2. Unique Results'!A:X,8,FALSE)</f>
        <v/>
      </c>
      <c r="I36" t="str">
        <f>VLOOKUP(Tabelle4[[#This Row],[Key]],'2. Unique Results'!A:X,9,FALSE)</f>
        <v/>
      </c>
      <c r="J36" t="str">
        <f>VLOOKUP(Tabelle4[[#This Row],[Key]],'2. Unique Results'!A:X,10,FALSE)</f>
        <v>https://ieeexplore.ieee.org/abstract/document/8904820/</v>
      </c>
      <c r="K36" t="str">
        <f>VLOOKUP(Tabelle4[[#This Row],[Key]],'2. Unique Results'!A:X,11,FALSE)</f>
        <v>2019</v>
      </c>
      <c r="L36">
        <f>VLOOKUP(Tabelle4[[#This Row],[Key]],'2. Unique Results'!A:X,12,FALSE)</f>
        <v>44887.363807870373</v>
      </c>
      <c r="M36" s="16">
        <f>VLOOKUP(Tabelle4[[#This Row],[Key]],'2. Unique Results'!A:X,13,FALSE)</f>
        <v>44887.363807870373</v>
      </c>
      <c r="N36" s="16">
        <f>VLOOKUP(Tabelle4[[#This Row],[Key]],'2. Unique Results'!A:X,14,FALSE)</f>
        <v>0</v>
      </c>
      <c r="O36" t="str">
        <f>VLOOKUP(Tabelle4[[#This Row],[Key]],'2. Unique Results'!A:X,15,FALSE)</f>
        <v/>
      </c>
      <c r="P36" t="str">
        <f>VLOOKUP(Tabelle4[[#This Row],[Key]],'2. Unique Results'!A:X,16,FALSE)</f>
        <v/>
      </c>
      <c r="Q36" t="str">
        <f>VLOOKUP(Tabelle4[[#This Row],[Key]],'2. Unique Results'!A:X,17,FALSE)</f>
        <v/>
      </c>
      <c r="R36" t="str">
        <f>VLOOKUP(Tabelle4[[#This Row],[Key]],'2. Unique Results'!A:X,18,FALSE)</f>
        <v/>
      </c>
      <c r="S36" t="str">
        <f>VLOOKUP(Tabelle4[[#This Row],[Key]],'2. Unique Results'!A:X,19,FALSE)</f>
        <v/>
      </c>
      <c r="T36" t="str">
        <f>VLOOKUP(Tabelle4[[#This Row],[Key]],'2. Unique Results'!A:X,20,FALSE)</f>
        <v/>
      </c>
      <c r="U36" t="str">
        <f>VLOOKUP(Tabelle4[[#This Row],[Key]],'2. Unique Results'!A:X,21,FALSE)</f>
        <v/>
      </c>
      <c r="V36" t="str">
        <f>VLOOKUP(Tabelle4[[#This Row],[Key]],'2. Unique Results'!A:X,22,FALSE)</f>
        <v/>
      </c>
      <c r="W36" t="str">
        <f>VLOOKUP(Tabelle4[[#This Row],[Key]],'2. Unique Results'!A:X,23,FALSE)</f>
        <v/>
      </c>
    </row>
    <row r="37" spans="1:23">
      <c r="A37" t="s">
        <v>4393</v>
      </c>
      <c r="B37" t="str">
        <f>VLOOKUP(Tabelle4[[#This Row],[Key]],'2. Unique Results'!A:X,2,FALSE)</f>
        <v>journalArticle</v>
      </c>
      <c r="C37">
        <f>VLOOKUP(Tabelle4[[#This Row],[Key]],'2. Unique Results'!A:X,3,FALSE)</f>
        <v>2022</v>
      </c>
      <c r="D37" t="str">
        <f>VLOOKUP(Tabelle4[[#This Row],[Key]],'2. Unique Results'!A:X,4,FALSE)</f>
        <v>Moin, A.; Wattanavaekin, U.; Lungu, A.; ...</v>
      </c>
      <c r="E37" t="str">
        <f>VLOOKUP(Tabelle4[[#This Row],[Key]],'2. Unique Results'!A:X,5,FALSE)</f>
        <v>Enabling Automated Machine Learning for Model-Driven AI Engineering</v>
      </c>
      <c r="F37" t="str">
        <f>VLOOKUP(Tabelle4[[#This Row],[Key]],'2. Unique Results'!A:X,6,FALSE)</f>
        <v>arXiv preprint arXiv …</v>
      </c>
      <c r="G37" t="str">
        <f>VLOOKUP(Tabelle4[[#This Row],[Key]],'2. Unique Results'!A:X,7,FALSE)</f>
        <v/>
      </c>
      <c r="H37" t="str">
        <f>VLOOKUP(Tabelle4[[#This Row],[Key]],'2. Unique Results'!A:X,8,FALSE)</f>
        <v/>
      </c>
      <c r="I37" t="str">
        <f>VLOOKUP(Tabelle4[[#This Row],[Key]],'2. Unique Results'!A:X,9,FALSE)</f>
        <v/>
      </c>
      <c r="J37" t="str">
        <f>VLOOKUP(Tabelle4[[#This Row],[Key]],'2. Unique Results'!A:X,10,FALSE)</f>
        <v>https://arxiv.org/abs/2203.02927</v>
      </c>
      <c r="K37" t="str">
        <f>VLOOKUP(Tabelle4[[#This Row],[Key]],'2. Unique Results'!A:X,11,FALSE)</f>
        <v>2022</v>
      </c>
      <c r="L37">
        <f>VLOOKUP(Tabelle4[[#This Row],[Key]],'2. Unique Results'!A:X,12,FALSE)</f>
        <v>44887.363807870373</v>
      </c>
      <c r="M37" s="16">
        <f>VLOOKUP(Tabelle4[[#This Row],[Key]],'2. Unique Results'!A:X,13,FALSE)</f>
        <v>44887.363807870373</v>
      </c>
      <c r="N37" s="16">
        <f>VLOOKUP(Tabelle4[[#This Row],[Key]],'2. Unique Results'!A:X,14,FALSE)</f>
        <v>0</v>
      </c>
      <c r="O37" t="str">
        <f>VLOOKUP(Tabelle4[[#This Row],[Key]],'2. Unique Results'!A:X,15,FALSE)</f>
        <v/>
      </c>
      <c r="P37" t="str">
        <f>VLOOKUP(Tabelle4[[#This Row],[Key]],'2. Unique Results'!A:X,16,FALSE)</f>
        <v/>
      </c>
      <c r="Q37" t="str">
        <f>VLOOKUP(Tabelle4[[#This Row],[Key]],'2. Unique Results'!A:X,17,FALSE)</f>
        <v/>
      </c>
      <c r="R37" t="str">
        <f>VLOOKUP(Tabelle4[[#This Row],[Key]],'2. Unique Results'!A:X,18,FALSE)</f>
        <v/>
      </c>
      <c r="S37" t="str">
        <f>VLOOKUP(Tabelle4[[#This Row],[Key]],'2. Unique Results'!A:X,19,FALSE)</f>
        <v/>
      </c>
      <c r="T37" t="str">
        <f>VLOOKUP(Tabelle4[[#This Row],[Key]],'2. Unique Results'!A:X,20,FALSE)</f>
        <v/>
      </c>
      <c r="U37" t="str">
        <f>VLOOKUP(Tabelle4[[#This Row],[Key]],'2. Unique Results'!A:X,21,FALSE)</f>
        <v/>
      </c>
      <c r="V37" t="str">
        <f>VLOOKUP(Tabelle4[[#This Row],[Key]],'2. Unique Results'!A:X,22,FALSE)</f>
        <v/>
      </c>
      <c r="W37" t="str">
        <f>VLOOKUP(Tabelle4[[#This Row],[Key]],'2. Unique Results'!A:X,23,FALSE)</f>
        <v/>
      </c>
    </row>
    <row r="38" spans="1:23">
      <c r="A38" t="s">
        <v>5733</v>
      </c>
      <c r="B38" t="str">
        <f>VLOOKUP(Tabelle4[[#This Row],[Key]],'2. Unique Results'!A:X,2,FALSE)</f>
        <v>journalArticle</v>
      </c>
      <c r="C38">
        <f>VLOOKUP(Tabelle4[[#This Row],[Key]],'2. Unique Results'!A:X,3,FALSE)</f>
        <v>2021</v>
      </c>
      <c r="D38" t="str">
        <f>VLOOKUP(Tabelle4[[#This Row],[Key]],'2. Unique Results'!A:X,4,FALSE)</f>
        <v>Huang, Seth H.; Xu, Lingjie; Jiang, Congwei</v>
      </c>
      <c r="E38" t="str">
        <f>VLOOKUP(Tabelle4[[#This Row],[Key]],'2. Unique Results'!A:X,5,FALSE)</f>
        <v>Artificial Intelligence and Advanced Time Series Classification: Residual Attention Net for Cross-Domain Modeling</v>
      </c>
      <c r="F38" t="str">
        <f>VLOOKUP(Tabelle4[[#This Row],[Key]],'2. Unique Results'!A:X,6,FALSE)</f>
        <v>Fintech with Artificial Intelligence, Big Data, and Blockchain</v>
      </c>
      <c r="G38" t="str">
        <f>VLOOKUP(Tabelle4[[#This Row],[Key]],'2. Unique Results'!A:X,7,FALSE)</f>
        <v/>
      </c>
      <c r="H38" t="str">
        <f>VLOOKUP(Tabelle4[[#This Row],[Key]],'2. Unique Results'!A:X,8,FALSE)</f>
        <v/>
      </c>
      <c r="I38" t="str">
        <f>VLOOKUP(Tabelle4[[#This Row],[Key]],'2. Unique Results'!A:X,9,FALSE)</f>
        <v/>
      </c>
      <c r="J38" t="str">
        <f>VLOOKUP(Tabelle4[[#This Row],[Key]],'2. Unique Results'!A:X,10,FALSE)</f>
        <v>http://link.springer.com/10.1007/978-981-33-6137-9_5</v>
      </c>
      <c r="K38" t="str">
        <f>VLOOKUP(Tabelle4[[#This Row],[Key]],'2. Unique Results'!A:X,11,FALSE)</f>
        <v>2021</v>
      </c>
      <c r="L38">
        <f>VLOOKUP(Tabelle4[[#This Row],[Key]],'2. Unique Results'!A:X,12,FALSE)</f>
        <v>44887.363807870373</v>
      </c>
      <c r="M38" s="16">
        <f>VLOOKUP(Tabelle4[[#This Row],[Key]],'2. Unique Results'!A:X,13,FALSE)</f>
        <v>44887.363807870373</v>
      </c>
      <c r="N38" s="16">
        <f>VLOOKUP(Tabelle4[[#This Row],[Key]],'2. Unique Results'!A:X,14,FALSE)</f>
        <v>44886.598333333335</v>
      </c>
      <c r="O38" t="str">
        <f>VLOOKUP(Tabelle4[[#This Row],[Key]],'2. Unique Results'!A:X,15,FALSE)</f>
        <v>153-168</v>
      </c>
      <c r="P38" t="str">
        <f>VLOOKUP(Tabelle4[[#This Row],[Key]],'2. Unique Results'!A:X,16,FALSE)</f>
        <v/>
      </c>
      <c r="Q38" t="str">
        <f>VLOOKUP(Tabelle4[[#This Row],[Key]],'2. Unique Results'!A:X,17,FALSE)</f>
        <v/>
      </c>
      <c r="R38" t="str">
        <f>VLOOKUP(Tabelle4[[#This Row],[Key]],'2. Unique Results'!A:X,18,FALSE)</f>
        <v/>
      </c>
      <c r="S38" t="str">
        <f>VLOOKUP(Tabelle4[[#This Row],[Key]],'2. Unique Results'!A:X,19,FALSE)</f>
        <v>Artificial Intelligence and Advanced Time Series Classification</v>
      </c>
      <c r="T38" t="str">
        <f>VLOOKUP(Tabelle4[[#This Row],[Key]],'2. Unique Results'!A:X,20,FALSE)</f>
        <v/>
      </c>
      <c r="U38" t="str">
        <f>VLOOKUP(Tabelle4[[#This Row],[Key]],'2. Unique Results'!A:X,21,FALSE)</f>
        <v/>
      </c>
      <c r="V38" t="str">
        <f>VLOOKUP(Tabelle4[[#This Row],[Key]],'2. Unique Results'!A:X,22,FALSE)</f>
        <v>en</v>
      </c>
      <c r="W38" t="str">
        <f>VLOOKUP(Tabelle4[[#This Row],[Key]],'2. Unique Results'!A:X,23,FALSE)</f>
        <v>DOI.org (Crossref)</v>
      </c>
    </row>
    <row r="39" spans="1:23">
      <c r="A39" t="s">
        <v>5736</v>
      </c>
      <c r="B39" t="str">
        <f>VLOOKUP(Tabelle4[[#This Row],[Key]],'2. Unique Results'!A:X,2,FALSE)</f>
        <v>journalArticle</v>
      </c>
      <c r="C39">
        <f>VLOOKUP(Tabelle4[[#This Row],[Key]],'2. Unique Results'!A:X,3,FALSE)</f>
        <v>2022</v>
      </c>
      <c r="D39" t="str">
        <f>VLOOKUP(Tabelle4[[#This Row],[Key]],'2. Unique Results'!A:X,4,FALSE)</f>
        <v>Yoo, Yeongmin; Park, Chang-Kyu; Lee, Jongsoo</v>
      </c>
      <c r="E39" t="str">
        <f>VLOOKUP(Tabelle4[[#This Row],[Key]],'2. Unique Results'!A:X,5,FALSE)</f>
        <v>Deep learning-based efficient metamodeling via domain knowledge-integrated designable data augmentation with transfer learning: application to vehicle crash safety</v>
      </c>
      <c r="F39" t="str">
        <f>VLOOKUP(Tabelle4[[#This Row],[Key]],'2. Unique Results'!A:X,6,FALSE)</f>
        <v>Structural and Multidisciplinary Optimization</v>
      </c>
      <c r="G39" t="str">
        <f>VLOOKUP(Tabelle4[[#This Row],[Key]],'2. Unique Results'!A:X,7,FALSE)</f>
        <v/>
      </c>
      <c r="H39" t="str">
        <f>VLOOKUP(Tabelle4[[#This Row],[Key]],'2. Unique Results'!A:X,8,FALSE)</f>
        <v>1615-147X, 1615-1488</v>
      </c>
      <c r="I39" t="str">
        <f>VLOOKUP(Tabelle4[[#This Row],[Key]],'2. Unique Results'!A:X,9,FALSE)</f>
        <v>10.1007/s00158-022-03290-1</v>
      </c>
      <c r="J39" t="str">
        <f>VLOOKUP(Tabelle4[[#This Row],[Key]],'2. Unique Results'!A:X,10,FALSE)</f>
        <v>https://link.springer.com/10.1007/s00158-022-03290-1</v>
      </c>
      <c r="K39" t="str">
        <f>VLOOKUP(Tabelle4[[#This Row],[Key]],'2. Unique Results'!A:X,11,FALSE)</f>
        <v>2022-07</v>
      </c>
      <c r="L39">
        <f>VLOOKUP(Tabelle4[[#This Row],[Key]],'2. Unique Results'!A:X,12,FALSE)</f>
        <v>44887.363807870373</v>
      </c>
      <c r="M39" s="16">
        <f>VLOOKUP(Tabelle4[[#This Row],[Key]],'2. Unique Results'!A:X,13,FALSE)</f>
        <v>44887.363807870373</v>
      </c>
      <c r="N39" s="16">
        <f>VLOOKUP(Tabelle4[[#This Row],[Key]],'2. Unique Results'!A:X,14,FALSE)</f>
        <v>44886.598078703704</v>
      </c>
      <c r="O39" t="str">
        <f>VLOOKUP(Tabelle4[[#This Row],[Key]],'2. Unique Results'!A:X,15,FALSE)</f>
        <v>189</v>
      </c>
      <c r="P39" t="str">
        <f>VLOOKUP(Tabelle4[[#This Row],[Key]],'2. Unique Results'!A:X,16,FALSE)</f>
        <v>7</v>
      </c>
      <c r="Q39" t="str">
        <f>VLOOKUP(Tabelle4[[#This Row],[Key]],'2. Unique Results'!A:X,17,FALSE)</f>
        <v>65</v>
      </c>
      <c r="R39" t="str">
        <f>VLOOKUP(Tabelle4[[#This Row],[Key]],'2. Unique Results'!A:X,18,FALSE)</f>
        <v>Struct Multidisc Optim</v>
      </c>
      <c r="S39" t="str">
        <f>VLOOKUP(Tabelle4[[#This Row],[Key]],'2. Unique Results'!A:X,19,FALSE)</f>
        <v>Deep learning-based efficient metamodeling via domain knowledge-integrated designable data augmentation with transfer learning</v>
      </c>
      <c r="T39" t="str">
        <f>VLOOKUP(Tabelle4[[#This Row],[Key]],'2. Unique Results'!A:X,20,FALSE)</f>
        <v/>
      </c>
      <c r="U39" t="str">
        <f>VLOOKUP(Tabelle4[[#This Row],[Key]],'2. Unique Results'!A:X,21,FALSE)</f>
        <v/>
      </c>
      <c r="V39" t="str">
        <f>VLOOKUP(Tabelle4[[#This Row],[Key]],'2. Unique Results'!A:X,22,FALSE)</f>
        <v>en</v>
      </c>
      <c r="W39" t="str">
        <f>VLOOKUP(Tabelle4[[#This Row],[Key]],'2. Unique Results'!A:X,23,FALSE)</f>
        <v>DOI.org (Crossref)</v>
      </c>
    </row>
    <row r="40" spans="1:23">
      <c r="A40" t="s">
        <v>5739</v>
      </c>
      <c r="B40" t="str">
        <f>VLOOKUP(Tabelle4[[#This Row],[Key]],'2. Unique Results'!A:X,2,FALSE)</f>
        <v>conferencePaper</v>
      </c>
      <c r="C40">
        <f>VLOOKUP(Tabelle4[[#This Row],[Key]],'2. Unique Results'!A:X,3,FALSE)</f>
        <v>2021</v>
      </c>
      <c r="D40" t="str">
        <f>VLOOKUP(Tabelle4[[#This Row],[Key]],'2. Unique Results'!A:X,4,FALSE)</f>
        <v>Saouma, Victor E.; Hariri-Ardebili, M. Amin; Saouma, Victor E.; Hariri-Ardebili, M. Amin</v>
      </c>
      <c r="E40" t="str">
        <f>VLOOKUP(Tabelle4[[#This Row],[Key]],'2. Unique Results'!A:X,5,FALSE)</f>
        <v>Metamodeling and Machine Learning</v>
      </c>
      <c r="F40" t="str">
        <f>VLOOKUP(Tabelle4[[#This Row],[Key]],'2. Unique Results'!A:X,6,FALSE)</f>
        <v>Aging, Shaking, and Cracking of Infrastructures</v>
      </c>
      <c r="G40" t="str">
        <f>VLOOKUP(Tabelle4[[#This Row],[Key]],'2. Unique Results'!A:X,7,FALSE)</f>
        <v>978-3-030-57433-8 978-3-030-57434-5</v>
      </c>
      <c r="H40" t="str">
        <f>VLOOKUP(Tabelle4[[#This Row],[Key]],'2. Unique Results'!A:X,8,FALSE)</f>
        <v/>
      </c>
      <c r="I40" t="str">
        <f>VLOOKUP(Tabelle4[[#This Row],[Key]],'2. Unique Results'!A:X,9,FALSE)</f>
        <v/>
      </c>
      <c r="J40" t="str">
        <f>VLOOKUP(Tabelle4[[#This Row],[Key]],'2. Unique Results'!A:X,10,FALSE)</f>
        <v>https://link.springer.com/10.1007/978-3-030-57434-5_20</v>
      </c>
      <c r="K40" t="str">
        <f>VLOOKUP(Tabelle4[[#This Row],[Key]],'2. Unique Results'!A:X,11,FALSE)</f>
        <v>2021</v>
      </c>
      <c r="L40">
        <f>VLOOKUP(Tabelle4[[#This Row],[Key]],'2. Unique Results'!A:X,12,FALSE)</f>
        <v>44887.363807870373</v>
      </c>
      <c r="M40" s="16">
        <f>VLOOKUP(Tabelle4[[#This Row],[Key]],'2. Unique Results'!A:X,13,FALSE)</f>
        <v>44887.363807870373</v>
      </c>
      <c r="N40" s="16">
        <f>VLOOKUP(Tabelle4[[#This Row],[Key]],'2. Unique Results'!A:X,14,FALSE)</f>
        <v>44886.598263888889</v>
      </c>
      <c r="O40" t="str">
        <f>VLOOKUP(Tabelle4[[#This Row],[Key]],'2. Unique Results'!A:X,15,FALSE)</f>
        <v>485-515</v>
      </c>
      <c r="P40" t="str">
        <f>VLOOKUP(Tabelle4[[#This Row],[Key]],'2. Unique Results'!A:X,16,FALSE)</f>
        <v/>
      </c>
      <c r="Q40" t="str">
        <f>VLOOKUP(Tabelle4[[#This Row],[Key]],'2. Unique Results'!A:X,17,FALSE)</f>
        <v/>
      </c>
      <c r="R40" t="str">
        <f>VLOOKUP(Tabelle4[[#This Row],[Key]],'2. Unique Results'!A:X,18,FALSE)</f>
        <v/>
      </c>
      <c r="S40" t="str">
        <f>VLOOKUP(Tabelle4[[#This Row],[Key]],'2. Unique Results'!A:X,19,FALSE)</f>
        <v/>
      </c>
      <c r="T40" t="str">
        <f>VLOOKUP(Tabelle4[[#This Row],[Key]],'2. Unique Results'!A:X,20,FALSE)</f>
        <v>Springer International Publishing</v>
      </c>
      <c r="U40" t="str">
        <f>VLOOKUP(Tabelle4[[#This Row],[Key]],'2. Unique Results'!A:X,21,FALSE)</f>
        <v>Cham</v>
      </c>
      <c r="V40" t="str">
        <f>VLOOKUP(Tabelle4[[#This Row],[Key]],'2. Unique Results'!A:X,22,FALSE)</f>
        <v>en</v>
      </c>
      <c r="W40" t="str">
        <f>VLOOKUP(Tabelle4[[#This Row],[Key]],'2. Unique Results'!A:X,23,FALSE)</f>
        <v>DOI.org (Crossref)</v>
      </c>
    </row>
    <row r="41" spans="1:23">
      <c r="A41" t="s">
        <v>5740</v>
      </c>
      <c r="B41" t="str">
        <f>VLOOKUP(Tabelle4[[#This Row],[Key]],'2. Unique Results'!A:X,2,FALSE)</f>
        <v>journalArticle</v>
      </c>
      <c r="C41">
        <f>VLOOKUP(Tabelle4[[#This Row],[Key]],'2. Unique Results'!A:X,3,FALSE)</f>
        <v>2020</v>
      </c>
      <c r="D41" t="str">
        <f>VLOOKUP(Tabelle4[[#This Row],[Key]],'2. Unique Results'!A:X,4,FALSE)</f>
        <v>Poroor, Jayaraj</v>
      </c>
      <c r="E41" t="str">
        <f>VLOOKUP(Tabelle4[[#This Row],[Key]],'2. Unique Results'!A:X,5,FALSE)</f>
        <v>MotePy: A domain specific language for low-overhead machine learning and data processing</v>
      </c>
      <c r="F41" t="str">
        <f>VLOOKUP(Tabelle4[[#This Row],[Key]],'2. Unique Results'!A:X,6,FALSE)</f>
        <v>CoRR</v>
      </c>
      <c r="G41" t="str">
        <f>VLOOKUP(Tabelle4[[#This Row],[Key]],'2. Unique Results'!A:X,7,FALSE)</f>
        <v/>
      </c>
      <c r="H41" t="str">
        <f>VLOOKUP(Tabelle4[[#This Row],[Key]],'2. Unique Results'!A:X,8,FALSE)</f>
        <v/>
      </c>
      <c r="I41" t="str">
        <f>VLOOKUP(Tabelle4[[#This Row],[Key]],'2. Unique Results'!A:X,9,FALSE)</f>
        <v/>
      </c>
      <c r="J41" t="str">
        <f>VLOOKUP(Tabelle4[[#This Row],[Key]],'2. Unique Results'!A:X,10,FALSE)</f>
        <v>https://arxiv.org/abs/2011.05194</v>
      </c>
      <c r="K41" t="str">
        <f>VLOOKUP(Tabelle4[[#This Row],[Key]],'2. Unique Results'!A:X,11,FALSE)</f>
        <v>2020</v>
      </c>
      <c r="L41">
        <f>VLOOKUP(Tabelle4[[#This Row],[Key]],'2. Unique Results'!A:X,12,FALSE)</f>
        <v>44887.363807870373</v>
      </c>
      <c r="M41" s="16">
        <f>VLOOKUP(Tabelle4[[#This Row],[Key]],'2. Unique Results'!A:X,13,FALSE)</f>
        <v>44887.363807870373</v>
      </c>
      <c r="N41" s="16">
        <f>VLOOKUP(Tabelle4[[#This Row],[Key]],'2. Unique Results'!A:X,14,FALSE)</f>
        <v>0</v>
      </c>
      <c r="O41" t="str">
        <f>VLOOKUP(Tabelle4[[#This Row],[Key]],'2. Unique Results'!A:X,15,FALSE)</f>
        <v/>
      </c>
      <c r="P41" t="str">
        <f>VLOOKUP(Tabelle4[[#This Row],[Key]],'2. Unique Results'!A:X,16,FALSE)</f>
        <v/>
      </c>
      <c r="Q41" t="str">
        <f>VLOOKUP(Tabelle4[[#This Row],[Key]],'2. Unique Results'!A:X,17,FALSE)</f>
        <v>abs/2011.05194</v>
      </c>
      <c r="R41" t="str">
        <f>VLOOKUP(Tabelle4[[#This Row],[Key]],'2. Unique Results'!A:X,18,FALSE)</f>
        <v/>
      </c>
      <c r="S41" t="str">
        <f>VLOOKUP(Tabelle4[[#This Row],[Key]],'2. Unique Results'!A:X,19,FALSE)</f>
        <v/>
      </c>
      <c r="T41" t="str">
        <f>VLOOKUP(Tabelle4[[#This Row],[Key]],'2. Unique Results'!A:X,20,FALSE)</f>
        <v/>
      </c>
      <c r="U41" t="str">
        <f>VLOOKUP(Tabelle4[[#This Row],[Key]],'2. Unique Results'!A:X,21,FALSE)</f>
        <v/>
      </c>
      <c r="V41" t="str">
        <f>VLOOKUP(Tabelle4[[#This Row],[Key]],'2. Unique Results'!A:X,22,FALSE)</f>
        <v/>
      </c>
      <c r="W41" t="str">
        <f>VLOOKUP(Tabelle4[[#This Row],[Key]],'2. Unique Results'!A:X,23,FALSE)</f>
        <v/>
      </c>
    </row>
    <row r="42" spans="1:23">
      <c r="A42" t="s">
        <v>5742</v>
      </c>
      <c r="B42" t="str">
        <f>VLOOKUP(Tabelle4[[#This Row],[Key]],'2. Unique Results'!A:X,2,FALSE)</f>
        <v>journalArticle</v>
      </c>
      <c r="C42">
        <f>VLOOKUP(Tabelle4[[#This Row],[Key]],'2. Unique Results'!A:X,3,FALSE)</f>
        <v>2013</v>
      </c>
      <c r="D42" t="str">
        <f>VLOOKUP(Tabelle4[[#This Row],[Key]],'2. Unique Results'!A:X,4,FALSE)</f>
        <v>Hermida, Jesús M.; Meliá, Santiago; Montoyo, Andrés; Gómez, Jaime</v>
      </c>
      <c r="E42" t="str">
        <f>VLOOKUP(Tabelle4[[#This Row],[Key]],'2. Unique Results'!A:X,5,FALSE)</f>
        <v>Applying model-driven engineering to the development of Rich Internet Applications for Business Intelligence</v>
      </c>
      <c r="F42" t="str">
        <f>VLOOKUP(Tabelle4[[#This Row],[Key]],'2. Unique Results'!A:X,6,FALSE)</f>
        <v>Information Systems Frontiers</v>
      </c>
      <c r="G42" t="str">
        <f>VLOOKUP(Tabelle4[[#This Row],[Key]],'2. Unique Results'!A:X,7,FALSE)</f>
        <v/>
      </c>
      <c r="H42" t="str">
        <f>VLOOKUP(Tabelle4[[#This Row],[Key]],'2. Unique Results'!A:X,8,FALSE)</f>
        <v>1387-3326, 1572-9419</v>
      </c>
      <c r="I42" t="str">
        <f>VLOOKUP(Tabelle4[[#This Row],[Key]],'2. Unique Results'!A:X,9,FALSE)</f>
        <v>10.1007/s10796-012-9402-9</v>
      </c>
      <c r="J42" t="str">
        <f>VLOOKUP(Tabelle4[[#This Row],[Key]],'2. Unique Results'!A:X,10,FALSE)</f>
        <v>http://link.springer.com/10.1007/s10796-012-9402-9</v>
      </c>
      <c r="K42" t="str">
        <f>VLOOKUP(Tabelle4[[#This Row],[Key]],'2. Unique Results'!A:X,11,FALSE)</f>
        <v>2013-07</v>
      </c>
      <c r="L42">
        <f>VLOOKUP(Tabelle4[[#This Row],[Key]],'2. Unique Results'!A:X,12,FALSE)</f>
        <v>44887.363807870373</v>
      </c>
      <c r="M42" s="16">
        <f>VLOOKUP(Tabelle4[[#This Row],[Key]],'2. Unique Results'!A:X,13,FALSE)</f>
        <v>44887.363807870373</v>
      </c>
      <c r="N42" s="16">
        <f>VLOOKUP(Tabelle4[[#This Row],[Key]],'2. Unique Results'!A:X,14,FALSE)</f>
        <v>44886.598449074074</v>
      </c>
      <c r="O42" t="str">
        <f>VLOOKUP(Tabelle4[[#This Row],[Key]],'2. Unique Results'!A:X,15,FALSE)</f>
        <v>411-431</v>
      </c>
      <c r="P42" t="str">
        <f>VLOOKUP(Tabelle4[[#This Row],[Key]],'2. Unique Results'!A:X,16,FALSE)</f>
        <v>3</v>
      </c>
      <c r="Q42" t="str">
        <f>VLOOKUP(Tabelle4[[#This Row],[Key]],'2. Unique Results'!A:X,17,FALSE)</f>
        <v>15</v>
      </c>
      <c r="R42" t="str">
        <f>VLOOKUP(Tabelle4[[#This Row],[Key]],'2. Unique Results'!A:X,18,FALSE)</f>
        <v>Inf Syst Front</v>
      </c>
      <c r="S42" t="str">
        <f>VLOOKUP(Tabelle4[[#This Row],[Key]],'2. Unique Results'!A:X,19,FALSE)</f>
        <v/>
      </c>
      <c r="T42" t="str">
        <f>VLOOKUP(Tabelle4[[#This Row],[Key]],'2. Unique Results'!A:X,20,FALSE)</f>
        <v/>
      </c>
      <c r="U42" t="str">
        <f>VLOOKUP(Tabelle4[[#This Row],[Key]],'2. Unique Results'!A:X,21,FALSE)</f>
        <v/>
      </c>
      <c r="V42" t="str">
        <f>VLOOKUP(Tabelle4[[#This Row],[Key]],'2. Unique Results'!A:X,22,FALSE)</f>
        <v>en</v>
      </c>
      <c r="W42" t="str">
        <f>VLOOKUP(Tabelle4[[#This Row],[Key]],'2. Unique Results'!A:X,23,FALSE)</f>
        <v>DOI.org (Crossref)</v>
      </c>
    </row>
    <row r="43" spans="1:23">
      <c r="A43" t="s">
        <v>5744</v>
      </c>
      <c r="B43" t="str">
        <f>VLOOKUP(Tabelle4[[#This Row],[Key]],'2. Unique Results'!A:X,2,FALSE)</f>
        <v>conferencePaper</v>
      </c>
      <c r="C43">
        <f>VLOOKUP(Tabelle4[[#This Row],[Key]],'2. Unique Results'!A:X,3,FALSE)</f>
        <v>2011</v>
      </c>
      <c r="D43" t="str">
        <f>VLOOKUP(Tabelle4[[#This Row],[Key]],'2. Unique Results'!A:X,4,FALSE)</f>
        <v>Binder, Walter; Moret, Philippe; Ansaloni, Danilo; Sarimbekov, Aibek; Yokokawa, Akira; Tanter, Éric</v>
      </c>
      <c r="E43" t="str">
        <f>VLOOKUP(Tabelle4[[#This Row],[Key]],'2. Unique Results'!A:X,5,FALSE)</f>
        <v>Towards a domain-specific aspect language for dynamic program analysis: position paper</v>
      </c>
      <c r="F43" t="str">
        <f>VLOOKUP(Tabelle4[[#This Row],[Key]],'2. Unique Results'!A:X,6,FALSE)</f>
        <v>Proceedings of the sixth annual workshop on Domain-specific aspect languages, DSAL '11, Porto de Galinhas, Brazil, March 21, 2011</v>
      </c>
      <c r="G43" t="str">
        <f>VLOOKUP(Tabelle4[[#This Row],[Key]],'2. Unique Results'!A:X,7,FALSE)</f>
        <v/>
      </c>
      <c r="H43" t="str">
        <f>VLOOKUP(Tabelle4[[#This Row],[Key]],'2. Unique Results'!A:X,8,FALSE)</f>
        <v/>
      </c>
      <c r="I43" t="str">
        <f>VLOOKUP(Tabelle4[[#This Row],[Key]],'2. Unique Results'!A:X,9,FALSE)</f>
        <v>10.1145/1960496.1960500</v>
      </c>
      <c r="J43" t="str">
        <f>VLOOKUP(Tabelle4[[#This Row],[Key]],'2. Unique Results'!A:X,10,FALSE)</f>
        <v>https://doi.org/10.1145/1960496.1960500</v>
      </c>
      <c r="K43" t="str">
        <f>VLOOKUP(Tabelle4[[#This Row],[Key]],'2. Unique Results'!A:X,11,FALSE)</f>
        <v>2011</v>
      </c>
      <c r="L43">
        <f>VLOOKUP(Tabelle4[[#This Row],[Key]],'2. Unique Results'!A:X,12,FALSE)</f>
        <v>44887.363807870373</v>
      </c>
      <c r="M43" s="16">
        <f>VLOOKUP(Tabelle4[[#This Row],[Key]],'2. Unique Results'!A:X,13,FALSE)</f>
        <v>44887.363807870373</v>
      </c>
      <c r="N43" s="16">
        <f>VLOOKUP(Tabelle4[[#This Row],[Key]],'2. Unique Results'!A:X,14,FALSE)</f>
        <v>0</v>
      </c>
      <c r="O43" t="str">
        <f>VLOOKUP(Tabelle4[[#This Row],[Key]],'2. Unique Results'!A:X,15,FALSE)</f>
        <v>9–11</v>
      </c>
      <c r="P43" t="str">
        <f>VLOOKUP(Tabelle4[[#This Row],[Key]],'2. Unique Results'!A:X,16,FALSE)</f>
        <v/>
      </c>
      <c r="Q43" t="str">
        <f>VLOOKUP(Tabelle4[[#This Row],[Key]],'2. Unique Results'!A:X,17,FALSE)</f>
        <v/>
      </c>
      <c r="R43" t="str">
        <f>VLOOKUP(Tabelle4[[#This Row],[Key]],'2. Unique Results'!A:X,18,FALSE)</f>
        <v/>
      </c>
      <c r="S43" t="str">
        <f>VLOOKUP(Tabelle4[[#This Row],[Key]],'2. Unique Results'!A:X,19,FALSE)</f>
        <v/>
      </c>
      <c r="T43" t="str">
        <f>VLOOKUP(Tabelle4[[#This Row],[Key]],'2. Unique Results'!A:X,20,FALSE)</f>
        <v>ACM</v>
      </c>
      <c r="U43" t="str">
        <f>VLOOKUP(Tabelle4[[#This Row],[Key]],'2. Unique Results'!A:X,21,FALSE)</f>
        <v/>
      </c>
      <c r="V43" t="str">
        <f>VLOOKUP(Tabelle4[[#This Row],[Key]],'2. Unique Results'!A:X,22,FALSE)</f>
        <v/>
      </c>
      <c r="W43" t="str">
        <f>VLOOKUP(Tabelle4[[#This Row],[Key]],'2. Unique Results'!A:X,23,FALSE)</f>
        <v/>
      </c>
    </row>
    <row r="44" spans="1:23">
      <c r="A44" t="s">
        <v>5746</v>
      </c>
      <c r="B44" t="str">
        <f>VLOOKUP(Tabelle4[[#This Row],[Key]],'2. Unique Results'!A:X,2,FALSE)</f>
        <v>conferencePaper</v>
      </c>
      <c r="C44">
        <f>VLOOKUP(Tabelle4[[#This Row],[Key]],'2. Unique Results'!A:X,3,FALSE)</f>
        <v>2019</v>
      </c>
      <c r="D44" t="str">
        <f>VLOOKUP(Tabelle4[[#This Row],[Key]],'2. Unique Results'!A:X,4,FALSE)</f>
        <v>Iglesias-Urkia, Markel; Gómez, Abel; Casado-Mansilla, Diego; Urbieta, Aitor</v>
      </c>
      <c r="E44" t="str">
        <f>VLOOKUP(Tabelle4[[#This Row],[Key]],'2. Unique Results'!A:X,5,FALSE)</f>
        <v>Enabling easy Web of Things compatible device generation using a Model-Driven Engineering approach</v>
      </c>
      <c r="F44" t="str">
        <f>VLOOKUP(Tabelle4[[#This Row],[Key]],'2. Unique Results'!A:X,6,FALSE)</f>
        <v>Proceedings of the 9th International Conference on the Internet of Things, IoT 2019, Bilbao, Spain, October 22-25, 2019</v>
      </c>
      <c r="G44" t="str">
        <f>VLOOKUP(Tabelle4[[#This Row],[Key]],'2. Unique Results'!A:X,7,FALSE)</f>
        <v/>
      </c>
      <c r="H44" t="str">
        <f>VLOOKUP(Tabelle4[[#This Row],[Key]],'2. Unique Results'!A:X,8,FALSE)</f>
        <v/>
      </c>
      <c r="I44" t="str">
        <f>VLOOKUP(Tabelle4[[#This Row],[Key]],'2. Unique Results'!A:X,9,FALSE)</f>
        <v>10.1145/3365871.3365898</v>
      </c>
      <c r="J44" t="str">
        <f>VLOOKUP(Tabelle4[[#This Row],[Key]],'2. Unique Results'!A:X,10,FALSE)</f>
        <v>https://doi.org/10.1145/3365871.3365898</v>
      </c>
      <c r="K44" t="str">
        <f>VLOOKUP(Tabelle4[[#This Row],[Key]],'2. Unique Results'!A:X,11,FALSE)</f>
        <v>2019</v>
      </c>
      <c r="L44">
        <f>VLOOKUP(Tabelle4[[#This Row],[Key]],'2. Unique Results'!A:X,12,FALSE)</f>
        <v>44887.363807870373</v>
      </c>
      <c r="M44" s="16">
        <f>VLOOKUP(Tabelle4[[#This Row],[Key]],'2. Unique Results'!A:X,13,FALSE)</f>
        <v>44887.363807870373</v>
      </c>
      <c r="N44" s="16">
        <f>VLOOKUP(Tabelle4[[#This Row],[Key]],'2. Unique Results'!A:X,14,FALSE)</f>
        <v>0</v>
      </c>
      <c r="O44" t="str">
        <f>VLOOKUP(Tabelle4[[#This Row],[Key]],'2. Unique Results'!A:X,15,FALSE)</f>
        <v>25:1–25:8</v>
      </c>
      <c r="P44" t="str">
        <f>VLOOKUP(Tabelle4[[#This Row],[Key]],'2. Unique Results'!A:X,16,FALSE)</f>
        <v/>
      </c>
      <c r="Q44" t="str">
        <f>VLOOKUP(Tabelle4[[#This Row],[Key]],'2. Unique Results'!A:X,17,FALSE)</f>
        <v/>
      </c>
      <c r="R44" t="str">
        <f>VLOOKUP(Tabelle4[[#This Row],[Key]],'2. Unique Results'!A:X,18,FALSE)</f>
        <v/>
      </c>
      <c r="S44" t="str">
        <f>VLOOKUP(Tabelle4[[#This Row],[Key]],'2. Unique Results'!A:X,19,FALSE)</f>
        <v/>
      </c>
      <c r="T44" t="str">
        <f>VLOOKUP(Tabelle4[[#This Row],[Key]],'2. Unique Results'!A:X,20,FALSE)</f>
        <v>ACM</v>
      </c>
      <c r="U44" t="str">
        <f>VLOOKUP(Tabelle4[[#This Row],[Key]],'2. Unique Results'!A:X,21,FALSE)</f>
        <v/>
      </c>
      <c r="V44" t="str">
        <f>VLOOKUP(Tabelle4[[#This Row],[Key]],'2. Unique Results'!A:X,22,FALSE)</f>
        <v/>
      </c>
      <c r="W44" t="str">
        <f>VLOOKUP(Tabelle4[[#This Row],[Key]],'2. Unique Results'!A:X,23,FALSE)</f>
        <v/>
      </c>
    </row>
    <row r="45" spans="1:23">
      <c r="A45" t="s">
        <v>5747</v>
      </c>
      <c r="B45" t="str">
        <f>VLOOKUP(Tabelle4[[#This Row],[Key]],'2. Unique Results'!A:X,2,FALSE)</f>
        <v>journalArticle</v>
      </c>
      <c r="C45">
        <f>VLOOKUP(Tabelle4[[#This Row],[Key]],'2. Unique Results'!A:X,3,FALSE)</f>
        <v>2014</v>
      </c>
      <c r="D45" t="str">
        <f>VLOOKUP(Tabelle4[[#This Row],[Key]],'2. Unique Results'!A:X,4,FALSE)</f>
        <v>Ayala, Inmaculada; Amor, Mercedes; Fuentes, Lidia</v>
      </c>
      <c r="E45" t="str">
        <f>VLOOKUP(Tabelle4[[#This Row],[Key]],'2. Unique Results'!A:X,5,FALSE)</f>
        <v>A model driven engineering process of platform neutral agents for ambient intelligence devices</v>
      </c>
      <c r="F45" t="str">
        <f>VLOOKUP(Tabelle4[[#This Row],[Key]],'2. Unique Results'!A:X,6,FALSE)</f>
        <v>Autonomous Agents and Multi-Agent Systems</v>
      </c>
      <c r="G45" t="str">
        <f>VLOOKUP(Tabelle4[[#This Row],[Key]],'2. Unique Results'!A:X,7,FALSE)</f>
        <v/>
      </c>
      <c r="H45" t="str">
        <f>VLOOKUP(Tabelle4[[#This Row],[Key]],'2. Unique Results'!A:X,8,FALSE)</f>
        <v>1387-2532, 1573-7454</v>
      </c>
      <c r="I45" t="str">
        <f>VLOOKUP(Tabelle4[[#This Row],[Key]],'2. Unique Results'!A:X,9,FALSE)</f>
        <v>10.1007/s10458-013-9223-3</v>
      </c>
      <c r="J45" t="str">
        <f>VLOOKUP(Tabelle4[[#This Row],[Key]],'2. Unique Results'!A:X,10,FALSE)</f>
        <v>http://link.springer.com/10.1007/s10458-013-9223-3</v>
      </c>
      <c r="K45" t="str">
        <f>VLOOKUP(Tabelle4[[#This Row],[Key]],'2. Unique Results'!A:X,11,FALSE)</f>
        <v>2014-03</v>
      </c>
      <c r="L45">
        <f>VLOOKUP(Tabelle4[[#This Row],[Key]],'2. Unique Results'!A:X,12,FALSE)</f>
        <v>44887.363807870373</v>
      </c>
      <c r="M45" s="16">
        <f>VLOOKUP(Tabelle4[[#This Row],[Key]],'2. Unique Results'!A:X,13,FALSE)</f>
        <v>44887.363807870373</v>
      </c>
      <c r="N45" s="16">
        <f>VLOOKUP(Tabelle4[[#This Row],[Key]],'2. Unique Results'!A:X,14,FALSE)</f>
        <v>44886.598182870373</v>
      </c>
      <c r="O45" t="str">
        <f>VLOOKUP(Tabelle4[[#This Row],[Key]],'2. Unique Results'!A:X,15,FALSE)</f>
        <v>214-255</v>
      </c>
      <c r="P45" t="str">
        <f>VLOOKUP(Tabelle4[[#This Row],[Key]],'2. Unique Results'!A:X,16,FALSE)</f>
        <v>2</v>
      </c>
      <c r="Q45" t="str">
        <f>VLOOKUP(Tabelle4[[#This Row],[Key]],'2. Unique Results'!A:X,17,FALSE)</f>
        <v>28</v>
      </c>
      <c r="R45" t="str">
        <f>VLOOKUP(Tabelle4[[#This Row],[Key]],'2. Unique Results'!A:X,18,FALSE)</f>
        <v>Auton Agent Multi-Agent Syst</v>
      </c>
      <c r="S45" t="str">
        <f>VLOOKUP(Tabelle4[[#This Row],[Key]],'2. Unique Results'!A:X,19,FALSE)</f>
        <v/>
      </c>
      <c r="T45" t="str">
        <f>VLOOKUP(Tabelle4[[#This Row],[Key]],'2. Unique Results'!A:X,20,FALSE)</f>
        <v/>
      </c>
      <c r="U45" t="str">
        <f>VLOOKUP(Tabelle4[[#This Row],[Key]],'2. Unique Results'!A:X,21,FALSE)</f>
        <v/>
      </c>
      <c r="V45" t="str">
        <f>VLOOKUP(Tabelle4[[#This Row],[Key]],'2. Unique Results'!A:X,22,FALSE)</f>
        <v>en</v>
      </c>
      <c r="W45" t="str">
        <f>VLOOKUP(Tabelle4[[#This Row],[Key]],'2. Unique Results'!A:X,23,FALSE)</f>
        <v>DOI.org (Crossref)</v>
      </c>
    </row>
    <row r="46" spans="1:23">
      <c r="A46" t="s">
        <v>4394</v>
      </c>
      <c r="B46" t="str">
        <f>VLOOKUP(Tabelle4[[#This Row],[Key]],'2. Unique Results'!A:X,2,FALSE)</f>
        <v>journalArticle</v>
      </c>
      <c r="C46">
        <f>VLOOKUP(Tabelle4[[#This Row],[Key]],'2. Unique Results'!A:X,3,FALSE)</f>
        <v>2022</v>
      </c>
      <c r="D46" t="str">
        <f>VLOOKUP(Tabelle4[[#This Row],[Key]],'2. Unique Results'!A:X,4,FALSE)</f>
        <v>Burgueño, Lola; Cabot, Jordi; Wimmer, Manuel; Zschaler, Steffen</v>
      </c>
      <c r="E46" t="str">
        <f>VLOOKUP(Tabelle4[[#This Row],[Key]],'2. Unique Results'!A:X,5,FALSE)</f>
        <v>Guest editorial to the theme section on AI-enhanced model-driven engineering</v>
      </c>
      <c r="F46" t="str">
        <f>VLOOKUP(Tabelle4[[#This Row],[Key]],'2. Unique Results'!A:X,6,FALSE)</f>
        <v>Software and Systems Modeling</v>
      </c>
      <c r="G46" t="str">
        <f>VLOOKUP(Tabelle4[[#This Row],[Key]],'2. Unique Results'!A:X,7,FALSE)</f>
        <v/>
      </c>
      <c r="H46" t="str">
        <f>VLOOKUP(Tabelle4[[#This Row],[Key]],'2. Unique Results'!A:X,8,FALSE)</f>
        <v>1619-1366, 1619-1374</v>
      </c>
      <c r="I46" t="str">
        <f>VLOOKUP(Tabelle4[[#This Row],[Key]],'2. Unique Results'!A:X,9,FALSE)</f>
        <v>10.1007/s10270-022-00988-0</v>
      </c>
      <c r="J46" t="str">
        <f>VLOOKUP(Tabelle4[[#This Row],[Key]],'2. Unique Results'!A:X,10,FALSE)</f>
        <v>https://link.springer.com/10.1007/s10270-022-00988-0</v>
      </c>
      <c r="K46" t="str">
        <f>VLOOKUP(Tabelle4[[#This Row],[Key]],'2. Unique Results'!A:X,11,FALSE)</f>
        <v>2022-06</v>
      </c>
      <c r="L46">
        <f>VLOOKUP(Tabelle4[[#This Row],[Key]],'2. Unique Results'!A:X,12,FALSE)</f>
        <v>44887.363807870373</v>
      </c>
      <c r="M46" s="16">
        <f>VLOOKUP(Tabelle4[[#This Row],[Key]],'2. Unique Results'!A:X,13,FALSE)</f>
        <v>44887.363807870373</v>
      </c>
      <c r="N46" s="16">
        <f>VLOOKUP(Tabelle4[[#This Row],[Key]],'2. Unique Results'!A:X,14,FALSE)</f>
        <v>44886.597951388889</v>
      </c>
      <c r="O46" t="str">
        <f>VLOOKUP(Tabelle4[[#This Row],[Key]],'2. Unique Results'!A:X,15,FALSE)</f>
        <v>963-965</v>
      </c>
      <c r="P46" t="str">
        <f>VLOOKUP(Tabelle4[[#This Row],[Key]],'2. Unique Results'!A:X,16,FALSE)</f>
        <v>3</v>
      </c>
      <c r="Q46" t="str">
        <f>VLOOKUP(Tabelle4[[#This Row],[Key]],'2. Unique Results'!A:X,17,FALSE)</f>
        <v>21</v>
      </c>
      <c r="R46" t="str">
        <f>VLOOKUP(Tabelle4[[#This Row],[Key]],'2. Unique Results'!A:X,18,FALSE)</f>
        <v>Softw Syst Model</v>
      </c>
      <c r="S46" t="str">
        <f>VLOOKUP(Tabelle4[[#This Row],[Key]],'2. Unique Results'!A:X,19,FALSE)</f>
        <v/>
      </c>
      <c r="T46" t="str">
        <f>VLOOKUP(Tabelle4[[#This Row],[Key]],'2. Unique Results'!A:X,20,FALSE)</f>
        <v/>
      </c>
      <c r="U46" t="str">
        <f>VLOOKUP(Tabelle4[[#This Row],[Key]],'2. Unique Results'!A:X,21,FALSE)</f>
        <v/>
      </c>
      <c r="V46" t="str">
        <f>VLOOKUP(Tabelle4[[#This Row],[Key]],'2. Unique Results'!A:X,22,FALSE)</f>
        <v>en</v>
      </c>
      <c r="W46" t="str">
        <f>VLOOKUP(Tabelle4[[#This Row],[Key]],'2. Unique Results'!A:X,23,FALSE)</f>
        <v>DOI.org (Crossref)</v>
      </c>
    </row>
    <row r="47" spans="1:23">
      <c r="A47" t="s">
        <v>5749</v>
      </c>
      <c r="B47" t="str">
        <f>VLOOKUP(Tabelle4[[#This Row],[Key]],'2. Unique Results'!A:X,2,FALSE)</f>
        <v>conferencePaper</v>
      </c>
      <c r="C47">
        <f>VLOOKUP(Tabelle4[[#This Row],[Key]],'2. Unique Results'!A:X,3,FALSE)</f>
        <v>2022</v>
      </c>
      <c r="D47" t="str">
        <f>VLOOKUP(Tabelle4[[#This Row],[Key]],'2. Unique Results'!A:X,4,FALSE)</f>
        <v>Iyenghar, Padma; Otte, Friedrich; Pulvermüller, Elke</v>
      </c>
      <c r="E47" t="str">
        <f>VLOOKUP(Tabelle4[[#This Row],[Key]],'2. Unique Results'!A:X,5,FALSE)</f>
        <v>AI-guided Model-Driven Embedded Software Engineering</v>
      </c>
      <c r="F47" t="str">
        <f>VLOOKUP(Tabelle4[[#This Row],[Key]],'2. Unique Results'!A:X,6,FALSE)</f>
        <v>Proceedings of the 10th International Conference on Model-Driven Engineering and Software Development, MODELSWARD 2022, Online Streaming, February 6-8, 2022</v>
      </c>
      <c r="G47" t="str">
        <f>VLOOKUP(Tabelle4[[#This Row],[Key]],'2. Unique Results'!A:X,7,FALSE)</f>
        <v/>
      </c>
      <c r="H47" t="str">
        <f>VLOOKUP(Tabelle4[[#This Row],[Key]],'2. Unique Results'!A:X,8,FALSE)</f>
        <v/>
      </c>
      <c r="I47" t="str">
        <f>VLOOKUP(Tabelle4[[#This Row],[Key]],'2. Unique Results'!A:X,9,FALSE)</f>
        <v>10.5220/0011006200003119</v>
      </c>
      <c r="J47" t="str">
        <f>VLOOKUP(Tabelle4[[#This Row],[Key]],'2. Unique Results'!A:X,10,FALSE)</f>
        <v>https://doi.org/10.5220/0011006200003119</v>
      </c>
      <c r="K47" t="str">
        <f>VLOOKUP(Tabelle4[[#This Row],[Key]],'2. Unique Results'!A:X,11,FALSE)</f>
        <v>2022</v>
      </c>
      <c r="L47">
        <f>VLOOKUP(Tabelle4[[#This Row],[Key]],'2. Unique Results'!A:X,12,FALSE)</f>
        <v>44887.363807870373</v>
      </c>
      <c r="M47" s="16">
        <f>VLOOKUP(Tabelle4[[#This Row],[Key]],'2. Unique Results'!A:X,13,FALSE)</f>
        <v>44887.363807870373</v>
      </c>
      <c r="N47" s="16">
        <f>VLOOKUP(Tabelle4[[#This Row],[Key]],'2. Unique Results'!A:X,14,FALSE)</f>
        <v>0</v>
      </c>
      <c r="O47" t="str">
        <f>VLOOKUP(Tabelle4[[#This Row],[Key]],'2. Unique Results'!A:X,15,FALSE)</f>
        <v>395–404</v>
      </c>
      <c r="P47" t="str">
        <f>VLOOKUP(Tabelle4[[#This Row],[Key]],'2. Unique Results'!A:X,16,FALSE)</f>
        <v/>
      </c>
      <c r="Q47" t="str">
        <f>VLOOKUP(Tabelle4[[#This Row],[Key]],'2. Unique Results'!A:X,17,FALSE)</f>
        <v/>
      </c>
      <c r="R47" t="str">
        <f>VLOOKUP(Tabelle4[[#This Row],[Key]],'2. Unique Results'!A:X,18,FALSE)</f>
        <v/>
      </c>
      <c r="S47" t="str">
        <f>VLOOKUP(Tabelle4[[#This Row],[Key]],'2. Unique Results'!A:X,19,FALSE)</f>
        <v/>
      </c>
      <c r="T47" t="str">
        <f>VLOOKUP(Tabelle4[[#This Row],[Key]],'2. Unique Results'!A:X,20,FALSE)</f>
        <v>SCITEPRESS</v>
      </c>
      <c r="U47" t="str">
        <f>VLOOKUP(Tabelle4[[#This Row],[Key]],'2. Unique Results'!A:X,21,FALSE)</f>
        <v/>
      </c>
      <c r="V47" t="str">
        <f>VLOOKUP(Tabelle4[[#This Row],[Key]],'2. Unique Results'!A:X,22,FALSE)</f>
        <v/>
      </c>
      <c r="W47" t="str">
        <f>VLOOKUP(Tabelle4[[#This Row],[Key]],'2. Unique Results'!A:X,23,FALSE)</f>
        <v/>
      </c>
    </row>
    <row r="48" spans="1:23">
      <c r="A48" t="s">
        <v>4395</v>
      </c>
      <c r="B48" t="str">
        <f>VLOOKUP(Tabelle4[[#This Row],[Key]],'2. Unique Results'!A:X,2,FALSE)</f>
        <v>conferencePaper</v>
      </c>
      <c r="C48">
        <f>VLOOKUP(Tabelle4[[#This Row],[Key]],'2. Unique Results'!A:X,3,FALSE)</f>
        <v>2022</v>
      </c>
      <c r="D48" t="str">
        <f>VLOOKUP(Tabelle4[[#This Row],[Key]],'2. Unique Results'!A:X,4,FALSE)</f>
        <v>Moin, Armin; Challenger, Moharram; Badii, Atta; Günnemann, Stephan</v>
      </c>
      <c r="E48" t="str">
        <f>VLOOKUP(Tabelle4[[#This Row],[Key]],'2. Unique Results'!A:X,5,FALSE)</f>
        <v>Towards Model-Driven Engineering for Quantum AI</v>
      </c>
      <c r="F48" t="str">
        <f>VLOOKUP(Tabelle4[[#This Row],[Key]],'2. Unique Results'!A:X,6,FALSE)</f>
        <v>52. Jahrestagung der Gesellschaft für Informatik, INFORMATIK 2022, Informatik in den Naturwissenschaften, 26. - 30. September 2022, Hamburg</v>
      </c>
      <c r="G48" t="str">
        <f>VLOOKUP(Tabelle4[[#This Row],[Key]],'2. Unique Results'!A:X,7,FALSE)</f>
        <v/>
      </c>
      <c r="H48" t="str">
        <f>VLOOKUP(Tabelle4[[#This Row],[Key]],'2. Unique Results'!A:X,8,FALSE)</f>
        <v/>
      </c>
      <c r="I48" t="str">
        <f>VLOOKUP(Tabelle4[[#This Row],[Key]],'2. Unique Results'!A:X,9,FALSE)</f>
        <v>10.18420/inf2022_95</v>
      </c>
      <c r="J48" t="str">
        <f>VLOOKUP(Tabelle4[[#This Row],[Key]],'2. Unique Results'!A:X,10,FALSE)</f>
        <v>https://doi.org/10.18420/inf2022\_95</v>
      </c>
      <c r="K48" t="str">
        <f>VLOOKUP(Tabelle4[[#This Row],[Key]],'2. Unique Results'!A:X,11,FALSE)</f>
        <v>2022</v>
      </c>
      <c r="L48">
        <f>VLOOKUP(Tabelle4[[#This Row],[Key]],'2. Unique Results'!A:X,12,FALSE)</f>
        <v>44887.363807870373</v>
      </c>
      <c r="M48" s="16">
        <f>VLOOKUP(Tabelle4[[#This Row],[Key]],'2. Unique Results'!A:X,13,FALSE)</f>
        <v>44887.363807870373</v>
      </c>
      <c r="N48" s="16">
        <f>VLOOKUP(Tabelle4[[#This Row],[Key]],'2. Unique Results'!A:X,14,FALSE)</f>
        <v>0</v>
      </c>
      <c r="O48" t="str">
        <f>VLOOKUP(Tabelle4[[#This Row],[Key]],'2. Unique Results'!A:X,15,FALSE)</f>
        <v>1121–1131</v>
      </c>
      <c r="P48" t="str">
        <f>VLOOKUP(Tabelle4[[#This Row],[Key]],'2. Unique Results'!A:X,16,FALSE)</f>
        <v/>
      </c>
      <c r="Q48" t="str">
        <f>VLOOKUP(Tabelle4[[#This Row],[Key]],'2. Unique Results'!A:X,17,FALSE)</f>
        <v>P-326</v>
      </c>
      <c r="R48" t="str">
        <f>VLOOKUP(Tabelle4[[#This Row],[Key]],'2. Unique Results'!A:X,18,FALSE)</f>
        <v/>
      </c>
      <c r="S48" t="str">
        <f>VLOOKUP(Tabelle4[[#This Row],[Key]],'2. Unique Results'!A:X,19,FALSE)</f>
        <v/>
      </c>
      <c r="T48" t="str">
        <f>VLOOKUP(Tabelle4[[#This Row],[Key]],'2. Unique Results'!A:X,20,FALSE)</f>
        <v>Gesellschaft für Informatik, Bonn</v>
      </c>
      <c r="U48" t="str">
        <f>VLOOKUP(Tabelle4[[#This Row],[Key]],'2. Unique Results'!A:X,21,FALSE)</f>
        <v/>
      </c>
      <c r="V48" t="str">
        <f>VLOOKUP(Tabelle4[[#This Row],[Key]],'2. Unique Results'!A:X,22,FALSE)</f>
        <v/>
      </c>
      <c r="W48" t="str">
        <f>VLOOKUP(Tabelle4[[#This Row],[Key]],'2. Unique Results'!A:X,23,FALSE)</f>
        <v/>
      </c>
    </row>
    <row r="49" spans="1:23">
      <c r="A49" t="s">
        <v>5753</v>
      </c>
      <c r="B49" t="str">
        <f>VLOOKUP(Tabelle4[[#This Row],[Key]],'2. Unique Results'!A:X,2,FALSE)</f>
        <v>conferencePaper</v>
      </c>
      <c r="C49">
        <f>VLOOKUP(Tabelle4[[#This Row],[Key]],'2. Unique Results'!A:X,3,FALSE)</f>
        <v>2008</v>
      </c>
      <c r="D49" t="str">
        <f>VLOOKUP(Tabelle4[[#This Row],[Key]],'2. Unique Results'!A:X,4,FALSE)</f>
        <v>Fernández-Fernández, Héctor; Palacios-González, Elías; García-Díaz, Vicente; García-Bustelo, B. Cristina Pelayo; Lovelle, Juan Manuel Cueva</v>
      </c>
      <c r="E49" t="str">
        <f>VLOOKUP(Tabelle4[[#This Row],[Key]],'2. Unique Results'!A:X,5,FALSE)</f>
        <v>Design of intelligent business applications based in BPM and MDE</v>
      </c>
      <c r="F49" t="str">
        <f>VLOOKUP(Tabelle4[[#This Row],[Key]],'2. Unique Results'!A:X,6,FALSE)</f>
        <v>Proceedings of the 2008 International Conference on Artificial Intelligence, ICAI 2008, July 14-17, 2008, Las Vegas, Nevada, USA, 2 Volumes (includes the 2008 International Conference on Machine Learning; Models, Technologies and Applications)</v>
      </c>
      <c r="G49" t="str">
        <f>VLOOKUP(Tabelle4[[#This Row],[Key]],'2. Unique Results'!A:X,7,FALSE)</f>
        <v/>
      </c>
      <c r="H49" t="str">
        <f>VLOOKUP(Tabelle4[[#This Row],[Key]],'2. Unique Results'!A:X,8,FALSE)</f>
        <v/>
      </c>
      <c r="I49" t="str">
        <f>VLOOKUP(Tabelle4[[#This Row],[Key]],'2. Unique Results'!A:X,9,FALSE)</f>
        <v/>
      </c>
      <c r="J49" t="str">
        <f>VLOOKUP(Tabelle4[[#This Row],[Key]],'2. Unique Results'!A:X,10,FALSE)</f>
        <v/>
      </c>
      <c r="K49" t="str">
        <f>VLOOKUP(Tabelle4[[#This Row],[Key]],'2. Unique Results'!A:X,11,FALSE)</f>
        <v>2008</v>
      </c>
      <c r="L49">
        <f>VLOOKUP(Tabelle4[[#This Row],[Key]],'2. Unique Results'!A:X,12,FALSE)</f>
        <v>44887.363807870373</v>
      </c>
      <c r="M49" s="16">
        <f>VLOOKUP(Tabelle4[[#This Row],[Key]],'2. Unique Results'!A:X,13,FALSE)</f>
        <v>44887.363807870373</v>
      </c>
      <c r="N49" s="16">
        <f>VLOOKUP(Tabelle4[[#This Row],[Key]],'2. Unique Results'!A:X,14,FALSE)</f>
        <v>0</v>
      </c>
      <c r="O49" t="str">
        <f>VLOOKUP(Tabelle4[[#This Row],[Key]],'2. Unique Results'!A:X,15,FALSE)</f>
        <v>591–597</v>
      </c>
      <c r="P49" t="str">
        <f>VLOOKUP(Tabelle4[[#This Row],[Key]],'2. Unique Results'!A:X,16,FALSE)</f>
        <v/>
      </c>
      <c r="Q49" t="str">
        <f>VLOOKUP(Tabelle4[[#This Row],[Key]],'2. Unique Results'!A:X,17,FALSE)</f>
        <v/>
      </c>
      <c r="R49" t="str">
        <f>VLOOKUP(Tabelle4[[#This Row],[Key]],'2. Unique Results'!A:X,18,FALSE)</f>
        <v/>
      </c>
      <c r="S49" t="str">
        <f>VLOOKUP(Tabelle4[[#This Row],[Key]],'2. Unique Results'!A:X,19,FALSE)</f>
        <v/>
      </c>
      <c r="T49" t="str">
        <f>VLOOKUP(Tabelle4[[#This Row],[Key]],'2. Unique Results'!A:X,20,FALSE)</f>
        <v>CSREA Press</v>
      </c>
      <c r="U49" t="str">
        <f>VLOOKUP(Tabelle4[[#This Row],[Key]],'2. Unique Results'!A:X,21,FALSE)</f>
        <v/>
      </c>
      <c r="V49" t="str">
        <f>VLOOKUP(Tabelle4[[#This Row],[Key]],'2. Unique Results'!A:X,22,FALSE)</f>
        <v/>
      </c>
      <c r="W49" t="str">
        <f>VLOOKUP(Tabelle4[[#This Row],[Key]],'2. Unique Results'!A:X,23,FALSE)</f>
        <v/>
      </c>
    </row>
    <row r="50" spans="1:23">
      <c r="A50" t="s">
        <v>5755</v>
      </c>
      <c r="B50" t="str">
        <f>VLOOKUP(Tabelle4[[#This Row],[Key]],'2. Unique Results'!A:X,2,FALSE)</f>
        <v>conferencePaper</v>
      </c>
      <c r="C50">
        <f>VLOOKUP(Tabelle4[[#This Row],[Key]],'2. Unique Results'!A:X,3,FALSE)</f>
        <v>2009</v>
      </c>
      <c r="D50" t="str">
        <f>VLOOKUP(Tabelle4[[#This Row],[Key]],'2. Unique Results'!A:X,4,FALSE)</f>
        <v>Fernández, Gloria García; Palacio, Daniel Zapico; Crespo, Rubén González; Tolosa, José Barranquero; Lovelle, Juan Manuel Cueva</v>
      </c>
      <c r="E50" t="str">
        <f>VLOOKUP(Tabelle4[[#This Row],[Key]],'2. Unique Results'!A:X,5,FALSE)</f>
        <v>Automatic Device Driver Development through an Intelligent MDE Approach</v>
      </c>
      <c r="F50" t="str">
        <f>VLOOKUP(Tabelle4[[#This Row],[Key]],'2. Unique Results'!A:X,6,FALSE)</f>
        <v>Proceedings of the 2009 International Conference on Artificial Intelligence, ICAI 2009, July 13-16, 2009, Las Vegas Nevada, USA, 2 Volumes</v>
      </c>
      <c r="G50" t="str">
        <f>VLOOKUP(Tabelle4[[#This Row],[Key]],'2. Unique Results'!A:X,7,FALSE)</f>
        <v/>
      </c>
      <c r="H50" t="str">
        <f>VLOOKUP(Tabelle4[[#This Row],[Key]],'2. Unique Results'!A:X,8,FALSE)</f>
        <v/>
      </c>
      <c r="I50" t="str">
        <f>VLOOKUP(Tabelle4[[#This Row],[Key]],'2. Unique Results'!A:X,9,FALSE)</f>
        <v/>
      </c>
      <c r="J50" t="str">
        <f>VLOOKUP(Tabelle4[[#This Row],[Key]],'2. Unique Results'!A:X,10,FALSE)</f>
        <v/>
      </c>
      <c r="K50" t="str">
        <f>VLOOKUP(Tabelle4[[#This Row],[Key]],'2. Unique Results'!A:X,11,FALSE)</f>
        <v>2009</v>
      </c>
      <c r="L50">
        <f>VLOOKUP(Tabelle4[[#This Row],[Key]],'2. Unique Results'!A:X,12,FALSE)</f>
        <v>44887.363807870373</v>
      </c>
      <c r="M50" s="16">
        <f>VLOOKUP(Tabelle4[[#This Row],[Key]],'2. Unique Results'!A:X,13,FALSE)</f>
        <v>44887.363807870373</v>
      </c>
      <c r="N50" s="16">
        <f>VLOOKUP(Tabelle4[[#This Row],[Key]],'2. Unique Results'!A:X,14,FALSE)</f>
        <v>0</v>
      </c>
      <c r="O50" t="str">
        <f>VLOOKUP(Tabelle4[[#This Row],[Key]],'2. Unique Results'!A:X,15,FALSE)</f>
        <v>864–870</v>
      </c>
      <c r="P50" t="str">
        <f>VLOOKUP(Tabelle4[[#This Row],[Key]],'2. Unique Results'!A:X,16,FALSE)</f>
        <v/>
      </c>
      <c r="Q50" t="str">
        <f>VLOOKUP(Tabelle4[[#This Row],[Key]],'2. Unique Results'!A:X,17,FALSE)</f>
        <v/>
      </c>
      <c r="R50" t="str">
        <f>VLOOKUP(Tabelle4[[#This Row],[Key]],'2. Unique Results'!A:X,18,FALSE)</f>
        <v/>
      </c>
      <c r="S50" t="str">
        <f>VLOOKUP(Tabelle4[[#This Row],[Key]],'2. Unique Results'!A:X,19,FALSE)</f>
        <v/>
      </c>
      <c r="T50" t="str">
        <f>VLOOKUP(Tabelle4[[#This Row],[Key]],'2. Unique Results'!A:X,20,FALSE)</f>
        <v>CSREA Press</v>
      </c>
      <c r="U50" t="str">
        <f>VLOOKUP(Tabelle4[[#This Row],[Key]],'2. Unique Results'!A:X,21,FALSE)</f>
        <v/>
      </c>
      <c r="V50" t="str">
        <f>VLOOKUP(Tabelle4[[#This Row],[Key]],'2. Unique Results'!A:X,22,FALSE)</f>
        <v/>
      </c>
      <c r="W50" t="str">
        <f>VLOOKUP(Tabelle4[[#This Row],[Key]],'2. Unique Results'!A:X,23,FALSE)</f>
        <v/>
      </c>
    </row>
    <row r="51" spans="1:23">
      <c r="A51" t="s">
        <v>5757</v>
      </c>
      <c r="B51" t="str">
        <f>VLOOKUP(Tabelle4[[#This Row],[Key]],'2. Unique Results'!A:X,2,FALSE)</f>
        <v>conferencePaper</v>
      </c>
      <c r="C51">
        <f>VLOOKUP(Tabelle4[[#This Row],[Key]],'2. Unique Results'!A:X,3,FALSE)</f>
        <v>2015</v>
      </c>
      <c r="D51" t="str">
        <f>VLOOKUP(Tabelle4[[#This Row],[Key]],'2. Unique Results'!A:X,4,FALSE)</f>
        <v>Priego, Rafael; Armentia, Aintzane; Estévez-Estévez, Elisabet; Marcos, Marga</v>
      </c>
      <c r="E51" t="str">
        <f>VLOOKUP(Tabelle4[[#This Row],[Key]],'2. Unique Results'!A:X,5,FALSE)</f>
        <v>On applying MDE for generating reconfigurable automation systems</v>
      </c>
      <c r="F51" t="str">
        <f>VLOOKUP(Tabelle4[[#This Row],[Key]],'2. Unique Results'!A:X,6,FALSE)</f>
        <v>13th IEEE International Conference on Industrial Informatics, INDIN 2015, Cambridge, United Kingdom, July 22-24, 2015</v>
      </c>
      <c r="G51" t="str">
        <f>VLOOKUP(Tabelle4[[#This Row],[Key]],'2. Unique Results'!A:X,7,FALSE)</f>
        <v/>
      </c>
      <c r="H51" t="str">
        <f>VLOOKUP(Tabelle4[[#This Row],[Key]],'2. Unique Results'!A:X,8,FALSE)</f>
        <v/>
      </c>
      <c r="I51" t="str">
        <f>VLOOKUP(Tabelle4[[#This Row],[Key]],'2. Unique Results'!A:X,9,FALSE)</f>
        <v>10.1109/INDIN.2015.7281911</v>
      </c>
      <c r="J51" t="str">
        <f>VLOOKUP(Tabelle4[[#This Row],[Key]],'2. Unique Results'!A:X,10,FALSE)</f>
        <v>https://doi.org/10.1109/INDIN.2015.7281911</v>
      </c>
      <c r="K51" t="str">
        <f>VLOOKUP(Tabelle4[[#This Row],[Key]],'2. Unique Results'!A:X,11,FALSE)</f>
        <v>2015</v>
      </c>
      <c r="L51">
        <f>VLOOKUP(Tabelle4[[#This Row],[Key]],'2. Unique Results'!A:X,12,FALSE)</f>
        <v>44887.363807870373</v>
      </c>
      <c r="M51" s="16">
        <f>VLOOKUP(Tabelle4[[#This Row],[Key]],'2. Unique Results'!A:X,13,FALSE)</f>
        <v>44887.363807870373</v>
      </c>
      <c r="N51" s="16">
        <f>VLOOKUP(Tabelle4[[#This Row],[Key]],'2. Unique Results'!A:X,14,FALSE)</f>
        <v>0</v>
      </c>
      <c r="O51" t="str">
        <f>VLOOKUP(Tabelle4[[#This Row],[Key]],'2. Unique Results'!A:X,15,FALSE)</f>
        <v>1233–1238</v>
      </c>
      <c r="P51" t="str">
        <f>VLOOKUP(Tabelle4[[#This Row],[Key]],'2. Unique Results'!A:X,16,FALSE)</f>
        <v/>
      </c>
      <c r="Q51" t="str">
        <f>VLOOKUP(Tabelle4[[#This Row],[Key]],'2. Unique Results'!A:X,17,FALSE)</f>
        <v/>
      </c>
      <c r="R51" t="str">
        <f>VLOOKUP(Tabelle4[[#This Row],[Key]],'2. Unique Results'!A:X,18,FALSE)</f>
        <v/>
      </c>
      <c r="S51" t="str">
        <f>VLOOKUP(Tabelle4[[#This Row],[Key]],'2. Unique Results'!A:X,19,FALSE)</f>
        <v/>
      </c>
      <c r="T51" t="str">
        <f>VLOOKUP(Tabelle4[[#This Row],[Key]],'2. Unique Results'!A:X,20,FALSE)</f>
        <v>IEEE</v>
      </c>
      <c r="U51" t="str">
        <f>VLOOKUP(Tabelle4[[#This Row],[Key]],'2. Unique Results'!A:X,21,FALSE)</f>
        <v/>
      </c>
      <c r="V51" t="str">
        <f>VLOOKUP(Tabelle4[[#This Row],[Key]],'2. Unique Results'!A:X,22,FALSE)</f>
        <v/>
      </c>
      <c r="W51" t="str">
        <f>VLOOKUP(Tabelle4[[#This Row],[Key]],'2. Unique Results'!A:X,23,FALSE)</f>
        <v/>
      </c>
    </row>
    <row r="52" spans="1:23">
      <c r="A52" t="s">
        <v>4396</v>
      </c>
      <c r="B52" t="str">
        <f>VLOOKUP(Tabelle4[[#This Row],[Key]],'2. Unique Results'!A:X,2,FALSE)</f>
        <v>conferencePaper</v>
      </c>
      <c r="C52">
        <f>VLOOKUP(Tabelle4[[#This Row],[Key]],'2. Unique Results'!A:X,3,FALSE)</f>
        <v>2021</v>
      </c>
      <c r="D52" t="str">
        <f>VLOOKUP(Tabelle4[[#This Row],[Key]],'2. Unique Results'!A:X,4,FALSE)</f>
        <v>Moin, Armin; Mituca, Andrei; Badii, Atta; Günnemann, Stephan</v>
      </c>
      <c r="E52" t="str">
        <f>VLOOKUP(Tabelle4[[#This Row],[Key]],'2. Unique Results'!A:X,5,FALSE)</f>
        <v>ML-Quadrat &amp; DriotData: A Model-Driven Engineering Tool and a Low-Code Platform for Smart IoT Services</v>
      </c>
      <c r="F52" t="str">
        <f>VLOOKUP(Tabelle4[[#This Row],[Key]],'2. Unique Results'!A:X,6,FALSE)</f>
        <v>CoRR</v>
      </c>
      <c r="G52" t="str">
        <f>VLOOKUP(Tabelle4[[#This Row],[Key]],'2. Unique Results'!A:X,7,FALSE)</f>
        <v/>
      </c>
      <c r="H52" t="str">
        <f>VLOOKUP(Tabelle4[[#This Row],[Key]],'2. Unique Results'!A:X,8,FALSE)</f>
        <v/>
      </c>
      <c r="I52" t="str">
        <f>VLOOKUP(Tabelle4[[#This Row],[Key]],'2. Unique Results'!A:X,9,FALSE)</f>
        <v/>
      </c>
      <c r="J52" t="str">
        <f>VLOOKUP(Tabelle4[[#This Row],[Key]],'2. Unique Results'!A:X,10,FALSE)</f>
        <v>https://arxiv.org/abs/2107.02692</v>
      </c>
      <c r="K52" t="str">
        <f>VLOOKUP(Tabelle4[[#This Row],[Key]],'2. Unique Results'!A:X,11,FALSE)</f>
        <v>2021</v>
      </c>
      <c r="L52">
        <f>VLOOKUP(Tabelle4[[#This Row],[Key]],'2. Unique Results'!A:X,12,FALSE)</f>
        <v>44887.363807870373</v>
      </c>
      <c r="M52" s="16">
        <f>VLOOKUP(Tabelle4[[#This Row],[Key]],'2. Unique Results'!A:X,13,FALSE)</f>
        <v>44887.363807870373</v>
      </c>
      <c r="N52" s="16">
        <f>VLOOKUP(Tabelle4[[#This Row],[Key]],'2. Unique Results'!A:X,14,FALSE)</f>
        <v>0</v>
      </c>
      <c r="O52" t="str">
        <f>VLOOKUP(Tabelle4[[#This Row],[Key]],'2. Unique Results'!A:X,15,FALSE)</f>
        <v/>
      </c>
      <c r="P52" t="str">
        <f>VLOOKUP(Tabelle4[[#This Row],[Key]],'2. Unique Results'!A:X,16,FALSE)</f>
        <v/>
      </c>
      <c r="Q52" t="str">
        <f>VLOOKUP(Tabelle4[[#This Row],[Key]],'2. Unique Results'!A:X,17,FALSE)</f>
        <v>abs/2107.02692</v>
      </c>
      <c r="R52" t="str">
        <f>VLOOKUP(Tabelle4[[#This Row],[Key]],'2. Unique Results'!A:X,18,FALSE)</f>
        <v/>
      </c>
      <c r="S52" t="str">
        <f>VLOOKUP(Tabelle4[[#This Row],[Key]],'2. Unique Results'!A:X,19,FALSE)</f>
        <v/>
      </c>
      <c r="T52" t="str">
        <f>VLOOKUP(Tabelle4[[#This Row],[Key]],'2. Unique Results'!A:X,20,FALSE)</f>
        <v/>
      </c>
      <c r="U52" t="str">
        <f>VLOOKUP(Tabelle4[[#This Row],[Key]],'2. Unique Results'!A:X,21,FALSE)</f>
        <v/>
      </c>
      <c r="V52" t="str">
        <f>VLOOKUP(Tabelle4[[#This Row],[Key]],'2. Unique Results'!A:X,22,FALSE)</f>
        <v/>
      </c>
      <c r="W52" t="str">
        <f>VLOOKUP(Tabelle4[[#This Row],[Key]],'2. Unique Results'!A:X,23,FALSE)</f>
        <v/>
      </c>
    </row>
    <row r="53" spans="1:23">
      <c r="A53" s="15" t="s">
        <v>4397</v>
      </c>
      <c r="B53" t="str">
        <f>VLOOKUP(Tabelle4[[#This Row],[Key]],'2. Unique Results'!A:X,2,FALSE)</f>
        <v>conferencePaper</v>
      </c>
      <c r="C53">
        <f>VLOOKUP(Tabelle4[[#This Row],[Key]],'2. Unique Results'!A:X,3,FALSE)</f>
        <v>2018</v>
      </c>
      <c r="D53" t="str">
        <f>VLOOKUP(Tabelle4[[#This Row],[Key]],'2. Unique Results'!A:X,4,FALSE)</f>
        <v>Moin, Armin; Rössler, Stephan; Günnemann, Stephan</v>
      </c>
      <c r="E53" t="str">
        <f>VLOOKUP(Tabelle4[[#This Row],[Key]],'2. Unique Results'!A:X,5,FALSE)</f>
        <v>ThingML+: Augmenting Model-Driven Software Engineering for the Internet of Things with Machine Learning</v>
      </c>
      <c r="F53" t="str">
        <f>VLOOKUP(Tabelle4[[#This Row],[Key]],'2. Unique Results'!A:X,6,FALSE)</f>
        <v>Proceedings of MODELS 2018 Workshops: ModComp, MRT, OCL, FlexMDE, EXE, COMMitMDE, MDETools, GEMOC, MORSE, MDE4IoT, MDEbug, MoDeVVa, ME, MULTI, HuFaMo, AMMoRe, PAINS co-located with ACM/IEEE 21st International Conference on Model Driven Engineering Languages and Systems (MODELS 2018), Copenhagen, Denmark, October, 14, 2018</v>
      </c>
      <c r="G53" t="str">
        <f>VLOOKUP(Tabelle4[[#This Row],[Key]],'2. Unique Results'!A:X,7,FALSE)</f>
        <v/>
      </c>
      <c r="H53" t="str">
        <f>VLOOKUP(Tabelle4[[#This Row],[Key]],'2. Unique Results'!A:X,8,FALSE)</f>
        <v/>
      </c>
      <c r="I53" t="str">
        <f>VLOOKUP(Tabelle4[[#This Row],[Key]],'2. Unique Results'!A:X,9,FALSE)</f>
        <v/>
      </c>
      <c r="J53" t="str">
        <f>VLOOKUP(Tabelle4[[#This Row],[Key]],'2. Unique Results'!A:X,10,FALSE)</f>
        <v>http://ceur-ws.org/Vol-2245/mde4iot\_paper\_5.pdf</v>
      </c>
      <c r="K53" t="str">
        <f>VLOOKUP(Tabelle4[[#This Row],[Key]],'2. Unique Results'!A:X,11,FALSE)</f>
        <v>2018</v>
      </c>
      <c r="L53">
        <f>VLOOKUP(Tabelle4[[#This Row],[Key]],'2. Unique Results'!A:X,12,FALSE)</f>
        <v>44887.363807870373</v>
      </c>
      <c r="M53" s="16">
        <f>VLOOKUP(Tabelle4[[#This Row],[Key]],'2. Unique Results'!A:X,13,FALSE)</f>
        <v>44887.363807870373</v>
      </c>
      <c r="N53" s="16">
        <f>VLOOKUP(Tabelle4[[#This Row],[Key]],'2. Unique Results'!A:X,14,FALSE)</f>
        <v>0</v>
      </c>
      <c r="O53" t="str">
        <f>VLOOKUP(Tabelle4[[#This Row],[Key]],'2. Unique Results'!A:X,15,FALSE)</f>
        <v>521–523</v>
      </c>
      <c r="P53" t="str">
        <f>VLOOKUP(Tabelle4[[#This Row],[Key]],'2. Unique Results'!A:X,16,FALSE)</f>
        <v/>
      </c>
      <c r="Q53" t="str">
        <f>VLOOKUP(Tabelle4[[#This Row],[Key]],'2. Unique Results'!A:X,17,FALSE)</f>
        <v>2245</v>
      </c>
      <c r="R53" t="str">
        <f>VLOOKUP(Tabelle4[[#This Row],[Key]],'2. Unique Results'!A:X,18,FALSE)</f>
        <v/>
      </c>
      <c r="S53" t="str">
        <f>VLOOKUP(Tabelle4[[#This Row],[Key]],'2. Unique Results'!A:X,19,FALSE)</f>
        <v/>
      </c>
      <c r="T53" t="str">
        <f>VLOOKUP(Tabelle4[[#This Row],[Key]],'2. Unique Results'!A:X,20,FALSE)</f>
        <v>CEUR-WS.org</v>
      </c>
      <c r="U53" t="str">
        <f>VLOOKUP(Tabelle4[[#This Row],[Key]],'2. Unique Results'!A:X,21,FALSE)</f>
        <v/>
      </c>
      <c r="V53" t="str">
        <f>VLOOKUP(Tabelle4[[#This Row],[Key]],'2. Unique Results'!A:X,22,FALSE)</f>
        <v/>
      </c>
      <c r="W53" t="str">
        <f>VLOOKUP(Tabelle4[[#This Row],[Key]],'2. Unique Results'!A:X,23,FALSE)</f>
        <v/>
      </c>
    </row>
    <row r="54" spans="1:23">
      <c r="A54" t="s">
        <v>4398</v>
      </c>
      <c r="B54" t="str">
        <f>VLOOKUP(Tabelle4[[#This Row],[Key]],'2. Unique Results'!A:X,2,FALSE)</f>
        <v>journalArticle</v>
      </c>
      <c r="C54">
        <f>VLOOKUP(Tabelle4[[#This Row],[Key]],'2. Unique Results'!A:X,3,FALSE)</f>
        <v>2022</v>
      </c>
      <c r="D54" t="str">
        <f>VLOOKUP(Tabelle4[[#This Row],[Key]],'2. Unique Results'!A:X,4,FALSE)</f>
        <v>Moin, Armin; Challenger, Moharram; Badii, Atta; Günnemann, Stephan</v>
      </c>
      <c r="E54" t="str">
        <f>VLOOKUP(Tabelle4[[#This Row],[Key]],'2. Unique Results'!A:X,5,FALSE)</f>
        <v>Supporting AI Engineering on the IoT Edge through Model-Driven TinyML</v>
      </c>
      <c r="F54" t="str">
        <f>VLOOKUP(Tabelle4[[#This Row],[Key]],'2. Unique Results'!A:X,6,FALSE)</f>
        <v>46th IEEE Annual Computers, Software, and Applications Conferenc, COMPSAC 2022, Los Alamitos, CA, USA, June 27 - July 1, 2022</v>
      </c>
      <c r="G54" t="str">
        <f>VLOOKUP(Tabelle4[[#This Row],[Key]],'2. Unique Results'!A:X,7,FALSE)</f>
        <v/>
      </c>
      <c r="H54" t="str">
        <f>VLOOKUP(Tabelle4[[#This Row],[Key]],'2. Unique Results'!A:X,8,FALSE)</f>
        <v/>
      </c>
      <c r="I54" t="str">
        <f>VLOOKUP(Tabelle4[[#This Row],[Key]],'2. Unique Results'!A:X,9,FALSE)</f>
        <v>10.1109/COMPSAC54236.2022.00140</v>
      </c>
      <c r="J54" t="str">
        <f>VLOOKUP(Tabelle4[[#This Row],[Key]],'2. Unique Results'!A:X,10,FALSE)</f>
        <v>https://doi.org/10.1109/COMPSAC54236.2022.00140</v>
      </c>
      <c r="K54" t="str">
        <f>VLOOKUP(Tabelle4[[#This Row],[Key]],'2. Unique Results'!A:X,11,FALSE)</f>
        <v>2022</v>
      </c>
      <c r="L54">
        <f>VLOOKUP(Tabelle4[[#This Row],[Key]],'2. Unique Results'!A:X,12,FALSE)</f>
        <v>44887.363807870373</v>
      </c>
      <c r="M54" s="16">
        <f>VLOOKUP(Tabelle4[[#This Row],[Key]],'2. Unique Results'!A:X,13,FALSE)</f>
        <v>44887.363807870373</v>
      </c>
      <c r="N54" s="16">
        <f>VLOOKUP(Tabelle4[[#This Row],[Key]],'2. Unique Results'!A:X,14,FALSE)</f>
        <v>0</v>
      </c>
      <c r="O54" t="str">
        <f>VLOOKUP(Tabelle4[[#This Row],[Key]],'2. Unique Results'!A:X,15,FALSE)</f>
        <v>884–893</v>
      </c>
      <c r="P54" t="str">
        <f>VLOOKUP(Tabelle4[[#This Row],[Key]],'2. Unique Results'!A:X,16,FALSE)</f>
        <v/>
      </c>
      <c r="Q54" t="str">
        <f>VLOOKUP(Tabelle4[[#This Row],[Key]],'2. Unique Results'!A:X,17,FALSE)</f>
        <v/>
      </c>
      <c r="R54" t="str">
        <f>VLOOKUP(Tabelle4[[#This Row],[Key]],'2. Unique Results'!A:X,18,FALSE)</f>
        <v/>
      </c>
      <c r="S54" t="str">
        <f>VLOOKUP(Tabelle4[[#This Row],[Key]],'2. Unique Results'!A:X,19,FALSE)</f>
        <v/>
      </c>
      <c r="T54" t="str">
        <f>VLOOKUP(Tabelle4[[#This Row],[Key]],'2. Unique Results'!A:X,20,FALSE)</f>
        <v/>
      </c>
      <c r="U54" t="str">
        <f>VLOOKUP(Tabelle4[[#This Row],[Key]],'2. Unique Results'!A:X,21,FALSE)</f>
        <v/>
      </c>
      <c r="V54" t="str">
        <f>VLOOKUP(Tabelle4[[#This Row],[Key]],'2. Unique Results'!A:X,22,FALSE)</f>
        <v/>
      </c>
      <c r="W54" t="str">
        <f>VLOOKUP(Tabelle4[[#This Row],[Key]],'2. Unique Results'!A:X,23,FALSE)</f>
        <v/>
      </c>
    </row>
    <row r="55" spans="1:23">
      <c r="A55" s="15" t="s">
        <v>5762</v>
      </c>
      <c r="B55" t="str">
        <f>VLOOKUP(Tabelle4[[#This Row],[Key]],'2. Unique Results'!A:X,2,FALSE)</f>
        <v>conferencePaper</v>
      </c>
      <c r="C55">
        <f>VLOOKUP(Tabelle4[[#This Row],[Key]],'2. Unique Results'!A:X,3,FALSE)</f>
        <v>2019</v>
      </c>
      <c r="D55" t="str">
        <f>VLOOKUP(Tabelle4[[#This Row],[Key]],'2. Unique Results'!A:X,4,FALSE)</f>
        <v>Laurenzi, Emanuele; Hinkelmann, Knut; Jüngling, Stephan; Montecchiari, Devid; Pande, Charuta; Martin, Andreas</v>
      </c>
      <c r="E55" t="str">
        <f>VLOOKUP(Tabelle4[[#This Row],[Key]],'2. Unique Results'!A:X,5,FALSE)</f>
        <v>Towards an Assistive and Pattern Learning-driven Process Modeling Approach</v>
      </c>
      <c r="F55" t="str">
        <f>VLOOKUP(Tabelle4[[#This Row],[Key]],'2. Unique Results'!A:X,6,FALSE)</f>
        <v>Proceedings of the AAAI 2019 Spring Symposium on Combining Machine Learning with Knowledge Engineering (AAAI-MAKE 2019) Stanford University, Palo Alto, California, USA, March 25-27, 2019., Stanford University, Palo Alto, California, USA, March 25-27, 2019</v>
      </c>
      <c r="G55" t="str">
        <f>VLOOKUP(Tabelle4[[#This Row],[Key]],'2. Unique Results'!A:X,7,FALSE)</f>
        <v/>
      </c>
      <c r="H55" t="str">
        <f>VLOOKUP(Tabelle4[[#This Row],[Key]],'2. Unique Results'!A:X,8,FALSE)</f>
        <v/>
      </c>
      <c r="I55" t="str">
        <f>VLOOKUP(Tabelle4[[#This Row],[Key]],'2. Unique Results'!A:X,9,FALSE)</f>
        <v/>
      </c>
      <c r="J55" t="str">
        <f>VLOOKUP(Tabelle4[[#This Row],[Key]],'2. Unique Results'!A:X,10,FALSE)</f>
        <v>http://ceur-ws.org/Vol-2350/paper20.pdf</v>
      </c>
      <c r="K55" t="str">
        <f>VLOOKUP(Tabelle4[[#This Row],[Key]],'2. Unique Results'!A:X,11,FALSE)</f>
        <v>2019</v>
      </c>
      <c r="L55">
        <f>VLOOKUP(Tabelle4[[#This Row],[Key]],'2. Unique Results'!A:X,12,FALSE)</f>
        <v>44887.363807870373</v>
      </c>
      <c r="M55" s="16">
        <f>VLOOKUP(Tabelle4[[#This Row],[Key]],'2. Unique Results'!A:X,13,FALSE)</f>
        <v>44887.363807870373</v>
      </c>
      <c r="N55" s="16">
        <f>VLOOKUP(Tabelle4[[#This Row],[Key]],'2. Unique Results'!A:X,14,FALSE)</f>
        <v>0</v>
      </c>
      <c r="O55" t="str">
        <f>VLOOKUP(Tabelle4[[#This Row],[Key]],'2. Unique Results'!A:X,15,FALSE)</f>
        <v/>
      </c>
      <c r="P55" t="str">
        <f>VLOOKUP(Tabelle4[[#This Row],[Key]],'2. Unique Results'!A:X,16,FALSE)</f>
        <v/>
      </c>
      <c r="Q55" t="str">
        <f>VLOOKUP(Tabelle4[[#This Row],[Key]],'2. Unique Results'!A:X,17,FALSE)</f>
        <v>2350</v>
      </c>
      <c r="R55" t="str">
        <f>VLOOKUP(Tabelle4[[#This Row],[Key]],'2. Unique Results'!A:X,18,FALSE)</f>
        <v/>
      </c>
      <c r="S55" t="str">
        <f>VLOOKUP(Tabelle4[[#This Row],[Key]],'2. Unique Results'!A:X,19,FALSE)</f>
        <v/>
      </c>
      <c r="T55" t="str">
        <f>VLOOKUP(Tabelle4[[#This Row],[Key]],'2. Unique Results'!A:X,20,FALSE)</f>
        <v>CEUR-WS.org</v>
      </c>
      <c r="U55" t="str">
        <f>VLOOKUP(Tabelle4[[#This Row],[Key]],'2. Unique Results'!A:X,21,FALSE)</f>
        <v/>
      </c>
      <c r="V55" t="str">
        <f>VLOOKUP(Tabelle4[[#This Row],[Key]],'2. Unique Results'!A:X,22,FALSE)</f>
        <v/>
      </c>
      <c r="W55" t="str">
        <f>VLOOKUP(Tabelle4[[#This Row],[Key]],'2. Unique Results'!A:X,23,FALSE)</f>
        <v/>
      </c>
    </row>
    <row r="56" spans="1:23">
      <c r="A56" t="s">
        <v>5765</v>
      </c>
      <c r="B56" t="str">
        <f>VLOOKUP(Tabelle4[[#This Row],[Key]],'2. Unique Results'!A:X,2,FALSE)</f>
        <v>journalArticle</v>
      </c>
      <c r="C56">
        <f>VLOOKUP(Tabelle4[[#This Row],[Key]],'2. Unique Results'!A:X,3,FALSE)</f>
        <v>2020</v>
      </c>
      <c r="D56" t="str">
        <f>VLOOKUP(Tabelle4[[#This Row],[Key]],'2. Unique Results'!A:X,4,FALSE)</f>
        <v>Bikmukhametov, Timur; Jäschke, Johannes</v>
      </c>
      <c r="E56" t="str">
        <f>VLOOKUP(Tabelle4[[#This Row],[Key]],'2. Unique Results'!A:X,5,FALSE)</f>
        <v>Combining machine learning and process engineering physics towards enhanced accuracy and explainability of data-driven models</v>
      </c>
      <c r="F56" t="str">
        <f>VLOOKUP(Tabelle4[[#This Row],[Key]],'2. Unique Results'!A:X,6,FALSE)</f>
        <v>Comput. Chem. Eng.</v>
      </c>
      <c r="G56" t="str">
        <f>VLOOKUP(Tabelle4[[#This Row],[Key]],'2. Unique Results'!A:X,7,FALSE)</f>
        <v/>
      </c>
      <c r="H56" t="str">
        <f>VLOOKUP(Tabelle4[[#This Row],[Key]],'2. Unique Results'!A:X,8,FALSE)</f>
        <v/>
      </c>
      <c r="I56" t="str">
        <f>VLOOKUP(Tabelle4[[#This Row],[Key]],'2. Unique Results'!A:X,9,FALSE)</f>
        <v>10.1016/j.compchemeng.2020.106834</v>
      </c>
      <c r="J56" t="str">
        <f>VLOOKUP(Tabelle4[[#This Row],[Key]],'2. Unique Results'!A:X,10,FALSE)</f>
        <v>https://doi.org/10.1016/j.compchemeng.2020.106834</v>
      </c>
      <c r="K56" t="str">
        <f>VLOOKUP(Tabelle4[[#This Row],[Key]],'2. Unique Results'!A:X,11,FALSE)</f>
        <v>2020</v>
      </c>
      <c r="L56">
        <f>VLOOKUP(Tabelle4[[#This Row],[Key]],'2. Unique Results'!A:X,12,FALSE)</f>
        <v>44887.363807870373</v>
      </c>
      <c r="M56" s="16">
        <f>VLOOKUP(Tabelle4[[#This Row],[Key]],'2. Unique Results'!A:X,13,FALSE)</f>
        <v>44887.363807870373</v>
      </c>
      <c r="N56" s="16">
        <f>VLOOKUP(Tabelle4[[#This Row],[Key]],'2. Unique Results'!A:X,14,FALSE)</f>
        <v>0</v>
      </c>
      <c r="O56" t="str">
        <f>VLOOKUP(Tabelle4[[#This Row],[Key]],'2. Unique Results'!A:X,15,FALSE)</f>
        <v>106834</v>
      </c>
      <c r="P56" t="str">
        <f>VLOOKUP(Tabelle4[[#This Row],[Key]],'2. Unique Results'!A:X,16,FALSE)</f>
        <v/>
      </c>
      <c r="Q56" t="str">
        <f>VLOOKUP(Tabelle4[[#This Row],[Key]],'2. Unique Results'!A:X,17,FALSE)</f>
        <v>138</v>
      </c>
      <c r="R56" t="str">
        <f>VLOOKUP(Tabelle4[[#This Row],[Key]],'2. Unique Results'!A:X,18,FALSE)</f>
        <v/>
      </c>
      <c r="S56" t="str">
        <f>VLOOKUP(Tabelle4[[#This Row],[Key]],'2. Unique Results'!A:X,19,FALSE)</f>
        <v/>
      </c>
      <c r="T56" t="str">
        <f>VLOOKUP(Tabelle4[[#This Row],[Key]],'2. Unique Results'!A:X,20,FALSE)</f>
        <v/>
      </c>
      <c r="U56" t="str">
        <f>VLOOKUP(Tabelle4[[#This Row],[Key]],'2. Unique Results'!A:X,21,FALSE)</f>
        <v/>
      </c>
      <c r="V56" t="str">
        <f>VLOOKUP(Tabelle4[[#This Row],[Key]],'2. Unique Results'!A:X,22,FALSE)</f>
        <v/>
      </c>
      <c r="W56" t="str">
        <f>VLOOKUP(Tabelle4[[#This Row],[Key]],'2. Unique Results'!A:X,23,FALSE)</f>
        <v/>
      </c>
    </row>
    <row r="57" spans="1:23">
      <c r="A57" s="15" t="s">
        <v>4399</v>
      </c>
      <c r="B57" t="str">
        <f>VLOOKUP(Tabelle4[[#This Row],[Key]],'2. Unique Results'!A:X,2,FALSE)</f>
        <v>journalArticle</v>
      </c>
      <c r="C57">
        <f>VLOOKUP(Tabelle4[[#This Row],[Key]],'2. Unique Results'!A:X,3,FALSE)</f>
        <v>2021</v>
      </c>
      <c r="D57" t="str">
        <f>VLOOKUP(Tabelle4[[#This Row],[Key]],'2. Unique Results'!A:X,4,FALSE)</f>
        <v>Moin, Armin; Badii, Atta; Günnemann, Stephan</v>
      </c>
      <c r="E57" t="str">
        <f>VLOOKUP(Tabelle4[[#This Row],[Key]],'2. Unique Results'!A:X,5,FALSE)</f>
        <v>A Model-Driven Engineering Approach to Machine Learning and Software Modeling</v>
      </c>
      <c r="F57" t="str">
        <f>VLOOKUP(Tabelle4[[#This Row],[Key]],'2. Unique Results'!A:X,6,FALSE)</f>
        <v>CoRR</v>
      </c>
      <c r="G57" t="str">
        <f>VLOOKUP(Tabelle4[[#This Row],[Key]],'2. Unique Results'!A:X,7,FALSE)</f>
        <v/>
      </c>
      <c r="H57" t="str">
        <f>VLOOKUP(Tabelle4[[#This Row],[Key]],'2. Unique Results'!A:X,8,FALSE)</f>
        <v/>
      </c>
      <c r="I57" t="str">
        <f>VLOOKUP(Tabelle4[[#This Row],[Key]],'2. Unique Results'!A:X,9,FALSE)</f>
        <v/>
      </c>
      <c r="J57" t="str">
        <f>VLOOKUP(Tabelle4[[#This Row],[Key]],'2. Unique Results'!A:X,10,FALSE)</f>
        <v>https://arxiv.org/abs/2107.02689</v>
      </c>
      <c r="K57" t="str">
        <f>VLOOKUP(Tabelle4[[#This Row],[Key]],'2. Unique Results'!A:X,11,FALSE)</f>
        <v>2021</v>
      </c>
      <c r="L57">
        <f>VLOOKUP(Tabelle4[[#This Row],[Key]],'2. Unique Results'!A:X,12,FALSE)</f>
        <v>44887.363807870373</v>
      </c>
      <c r="M57" s="16">
        <f>VLOOKUP(Tabelle4[[#This Row],[Key]],'2. Unique Results'!A:X,13,FALSE)</f>
        <v>44887.363807870373</v>
      </c>
      <c r="N57" s="16">
        <f>VLOOKUP(Tabelle4[[#This Row],[Key]],'2. Unique Results'!A:X,14,FALSE)</f>
        <v>0</v>
      </c>
      <c r="O57" t="str">
        <f>VLOOKUP(Tabelle4[[#This Row],[Key]],'2. Unique Results'!A:X,15,FALSE)</f>
        <v/>
      </c>
      <c r="P57" t="str">
        <f>VLOOKUP(Tabelle4[[#This Row],[Key]],'2. Unique Results'!A:X,16,FALSE)</f>
        <v/>
      </c>
      <c r="Q57" t="str">
        <f>VLOOKUP(Tabelle4[[#This Row],[Key]],'2. Unique Results'!A:X,17,FALSE)</f>
        <v>abs/2107.02689</v>
      </c>
      <c r="R57" t="str">
        <f>VLOOKUP(Tabelle4[[#This Row],[Key]],'2. Unique Results'!A:X,18,FALSE)</f>
        <v/>
      </c>
      <c r="S57" t="str">
        <f>VLOOKUP(Tabelle4[[#This Row],[Key]],'2. Unique Results'!A:X,19,FALSE)</f>
        <v/>
      </c>
      <c r="T57" t="str">
        <f>VLOOKUP(Tabelle4[[#This Row],[Key]],'2. Unique Results'!A:X,20,FALSE)</f>
        <v/>
      </c>
      <c r="U57" t="str">
        <f>VLOOKUP(Tabelle4[[#This Row],[Key]],'2. Unique Results'!A:X,21,FALSE)</f>
        <v/>
      </c>
      <c r="V57" t="str">
        <f>VLOOKUP(Tabelle4[[#This Row],[Key]],'2. Unique Results'!A:X,22,FALSE)</f>
        <v/>
      </c>
      <c r="W57" t="str">
        <f>VLOOKUP(Tabelle4[[#This Row],[Key]],'2. Unique Results'!A:X,23,FALSE)</f>
        <v/>
      </c>
    </row>
    <row r="58" spans="1:23">
      <c r="A58" t="s">
        <v>4400</v>
      </c>
      <c r="B58" t="str">
        <f>VLOOKUP(Tabelle4[[#This Row],[Key]],'2. Unique Results'!A:X,2,FALSE)</f>
        <v>conferencePaper</v>
      </c>
      <c r="C58">
        <f>VLOOKUP(Tabelle4[[#This Row],[Key]],'2. Unique Results'!A:X,3,FALSE)</f>
        <v>2021</v>
      </c>
      <c r="D58" t="str">
        <f>VLOOKUP(Tabelle4[[#This Row],[Key]],'2. Unique Results'!A:X,4,FALSE)</f>
        <v>Moin, Armin</v>
      </c>
      <c r="E58" t="str">
        <f>VLOOKUP(Tabelle4[[#This Row],[Key]],'2. Unique Results'!A:X,5,FALSE)</f>
        <v>Data Analytics and Machine Learning Methods, Techniques and Tool for Model-Driven Engineering of Smart IoT Services</v>
      </c>
      <c r="F58" t="str">
        <f>VLOOKUP(Tabelle4[[#This Row],[Key]],'2. Unique Results'!A:X,6,FALSE)</f>
        <v>43rd IEEE/ACM International Conference on Software Engineering: Companion Proceedings, ICSE Companion 2021, Madrid, Spain, May 25-28, 2021</v>
      </c>
      <c r="G58" t="str">
        <f>VLOOKUP(Tabelle4[[#This Row],[Key]],'2. Unique Results'!A:X,7,FALSE)</f>
        <v/>
      </c>
      <c r="H58" t="str">
        <f>VLOOKUP(Tabelle4[[#This Row],[Key]],'2. Unique Results'!A:X,8,FALSE)</f>
        <v/>
      </c>
      <c r="I58" t="str">
        <f>VLOOKUP(Tabelle4[[#This Row],[Key]],'2. Unique Results'!A:X,9,FALSE)</f>
        <v>10.1109/ICSE-Companion52605.2021.00130</v>
      </c>
      <c r="J58" t="str">
        <f>VLOOKUP(Tabelle4[[#This Row],[Key]],'2. Unique Results'!A:X,10,FALSE)</f>
        <v>https://doi.org/10.1109/ICSE-Companion52605.2021.00130</v>
      </c>
      <c r="K58" t="str">
        <f>VLOOKUP(Tabelle4[[#This Row],[Key]],'2. Unique Results'!A:X,11,FALSE)</f>
        <v>2021</v>
      </c>
      <c r="L58">
        <f>VLOOKUP(Tabelle4[[#This Row],[Key]],'2. Unique Results'!A:X,12,FALSE)</f>
        <v>44887.363807870373</v>
      </c>
      <c r="M58" s="16">
        <f>VLOOKUP(Tabelle4[[#This Row],[Key]],'2. Unique Results'!A:X,13,FALSE)</f>
        <v>44887.363807870373</v>
      </c>
      <c r="N58" s="16">
        <f>VLOOKUP(Tabelle4[[#This Row],[Key]],'2. Unique Results'!A:X,14,FALSE)</f>
        <v>0</v>
      </c>
      <c r="O58" t="str">
        <f>VLOOKUP(Tabelle4[[#This Row],[Key]],'2. Unique Results'!A:X,15,FALSE)</f>
        <v>287–292</v>
      </c>
      <c r="P58" t="str">
        <f>VLOOKUP(Tabelle4[[#This Row],[Key]],'2. Unique Results'!A:X,16,FALSE)</f>
        <v/>
      </c>
      <c r="Q58" t="str">
        <f>VLOOKUP(Tabelle4[[#This Row],[Key]],'2. Unique Results'!A:X,17,FALSE)</f>
        <v/>
      </c>
      <c r="R58" t="str">
        <f>VLOOKUP(Tabelle4[[#This Row],[Key]],'2. Unique Results'!A:X,18,FALSE)</f>
        <v/>
      </c>
      <c r="S58" t="str">
        <f>VLOOKUP(Tabelle4[[#This Row],[Key]],'2. Unique Results'!A:X,19,FALSE)</f>
        <v/>
      </c>
      <c r="T58" t="str">
        <f>VLOOKUP(Tabelle4[[#This Row],[Key]],'2. Unique Results'!A:X,20,FALSE)</f>
        <v>IEEE</v>
      </c>
      <c r="U58" t="str">
        <f>VLOOKUP(Tabelle4[[#This Row],[Key]],'2. Unique Results'!A:X,21,FALSE)</f>
        <v/>
      </c>
      <c r="V58" t="str">
        <f>VLOOKUP(Tabelle4[[#This Row],[Key]],'2. Unique Results'!A:X,22,FALSE)</f>
        <v/>
      </c>
      <c r="W58" t="str">
        <f>VLOOKUP(Tabelle4[[#This Row],[Key]],'2. Unique Results'!A:X,23,FALSE)</f>
        <v/>
      </c>
    </row>
    <row r="59" spans="1:23">
      <c r="A59" t="s">
        <v>4401</v>
      </c>
      <c r="B59" t="str">
        <f>VLOOKUP(Tabelle4[[#This Row],[Key]],'2. Unique Results'!A:X,2,FALSE)</f>
        <v>thesis</v>
      </c>
      <c r="C59">
        <f>VLOOKUP(Tabelle4[[#This Row],[Key]],'2. Unique Results'!A:X,3,FALSE)</f>
        <v>2022</v>
      </c>
      <c r="D59" t="str">
        <f>VLOOKUP(Tabelle4[[#This Row],[Key]],'2. Unique Results'!A:X,4,FALSE)</f>
        <v>Moin, Armin</v>
      </c>
      <c r="E59" t="str">
        <f>VLOOKUP(Tabelle4[[#This Row],[Key]],'2. Unique Results'!A:X,5,FALSE)</f>
        <v>Enabling Data Analytics and Machine Learning in Model-Driven Software Engineering of Smart IoT Services</v>
      </c>
      <c r="F59" t="str">
        <f>VLOOKUP(Tabelle4[[#This Row],[Key]],'2. Unique Results'!A:X,6,FALSE)</f>
        <v/>
      </c>
      <c r="G59" t="str">
        <f>VLOOKUP(Tabelle4[[#This Row],[Key]],'2. Unique Results'!A:X,7,FALSE)</f>
        <v/>
      </c>
      <c r="H59" t="str">
        <f>VLOOKUP(Tabelle4[[#This Row],[Key]],'2. Unique Results'!A:X,8,FALSE)</f>
        <v/>
      </c>
      <c r="I59" t="str">
        <f>VLOOKUP(Tabelle4[[#This Row],[Key]],'2. Unique Results'!A:X,9,FALSE)</f>
        <v/>
      </c>
      <c r="J59" t="str">
        <f>VLOOKUP(Tabelle4[[#This Row],[Key]],'2. Unique Results'!A:X,10,FALSE)</f>
        <v>https://nbn-resolving.org/urn:nbn:de:bvb:91-diss-20220720-1660445-1-6</v>
      </c>
      <c r="K59" t="str">
        <f>VLOOKUP(Tabelle4[[#This Row],[Key]],'2. Unique Results'!A:X,11,FALSE)</f>
        <v>2022</v>
      </c>
      <c r="L59">
        <f>VLOOKUP(Tabelle4[[#This Row],[Key]],'2. Unique Results'!A:X,12,FALSE)</f>
        <v>44887.363807870373</v>
      </c>
      <c r="M59" s="16">
        <f>VLOOKUP(Tabelle4[[#This Row],[Key]],'2. Unique Results'!A:X,13,FALSE)</f>
        <v>44887.363807870373</v>
      </c>
      <c r="N59" s="16">
        <f>VLOOKUP(Tabelle4[[#This Row],[Key]],'2. Unique Results'!A:X,14,FALSE)</f>
        <v>0</v>
      </c>
      <c r="O59" t="str">
        <f>VLOOKUP(Tabelle4[[#This Row],[Key]],'2. Unique Results'!A:X,15,FALSE)</f>
        <v/>
      </c>
      <c r="P59" t="str">
        <f>VLOOKUP(Tabelle4[[#This Row],[Key]],'2. Unique Results'!A:X,16,FALSE)</f>
        <v/>
      </c>
      <c r="Q59" t="str">
        <f>VLOOKUP(Tabelle4[[#This Row],[Key]],'2. Unique Results'!A:X,17,FALSE)</f>
        <v/>
      </c>
      <c r="R59" t="str">
        <f>VLOOKUP(Tabelle4[[#This Row],[Key]],'2. Unique Results'!A:X,18,FALSE)</f>
        <v/>
      </c>
      <c r="S59" t="str">
        <f>VLOOKUP(Tabelle4[[#This Row],[Key]],'2. Unique Results'!A:X,19,FALSE)</f>
        <v/>
      </c>
      <c r="T59" t="str">
        <f>VLOOKUP(Tabelle4[[#This Row],[Key]],'2. Unique Results'!A:X,20,FALSE)</f>
        <v>Technical University of Munich, Germany</v>
      </c>
      <c r="U59" t="str">
        <f>VLOOKUP(Tabelle4[[#This Row],[Key]],'2. Unique Results'!A:X,21,FALSE)</f>
        <v/>
      </c>
      <c r="V59" t="str">
        <f>VLOOKUP(Tabelle4[[#This Row],[Key]],'2. Unique Results'!A:X,22,FALSE)</f>
        <v/>
      </c>
      <c r="W59" t="str">
        <f>VLOOKUP(Tabelle4[[#This Row],[Key]],'2. Unique Results'!A:X,23,FALSE)</f>
        <v/>
      </c>
    </row>
    <row r="60" spans="1:23">
      <c r="A60" t="s">
        <v>5768</v>
      </c>
      <c r="B60" t="str">
        <f>VLOOKUP(Tabelle4[[#This Row],[Key]],'2. Unique Results'!A:X,2,FALSE)</f>
        <v>conferencePaper</v>
      </c>
      <c r="C60">
        <f>VLOOKUP(Tabelle4[[#This Row],[Key]],'2. Unique Results'!A:X,3,FALSE)</f>
        <v>2005</v>
      </c>
      <c r="D60" t="str">
        <f>VLOOKUP(Tabelle4[[#This Row],[Key]],'2. Unique Results'!A:X,4,FALSE)</f>
        <v>Kasinger, Holger; Bauer, Bernhard</v>
      </c>
      <c r="E60" t="str">
        <f>VLOOKUP(Tabelle4[[#This Row],[Key]],'2. Unique Results'!A:X,5,FALSE)</f>
        <v>Towards a Model-Driven Software Engineering Methodology for Organic Computing Systems</v>
      </c>
      <c r="F60" t="str">
        <f>VLOOKUP(Tabelle4[[#This Row],[Key]],'2. Unique Results'!A:X,6,FALSE)</f>
        <v>IASTED International Conference on Computational Intelligence, Calgary, Alberta, Canada, July 4-6, 2005</v>
      </c>
      <c r="G60" t="str">
        <f>VLOOKUP(Tabelle4[[#This Row],[Key]],'2. Unique Results'!A:X,7,FALSE)</f>
        <v/>
      </c>
      <c r="H60" t="str">
        <f>VLOOKUP(Tabelle4[[#This Row],[Key]],'2. Unique Results'!A:X,8,FALSE)</f>
        <v/>
      </c>
      <c r="I60" t="str">
        <f>VLOOKUP(Tabelle4[[#This Row],[Key]],'2. Unique Results'!A:X,9,FALSE)</f>
        <v/>
      </c>
      <c r="J60" t="str">
        <f>VLOOKUP(Tabelle4[[#This Row],[Key]],'2. Unique Results'!A:X,10,FALSE)</f>
        <v/>
      </c>
      <c r="K60" t="str">
        <f>VLOOKUP(Tabelle4[[#This Row],[Key]],'2. Unique Results'!A:X,11,FALSE)</f>
        <v>2005</v>
      </c>
      <c r="L60">
        <f>VLOOKUP(Tabelle4[[#This Row],[Key]],'2. Unique Results'!A:X,12,FALSE)</f>
        <v>44887.363807870373</v>
      </c>
      <c r="M60" s="16">
        <f>VLOOKUP(Tabelle4[[#This Row],[Key]],'2. Unique Results'!A:X,13,FALSE)</f>
        <v>44887.363807870373</v>
      </c>
      <c r="N60" s="16">
        <f>VLOOKUP(Tabelle4[[#This Row],[Key]],'2. Unique Results'!A:X,14,FALSE)</f>
        <v>0</v>
      </c>
      <c r="O60" t="str">
        <f>VLOOKUP(Tabelle4[[#This Row],[Key]],'2. Unique Results'!A:X,15,FALSE)</f>
        <v>141–146</v>
      </c>
      <c r="P60" t="str">
        <f>VLOOKUP(Tabelle4[[#This Row],[Key]],'2. Unique Results'!A:X,16,FALSE)</f>
        <v/>
      </c>
      <c r="Q60" t="str">
        <f>VLOOKUP(Tabelle4[[#This Row],[Key]],'2. Unique Results'!A:X,17,FALSE)</f>
        <v/>
      </c>
      <c r="R60" t="str">
        <f>VLOOKUP(Tabelle4[[#This Row],[Key]],'2. Unique Results'!A:X,18,FALSE)</f>
        <v/>
      </c>
      <c r="S60" t="str">
        <f>VLOOKUP(Tabelle4[[#This Row],[Key]],'2. Unique Results'!A:X,19,FALSE)</f>
        <v/>
      </c>
      <c r="T60" t="str">
        <f>VLOOKUP(Tabelle4[[#This Row],[Key]],'2. Unique Results'!A:X,20,FALSE)</f>
        <v>IASTED/ACTA Press</v>
      </c>
      <c r="U60" t="str">
        <f>VLOOKUP(Tabelle4[[#This Row],[Key]],'2. Unique Results'!A:X,21,FALSE)</f>
        <v/>
      </c>
      <c r="V60" t="str">
        <f>VLOOKUP(Tabelle4[[#This Row],[Key]],'2. Unique Results'!A:X,22,FALSE)</f>
        <v/>
      </c>
      <c r="W60" t="str">
        <f>VLOOKUP(Tabelle4[[#This Row],[Key]],'2. Unique Results'!A:X,23,FALSE)</f>
        <v/>
      </c>
    </row>
    <row r="61" spans="1:23">
      <c r="A61" s="14" t="s">
        <v>5770</v>
      </c>
      <c r="B61" t="str">
        <f>VLOOKUP(Tabelle4[[#This Row],[Key]],'2. Unique Results'!A:X,2,FALSE)</f>
        <v>conferencePaper</v>
      </c>
      <c r="C61">
        <f>VLOOKUP(Tabelle4[[#This Row],[Key]],'2. Unique Results'!A:X,3,FALSE)</f>
        <v>2011</v>
      </c>
      <c r="D61" t="str">
        <f>VLOOKUP(Tabelle4[[#This Row],[Key]],'2. Unique Results'!A:X,4,FALSE)</f>
        <v>Sujeeth, Arvind K.; Lee, HyoukJoong; Brown, Kevin J.; Rompf, Tiark; Chafi, Hassan; Wu, Michael; Atreya, Anand R.; Odersky, Martin; Olukotun, Kunle</v>
      </c>
      <c r="E61" t="str">
        <f>VLOOKUP(Tabelle4[[#This Row],[Key]],'2. Unique Results'!A:X,5,FALSE)</f>
        <v>OptiML: An Implicitly Parallel Domain-Specific Language for Machine Learning</v>
      </c>
      <c r="F61" t="str">
        <f>VLOOKUP(Tabelle4[[#This Row],[Key]],'2. Unique Results'!A:X,6,FALSE)</f>
        <v>Proceedings of the 28th International Conference on Machine Learning, ICML 2011, Bellevue, Washington, USA, June 28 - July 2, 2011</v>
      </c>
      <c r="G61" t="str">
        <f>VLOOKUP(Tabelle4[[#This Row],[Key]],'2. Unique Results'!A:X,7,FALSE)</f>
        <v/>
      </c>
      <c r="H61" t="str">
        <f>VLOOKUP(Tabelle4[[#This Row],[Key]],'2. Unique Results'!A:X,8,FALSE)</f>
        <v/>
      </c>
      <c r="I61" t="str">
        <f>VLOOKUP(Tabelle4[[#This Row],[Key]],'2. Unique Results'!A:X,9,FALSE)</f>
        <v/>
      </c>
      <c r="J61" t="str">
        <f>VLOOKUP(Tabelle4[[#This Row],[Key]],'2. Unique Results'!A:X,10,FALSE)</f>
        <v>https://icml.cc/2011/papers/373\_icmlpaper.pdf</v>
      </c>
      <c r="K61" t="str">
        <f>VLOOKUP(Tabelle4[[#This Row],[Key]],'2. Unique Results'!A:X,11,FALSE)</f>
        <v>2011</v>
      </c>
      <c r="L61">
        <f>VLOOKUP(Tabelle4[[#This Row],[Key]],'2. Unique Results'!A:X,12,FALSE)</f>
        <v>44887.363807870373</v>
      </c>
      <c r="M61" s="16">
        <f>VLOOKUP(Tabelle4[[#This Row],[Key]],'2. Unique Results'!A:X,13,FALSE)</f>
        <v>44887.363807870373</v>
      </c>
      <c r="N61" s="16">
        <f>VLOOKUP(Tabelle4[[#This Row],[Key]],'2. Unique Results'!A:X,14,FALSE)</f>
        <v>0</v>
      </c>
      <c r="O61" t="str">
        <f>VLOOKUP(Tabelle4[[#This Row],[Key]],'2. Unique Results'!A:X,15,FALSE)</f>
        <v>609–616</v>
      </c>
      <c r="P61" t="str">
        <f>VLOOKUP(Tabelle4[[#This Row],[Key]],'2. Unique Results'!A:X,16,FALSE)</f>
        <v/>
      </c>
      <c r="Q61" t="str">
        <f>VLOOKUP(Tabelle4[[#This Row],[Key]],'2. Unique Results'!A:X,17,FALSE)</f>
        <v/>
      </c>
      <c r="R61" t="str">
        <f>VLOOKUP(Tabelle4[[#This Row],[Key]],'2. Unique Results'!A:X,18,FALSE)</f>
        <v/>
      </c>
      <c r="S61" t="str">
        <f>VLOOKUP(Tabelle4[[#This Row],[Key]],'2. Unique Results'!A:X,19,FALSE)</f>
        <v/>
      </c>
      <c r="T61" t="str">
        <f>VLOOKUP(Tabelle4[[#This Row],[Key]],'2. Unique Results'!A:X,20,FALSE)</f>
        <v>Omnipress</v>
      </c>
      <c r="U61" t="str">
        <f>VLOOKUP(Tabelle4[[#This Row],[Key]],'2. Unique Results'!A:X,21,FALSE)</f>
        <v/>
      </c>
      <c r="V61" t="str">
        <f>VLOOKUP(Tabelle4[[#This Row],[Key]],'2. Unique Results'!A:X,22,FALSE)</f>
        <v/>
      </c>
      <c r="W61" t="str">
        <f>VLOOKUP(Tabelle4[[#This Row],[Key]],'2. Unique Results'!A:X,23,FALSE)</f>
        <v/>
      </c>
    </row>
    <row r="62" spans="1:23">
      <c r="A62" s="13" t="s">
        <v>4402</v>
      </c>
      <c r="B62" t="str">
        <f>VLOOKUP(Tabelle4[[#This Row],[Key]],'2. Unique Results'!A:X,2,FALSE)</f>
        <v>conferencePaper</v>
      </c>
      <c r="C62">
        <f>VLOOKUP(Tabelle4[[#This Row],[Key]],'2. Unique Results'!A:X,3,FALSE)</f>
        <v>2016</v>
      </c>
      <c r="D62" t="str">
        <f>VLOOKUP(Tabelle4[[#This Row],[Key]],'2. Unique Results'!A:X,4,FALSE)</f>
        <v>Portugal, Ivens; Alencar, Paulo S. C.; Cowan, Donald D.</v>
      </c>
      <c r="E62" t="str">
        <f>VLOOKUP(Tabelle4[[#This Row],[Key]],'2. Unique Results'!A:X,5,FALSE)</f>
        <v>A Preliminary Survey on Domain-Specific Languages for Machine Learning in Big Data</v>
      </c>
      <c r="F62" t="str">
        <f>VLOOKUP(Tabelle4[[#This Row],[Key]],'2. Unique Results'!A:X,6,FALSE)</f>
        <v>2016 IEEE International Conference on Software Science, Technology and Engineering, SWSTE 2016, Beer Sheva, Israel, June 23-24, 2016</v>
      </c>
      <c r="G62" t="str">
        <f>VLOOKUP(Tabelle4[[#This Row],[Key]],'2. Unique Results'!A:X,7,FALSE)</f>
        <v/>
      </c>
      <c r="H62" t="str">
        <f>VLOOKUP(Tabelle4[[#This Row],[Key]],'2. Unique Results'!A:X,8,FALSE)</f>
        <v/>
      </c>
      <c r="I62" t="str">
        <f>VLOOKUP(Tabelle4[[#This Row],[Key]],'2. Unique Results'!A:X,9,FALSE)</f>
        <v>10.1109/SWSTE.2016.23</v>
      </c>
      <c r="J62" t="str">
        <f>VLOOKUP(Tabelle4[[#This Row],[Key]],'2. Unique Results'!A:X,10,FALSE)</f>
        <v>https://doi.org/10.1109/SWSTE.2016.23</v>
      </c>
      <c r="K62" t="str">
        <f>VLOOKUP(Tabelle4[[#This Row],[Key]],'2. Unique Results'!A:X,11,FALSE)</f>
        <v>2016</v>
      </c>
      <c r="L62">
        <f>VLOOKUP(Tabelle4[[#This Row],[Key]],'2. Unique Results'!A:X,12,FALSE)</f>
        <v>44887.363807870373</v>
      </c>
      <c r="M62" s="16">
        <f>VLOOKUP(Tabelle4[[#This Row],[Key]],'2. Unique Results'!A:X,13,FALSE)</f>
        <v>44887.363807870373</v>
      </c>
      <c r="N62" s="16">
        <f>VLOOKUP(Tabelle4[[#This Row],[Key]],'2. Unique Results'!A:X,14,FALSE)</f>
        <v>0</v>
      </c>
      <c r="O62" t="str">
        <f>VLOOKUP(Tabelle4[[#This Row],[Key]],'2. Unique Results'!A:X,15,FALSE)</f>
        <v>108–110</v>
      </c>
      <c r="P62" t="str">
        <f>VLOOKUP(Tabelle4[[#This Row],[Key]],'2. Unique Results'!A:X,16,FALSE)</f>
        <v/>
      </c>
      <c r="Q62" t="str">
        <f>VLOOKUP(Tabelle4[[#This Row],[Key]],'2. Unique Results'!A:X,17,FALSE)</f>
        <v/>
      </c>
      <c r="R62" t="str">
        <f>VLOOKUP(Tabelle4[[#This Row],[Key]],'2. Unique Results'!A:X,18,FALSE)</f>
        <v/>
      </c>
      <c r="S62" t="str">
        <f>VLOOKUP(Tabelle4[[#This Row],[Key]],'2. Unique Results'!A:X,19,FALSE)</f>
        <v/>
      </c>
      <c r="T62" t="str">
        <f>VLOOKUP(Tabelle4[[#This Row],[Key]],'2. Unique Results'!A:X,20,FALSE)</f>
        <v>IEEE</v>
      </c>
      <c r="U62" t="str">
        <f>VLOOKUP(Tabelle4[[#This Row],[Key]],'2. Unique Results'!A:X,21,FALSE)</f>
        <v/>
      </c>
      <c r="V62" t="str">
        <f>VLOOKUP(Tabelle4[[#This Row],[Key]],'2. Unique Results'!A:X,22,FALSE)</f>
        <v/>
      </c>
      <c r="W62" t="str">
        <f>VLOOKUP(Tabelle4[[#This Row],[Key]],'2. Unique Results'!A:X,23,FALSE)</f>
        <v/>
      </c>
    </row>
    <row r="63" spans="1:23">
      <c r="A63" s="14" t="s">
        <v>4403</v>
      </c>
      <c r="B63" t="str">
        <f>VLOOKUP(Tabelle4[[#This Row],[Key]],'2. Unique Results'!A:X,2,FALSE)</f>
        <v>conferencePaper</v>
      </c>
      <c r="C63">
        <f>VLOOKUP(Tabelle4[[#This Row],[Key]],'2. Unique Results'!A:X,3,FALSE)</f>
        <v>2020</v>
      </c>
      <c r="D63" t="str">
        <f>VLOOKUP(Tabelle4[[#This Row],[Key]],'2. Unique Results'!A:X,4,FALSE)</f>
        <v>Zucker, Julian; d'Leeuwen, Myraeka</v>
      </c>
      <c r="E63" t="str">
        <f>VLOOKUP(Tabelle4[[#This Row],[Key]],'2. Unique Results'!A:X,5,FALSE)</f>
        <v>Arbiter: A Domain-Specific Language for Ethical Machine Learning</v>
      </c>
      <c r="F63" t="str">
        <f>VLOOKUP(Tabelle4[[#This Row],[Key]],'2. Unique Results'!A:X,6,FALSE)</f>
        <v>AIES '20: AAAI/ACM Conference on AI, Ethics, and Society, New York, NY, USA, February 7-8, 2020</v>
      </c>
      <c r="G63" t="str">
        <f>VLOOKUP(Tabelle4[[#This Row],[Key]],'2. Unique Results'!A:X,7,FALSE)</f>
        <v/>
      </c>
      <c r="H63" t="str">
        <f>VLOOKUP(Tabelle4[[#This Row],[Key]],'2. Unique Results'!A:X,8,FALSE)</f>
        <v/>
      </c>
      <c r="I63" t="str">
        <f>VLOOKUP(Tabelle4[[#This Row],[Key]],'2. Unique Results'!A:X,9,FALSE)</f>
        <v>10.1145/3375627.3375858</v>
      </c>
      <c r="J63" t="str">
        <f>VLOOKUP(Tabelle4[[#This Row],[Key]],'2. Unique Results'!A:X,10,FALSE)</f>
        <v>https://doi.org/10.1145/3375627.3375858</v>
      </c>
      <c r="K63" t="str">
        <f>VLOOKUP(Tabelle4[[#This Row],[Key]],'2. Unique Results'!A:X,11,FALSE)</f>
        <v>2020</v>
      </c>
      <c r="L63">
        <f>VLOOKUP(Tabelle4[[#This Row],[Key]],'2. Unique Results'!A:X,12,FALSE)</f>
        <v>44887.363807870373</v>
      </c>
      <c r="M63" s="16">
        <f>VLOOKUP(Tabelle4[[#This Row],[Key]],'2. Unique Results'!A:X,13,FALSE)</f>
        <v>44887.363807870373</v>
      </c>
      <c r="N63" s="16">
        <f>VLOOKUP(Tabelle4[[#This Row],[Key]],'2. Unique Results'!A:X,14,FALSE)</f>
        <v>0</v>
      </c>
      <c r="O63" t="str">
        <f>VLOOKUP(Tabelle4[[#This Row],[Key]],'2. Unique Results'!A:X,15,FALSE)</f>
        <v>421–425</v>
      </c>
      <c r="P63" t="str">
        <f>VLOOKUP(Tabelle4[[#This Row],[Key]],'2. Unique Results'!A:X,16,FALSE)</f>
        <v/>
      </c>
      <c r="Q63" t="str">
        <f>VLOOKUP(Tabelle4[[#This Row],[Key]],'2. Unique Results'!A:X,17,FALSE)</f>
        <v/>
      </c>
      <c r="R63" t="str">
        <f>VLOOKUP(Tabelle4[[#This Row],[Key]],'2. Unique Results'!A:X,18,FALSE)</f>
        <v/>
      </c>
      <c r="S63" t="str">
        <f>VLOOKUP(Tabelle4[[#This Row],[Key]],'2. Unique Results'!A:X,19,FALSE)</f>
        <v/>
      </c>
      <c r="T63" t="str">
        <f>VLOOKUP(Tabelle4[[#This Row],[Key]],'2. Unique Results'!A:X,20,FALSE)</f>
        <v>ACM</v>
      </c>
      <c r="U63" t="str">
        <f>VLOOKUP(Tabelle4[[#This Row],[Key]],'2. Unique Results'!A:X,21,FALSE)</f>
        <v/>
      </c>
      <c r="V63" t="str">
        <f>VLOOKUP(Tabelle4[[#This Row],[Key]],'2. Unique Results'!A:X,22,FALSE)</f>
        <v/>
      </c>
      <c r="W63" t="str">
        <f>VLOOKUP(Tabelle4[[#This Row],[Key]],'2. Unique Results'!A:X,23,FALSE)</f>
        <v/>
      </c>
    </row>
    <row r="64" spans="1:23">
      <c r="A64" s="13" t="s">
        <v>4404</v>
      </c>
      <c r="B64" t="str">
        <f>VLOOKUP(Tabelle4[[#This Row],[Key]],'2. Unique Results'!A:X,2,FALSE)</f>
        <v>journalArticle</v>
      </c>
      <c r="C64">
        <f>VLOOKUP(Tabelle4[[#This Row],[Key]],'2. Unique Results'!A:X,3,FALSE)</f>
        <v>2018</v>
      </c>
      <c r="D64" t="str">
        <f>VLOOKUP(Tabelle4[[#This Row],[Key]],'2. Unique Results'!A:X,4,FALSE)</f>
        <v>Zhao, Tian; Huang, Xiaobing</v>
      </c>
      <c r="E64" t="str">
        <f>VLOOKUP(Tabelle4[[#This Row],[Key]],'2. Unique Results'!A:X,5,FALSE)</f>
        <v>Design and implementation of DeepDSL: A DSL for deep learning</v>
      </c>
      <c r="F64" t="str">
        <f>VLOOKUP(Tabelle4[[#This Row],[Key]],'2. Unique Results'!A:X,6,FALSE)</f>
        <v>Comput. Lang. Syst. Struct.</v>
      </c>
      <c r="G64" t="str">
        <f>VLOOKUP(Tabelle4[[#This Row],[Key]],'2. Unique Results'!A:X,7,FALSE)</f>
        <v/>
      </c>
      <c r="H64" t="str">
        <f>VLOOKUP(Tabelle4[[#This Row],[Key]],'2. Unique Results'!A:X,8,FALSE)</f>
        <v/>
      </c>
      <c r="I64" t="str">
        <f>VLOOKUP(Tabelle4[[#This Row],[Key]],'2. Unique Results'!A:X,9,FALSE)</f>
        <v>10.1016/j.cl.2018.04.004</v>
      </c>
      <c r="J64" t="str">
        <f>VLOOKUP(Tabelle4[[#This Row],[Key]],'2. Unique Results'!A:X,10,FALSE)</f>
        <v>https://doi.org/10.1016/j.cl.2018.04.004</v>
      </c>
      <c r="K64" t="str">
        <f>VLOOKUP(Tabelle4[[#This Row],[Key]],'2. Unique Results'!A:X,11,FALSE)</f>
        <v>2018</v>
      </c>
      <c r="L64">
        <f>VLOOKUP(Tabelle4[[#This Row],[Key]],'2. Unique Results'!A:X,12,FALSE)</f>
        <v>44887.363807870373</v>
      </c>
      <c r="M64" s="16">
        <f>VLOOKUP(Tabelle4[[#This Row],[Key]],'2. Unique Results'!A:X,13,FALSE)</f>
        <v>44887.363807870373</v>
      </c>
      <c r="N64" s="16">
        <f>VLOOKUP(Tabelle4[[#This Row],[Key]],'2. Unique Results'!A:X,14,FALSE)</f>
        <v>0</v>
      </c>
      <c r="O64" t="str">
        <f>VLOOKUP(Tabelle4[[#This Row],[Key]],'2. Unique Results'!A:X,15,FALSE)</f>
        <v>39–70</v>
      </c>
      <c r="P64" t="str">
        <f>VLOOKUP(Tabelle4[[#This Row],[Key]],'2. Unique Results'!A:X,16,FALSE)</f>
        <v/>
      </c>
      <c r="Q64" t="str">
        <f>VLOOKUP(Tabelle4[[#This Row],[Key]],'2. Unique Results'!A:X,17,FALSE)</f>
        <v>54</v>
      </c>
      <c r="R64" t="str">
        <f>VLOOKUP(Tabelle4[[#This Row],[Key]],'2. Unique Results'!A:X,18,FALSE)</f>
        <v/>
      </c>
      <c r="S64" t="str">
        <f>VLOOKUP(Tabelle4[[#This Row],[Key]],'2. Unique Results'!A:X,19,FALSE)</f>
        <v/>
      </c>
      <c r="T64" t="str">
        <f>VLOOKUP(Tabelle4[[#This Row],[Key]],'2. Unique Results'!A:X,20,FALSE)</f>
        <v/>
      </c>
      <c r="U64" t="str">
        <f>VLOOKUP(Tabelle4[[#This Row],[Key]],'2. Unique Results'!A:X,21,FALSE)</f>
        <v/>
      </c>
      <c r="V64" t="str">
        <f>VLOOKUP(Tabelle4[[#This Row],[Key]],'2. Unique Results'!A:X,22,FALSE)</f>
        <v/>
      </c>
      <c r="W64" t="str">
        <f>VLOOKUP(Tabelle4[[#This Row],[Key]],'2. Unique Results'!A:X,23,FALSE)</f>
        <v/>
      </c>
    </row>
    <row r="65" spans="1:23">
      <c r="A65" s="14" t="s">
        <v>4405</v>
      </c>
      <c r="B65" t="str">
        <f>VLOOKUP(Tabelle4[[#This Row],[Key]],'2. Unique Results'!A:X,2,FALSE)</f>
        <v>thesis</v>
      </c>
      <c r="C65">
        <f>VLOOKUP(Tabelle4[[#This Row],[Key]],'2. Unique Results'!A:X,3,FALSE)</f>
        <v>2021</v>
      </c>
      <c r="D65" t="str">
        <f>VLOOKUP(Tabelle4[[#This Row],[Key]],'2. Unique Results'!A:X,4,FALSE)</f>
        <v>Kusmenko, Evgeny</v>
      </c>
      <c r="E65" t="str">
        <f>VLOOKUP(Tabelle4[[#This Row],[Key]],'2. Unique Results'!A:X,5,FALSE)</f>
        <v>Model-Driven Development Methodology and Domain-Specific Languages for the Design of Artificial Intelligence in Cyber-Physical Systems</v>
      </c>
      <c r="F65" t="str">
        <f>VLOOKUP(Tabelle4[[#This Row],[Key]],'2. Unique Results'!A:X,6,FALSE)</f>
        <v/>
      </c>
      <c r="G65" t="str">
        <f>VLOOKUP(Tabelle4[[#This Row],[Key]],'2. Unique Results'!A:X,7,FALSE)</f>
        <v/>
      </c>
      <c r="H65" t="str">
        <f>VLOOKUP(Tabelle4[[#This Row],[Key]],'2. Unique Results'!A:X,8,FALSE)</f>
        <v/>
      </c>
      <c r="I65" t="str">
        <f>VLOOKUP(Tabelle4[[#This Row],[Key]],'2. Unique Results'!A:X,9,FALSE)</f>
        <v/>
      </c>
      <c r="J65" t="str">
        <f>VLOOKUP(Tabelle4[[#This Row],[Key]],'2. Unique Results'!A:X,10,FALSE)</f>
        <v>https://publications.rwth-aachen.de/record/835778</v>
      </c>
      <c r="K65" t="str">
        <f>VLOOKUP(Tabelle4[[#This Row],[Key]],'2. Unique Results'!A:X,11,FALSE)</f>
        <v>2021</v>
      </c>
      <c r="L65">
        <f>VLOOKUP(Tabelle4[[#This Row],[Key]],'2. Unique Results'!A:X,12,FALSE)</f>
        <v>44887.363807870373</v>
      </c>
      <c r="M65" s="16">
        <f>VLOOKUP(Tabelle4[[#This Row],[Key]],'2. Unique Results'!A:X,13,FALSE)</f>
        <v>44887.363807870373</v>
      </c>
      <c r="N65" s="16">
        <f>VLOOKUP(Tabelle4[[#This Row],[Key]],'2. Unique Results'!A:X,14,FALSE)</f>
        <v>0</v>
      </c>
      <c r="O65" t="str">
        <f>VLOOKUP(Tabelle4[[#This Row],[Key]],'2. Unique Results'!A:X,15,FALSE)</f>
        <v/>
      </c>
      <c r="P65" t="str">
        <f>VLOOKUP(Tabelle4[[#This Row],[Key]],'2. Unique Results'!A:X,16,FALSE)</f>
        <v/>
      </c>
      <c r="Q65" t="str">
        <f>VLOOKUP(Tabelle4[[#This Row],[Key]],'2. Unique Results'!A:X,17,FALSE)</f>
        <v/>
      </c>
      <c r="R65" t="str">
        <f>VLOOKUP(Tabelle4[[#This Row],[Key]],'2. Unique Results'!A:X,18,FALSE)</f>
        <v/>
      </c>
      <c r="S65" t="str">
        <f>VLOOKUP(Tabelle4[[#This Row],[Key]],'2. Unique Results'!A:X,19,FALSE)</f>
        <v/>
      </c>
      <c r="T65" t="str">
        <f>VLOOKUP(Tabelle4[[#This Row],[Key]],'2. Unique Results'!A:X,20,FALSE)</f>
        <v>RWTH Aachen University, Germany</v>
      </c>
      <c r="U65" t="str">
        <f>VLOOKUP(Tabelle4[[#This Row],[Key]],'2. Unique Results'!A:X,21,FALSE)</f>
        <v/>
      </c>
      <c r="V65" t="str">
        <f>VLOOKUP(Tabelle4[[#This Row],[Key]],'2. Unique Results'!A:X,22,FALSE)</f>
        <v/>
      </c>
      <c r="W65" t="str">
        <f>VLOOKUP(Tabelle4[[#This Row],[Key]],'2. Unique Results'!A:X,23,FALSE)</f>
        <v/>
      </c>
    </row>
    <row r="66" spans="1:23">
      <c r="A66" s="13" t="s">
        <v>5773</v>
      </c>
      <c r="B66" t="str">
        <f>VLOOKUP(Tabelle4[[#This Row],[Key]],'2. Unique Results'!A:X,2,FALSE)</f>
        <v>conferencePaper</v>
      </c>
      <c r="C66">
        <f>VLOOKUP(Tabelle4[[#This Row],[Key]],'2. Unique Results'!A:X,3,FALSE)</f>
        <v>2015</v>
      </c>
      <c r="D66" t="str">
        <f>VLOOKUP(Tabelle4[[#This Row],[Key]],'2. Unique Results'!A:X,4,FALSE)</f>
        <v>Elkahky, Ali Mamdouh; Song, Yang; He, Xiaodong</v>
      </c>
      <c r="E66" t="str">
        <f>VLOOKUP(Tabelle4[[#This Row],[Key]],'2. Unique Results'!A:X,5,FALSE)</f>
        <v>A Multi-View Deep Learning Approach for Cross Domain User Modeling in Recommendation Systems</v>
      </c>
      <c r="F66" t="str">
        <f>VLOOKUP(Tabelle4[[#This Row],[Key]],'2. Unique Results'!A:X,6,FALSE)</f>
        <v>Proceedings of the 24th International Conference on World Wide Web, WWW 2015, Florence, Italy, May 18-22, 2015</v>
      </c>
      <c r="G66" t="str">
        <f>VLOOKUP(Tabelle4[[#This Row],[Key]],'2. Unique Results'!A:X,7,FALSE)</f>
        <v/>
      </c>
      <c r="H66" t="str">
        <f>VLOOKUP(Tabelle4[[#This Row],[Key]],'2. Unique Results'!A:X,8,FALSE)</f>
        <v/>
      </c>
      <c r="I66" t="str">
        <f>VLOOKUP(Tabelle4[[#This Row],[Key]],'2. Unique Results'!A:X,9,FALSE)</f>
        <v>10.1145/2736277.2741667</v>
      </c>
      <c r="J66" t="str">
        <f>VLOOKUP(Tabelle4[[#This Row],[Key]],'2. Unique Results'!A:X,10,FALSE)</f>
        <v>https://doi.org/10.1145/2736277.2741667</v>
      </c>
      <c r="K66" t="str">
        <f>VLOOKUP(Tabelle4[[#This Row],[Key]],'2. Unique Results'!A:X,11,FALSE)</f>
        <v>2015</v>
      </c>
      <c r="L66">
        <f>VLOOKUP(Tabelle4[[#This Row],[Key]],'2. Unique Results'!A:X,12,FALSE)</f>
        <v>44887.363807870373</v>
      </c>
      <c r="M66" s="16">
        <f>VLOOKUP(Tabelle4[[#This Row],[Key]],'2. Unique Results'!A:X,13,FALSE)</f>
        <v>44887.363807870373</v>
      </c>
      <c r="N66" s="16">
        <f>VLOOKUP(Tabelle4[[#This Row],[Key]],'2. Unique Results'!A:X,14,FALSE)</f>
        <v>0</v>
      </c>
      <c r="O66" t="str">
        <f>VLOOKUP(Tabelle4[[#This Row],[Key]],'2. Unique Results'!A:X,15,FALSE)</f>
        <v>278–288</v>
      </c>
      <c r="P66" t="str">
        <f>VLOOKUP(Tabelle4[[#This Row],[Key]],'2. Unique Results'!A:X,16,FALSE)</f>
        <v/>
      </c>
      <c r="Q66" t="str">
        <f>VLOOKUP(Tabelle4[[#This Row],[Key]],'2. Unique Results'!A:X,17,FALSE)</f>
        <v/>
      </c>
      <c r="R66" t="str">
        <f>VLOOKUP(Tabelle4[[#This Row],[Key]],'2. Unique Results'!A:X,18,FALSE)</f>
        <v/>
      </c>
      <c r="S66" t="str">
        <f>VLOOKUP(Tabelle4[[#This Row],[Key]],'2. Unique Results'!A:X,19,FALSE)</f>
        <v/>
      </c>
      <c r="T66" t="str">
        <f>VLOOKUP(Tabelle4[[#This Row],[Key]],'2. Unique Results'!A:X,20,FALSE)</f>
        <v>ACM</v>
      </c>
      <c r="U66" t="str">
        <f>VLOOKUP(Tabelle4[[#This Row],[Key]],'2. Unique Results'!A:X,21,FALSE)</f>
        <v/>
      </c>
      <c r="V66" t="str">
        <f>VLOOKUP(Tabelle4[[#This Row],[Key]],'2. Unique Results'!A:X,22,FALSE)</f>
        <v/>
      </c>
      <c r="W66" t="str">
        <f>VLOOKUP(Tabelle4[[#This Row],[Key]],'2. Unique Results'!A:X,23,FALSE)</f>
        <v/>
      </c>
    </row>
    <row r="67" spans="1:23">
      <c r="A67" s="14" t="s">
        <v>5775</v>
      </c>
      <c r="B67" t="str">
        <f>VLOOKUP(Tabelle4[[#This Row],[Key]],'2. Unique Results'!A:X,2,FALSE)</f>
        <v>conferencePaper</v>
      </c>
      <c r="C67">
        <f>VLOOKUP(Tabelle4[[#This Row],[Key]],'2. Unique Results'!A:X,3,FALSE)</f>
        <v>2016</v>
      </c>
      <c r="D67" t="str">
        <f>VLOOKUP(Tabelle4[[#This Row],[Key]],'2. Unique Results'!A:X,4,FALSE)</f>
        <v>Zhu, Jing; Gong, Xinwei; Chen, Guilin</v>
      </c>
      <c r="E67" t="str">
        <f>VLOOKUP(Tabelle4[[#This Row],[Key]],'2. Unique Results'!A:X,5,FALSE)</f>
        <v>Deep Learning Based Language Modeling for Domain-Specific Speech Recognition</v>
      </c>
      <c r="F67" t="str">
        <f>VLOOKUP(Tabelle4[[#This Row],[Key]],'2. Unique Results'!A:X,6,FALSE)</f>
        <v>Digital TV and Wireless Multimedia Communication - 13th International Forum, IFTC 2016, Shanghai, China, November 9-10, 2016, Revised Selected Papers</v>
      </c>
      <c r="G67" t="str">
        <f>VLOOKUP(Tabelle4[[#This Row],[Key]],'2. Unique Results'!A:X,7,FALSE)</f>
        <v/>
      </c>
      <c r="H67" t="str">
        <f>VLOOKUP(Tabelle4[[#This Row],[Key]],'2. Unique Results'!A:X,8,FALSE)</f>
        <v/>
      </c>
      <c r="I67" t="str">
        <f>VLOOKUP(Tabelle4[[#This Row],[Key]],'2. Unique Results'!A:X,9,FALSE)</f>
        <v>10.1007/978-981-10-4211-9_24</v>
      </c>
      <c r="J67" t="str">
        <f>VLOOKUP(Tabelle4[[#This Row],[Key]],'2. Unique Results'!A:X,10,FALSE)</f>
        <v>https://doi.org/10.1007/978-981-10-4211-9\_24</v>
      </c>
      <c r="K67" t="str">
        <f>VLOOKUP(Tabelle4[[#This Row],[Key]],'2. Unique Results'!A:X,11,FALSE)</f>
        <v>2016</v>
      </c>
      <c r="L67">
        <f>VLOOKUP(Tabelle4[[#This Row],[Key]],'2. Unique Results'!A:X,12,FALSE)</f>
        <v>44887.363807870373</v>
      </c>
      <c r="M67" s="16">
        <f>VLOOKUP(Tabelle4[[#This Row],[Key]],'2. Unique Results'!A:X,13,FALSE)</f>
        <v>44887.363807870373</v>
      </c>
      <c r="N67" s="16">
        <f>VLOOKUP(Tabelle4[[#This Row],[Key]],'2. Unique Results'!A:X,14,FALSE)</f>
        <v>0</v>
      </c>
      <c r="O67" t="str">
        <f>VLOOKUP(Tabelle4[[#This Row],[Key]],'2. Unique Results'!A:X,15,FALSE)</f>
        <v>242–251</v>
      </c>
      <c r="P67" t="str">
        <f>VLOOKUP(Tabelle4[[#This Row],[Key]],'2. Unique Results'!A:X,16,FALSE)</f>
        <v/>
      </c>
      <c r="Q67" t="str">
        <f>VLOOKUP(Tabelle4[[#This Row],[Key]],'2. Unique Results'!A:X,17,FALSE)</f>
        <v>685</v>
      </c>
      <c r="R67" t="str">
        <f>VLOOKUP(Tabelle4[[#This Row],[Key]],'2. Unique Results'!A:X,18,FALSE)</f>
        <v/>
      </c>
      <c r="S67" t="str">
        <f>VLOOKUP(Tabelle4[[#This Row],[Key]],'2. Unique Results'!A:X,19,FALSE)</f>
        <v/>
      </c>
      <c r="T67" t="str">
        <f>VLOOKUP(Tabelle4[[#This Row],[Key]],'2. Unique Results'!A:X,20,FALSE)</f>
        <v>Springer</v>
      </c>
      <c r="U67" t="str">
        <f>VLOOKUP(Tabelle4[[#This Row],[Key]],'2. Unique Results'!A:X,21,FALSE)</f>
        <v/>
      </c>
      <c r="V67" t="str">
        <f>VLOOKUP(Tabelle4[[#This Row],[Key]],'2. Unique Results'!A:X,22,FALSE)</f>
        <v/>
      </c>
      <c r="W67" t="str">
        <f>VLOOKUP(Tabelle4[[#This Row],[Key]],'2. Unique Results'!A:X,23,FALSE)</f>
        <v/>
      </c>
    </row>
    <row r="68" spans="1:23">
      <c r="A68" s="13" t="s">
        <v>5778</v>
      </c>
      <c r="B68" t="str">
        <f>VLOOKUP(Tabelle4[[#This Row],[Key]],'2. Unique Results'!A:X,2,FALSE)</f>
        <v>conferencePaper</v>
      </c>
      <c r="C68">
        <f>VLOOKUP(Tabelle4[[#This Row],[Key]],'2. Unique Results'!A:X,3,FALSE)</f>
        <v>2004</v>
      </c>
      <c r="D68" t="str">
        <f>VLOOKUP(Tabelle4[[#This Row],[Key]],'2. Unique Results'!A:X,4,FALSE)</f>
        <v>Zhou, Yue; Kong, Wei; Xu, Qing</v>
      </c>
      <c r="E68" t="str">
        <f>VLOOKUP(Tabelle4[[#This Row],[Key]],'2. Unique Results'!A:X,5,FALSE)</f>
        <v>A Novel Modeling and Recognition Method for Underwater Sound Based on HMT in Wavelet Domain</v>
      </c>
      <c r="F68" t="str">
        <f>VLOOKUP(Tabelle4[[#This Row],[Key]],'2. Unique Results'!A:X,6,FALSE)</f>
        <v>AI 2004: Advances in Artificial Intelligence, 17th Australian Joint Conference on Artificial Intelligence, Cairns, Australia, December 4-6, 2004, Proceedings</v>
      </c>
      <c r="G68" t="str">
        <f>VLOOKUP(Tabelle4[[#This Row],[Key]],'2. Unique Results'!A:X,7,FALSE)</f>
        <v/>
      </c>
      <c r="H68" t="str">
        <f>VLOOKUP(Tabelle4[[#This Row],[Key]],'2. Unique Results'!A:X,8,FALSE)</f>
        <v/>
      </c>
      <c r="I68" t="str">
        <f>VLOOKUP(Tabelle4[[#This Row],[Key]],'2. Unique Results'!A:X,9,FALSE)</f>
        <v>10.1007/978-3-540-30549-1_30</v>
      </c>
      <c r="J68" t="str">
        <f>VLOOKUP(Tabelle4[[#This Row],[Key]],'2. Unique Results'!A:X,10,FALSE)</f>
        <v>https://doi.org/10.1007/978-3-540-30549-1\_30</v>
      </c>
      <c r="K68" t="str">
        <f>VLOOKUP(Tabelle4[[#This Row],[Key]],'2. Unique Results'!A:X,11,FALSE)</f>
        <v>2004</v>
      </c>
      <c r="L68">
        <f>VLOOKUP(Tabelle4[[#This Row],[Key]],'2. Unique Results'!A:X,12,FALSE)</f>
        <v>44887.363807870373</v>
      </c>
      <c r="M68" s="16">
        <f>VLOOKUP(Tabelle4[[#This Row],[Key]],'2. Unique Results'!A:X,13,FALSE)</f>
        <v>44887.363807870373</v>
      </c>
      <c r="N68" s="16">
        <f>VLOOKUP(Tabelle4[[#This Row],[Key]],'2. Unique Results'!A:X,14,FALSE)</f>
        <v>0</v>
      </c>
      <c r="O68" t="str">
        <f>VLOOKUP(Tabelle4[[#This Row],[Key]],'2. Unique Results'!A:X,15,FALSE)</f>
        <v>332–343</v>
      </c>
      <c r="P68" t="str">
        <f>VLOOKUP(Tabelle4[[#This Row],[Key]],'2. Unique Results'!A:X,16,FALSE)</f>
        <v/>
      </c>
      <c r="Q68" t="str">
        <f>VLOOKUP(Tabelle4[[#This Row],[Key]],'2. Unique Results'!A:X,17,FALSE)</f>
        <v>3339</v>
      </c>
      <c r="R68" t="str">
        <f>VLOOKUP(Tabelle4[[#This Row],[Key]],'2. Unique Results'!A:X,18,FALSE)</f>
        <v/>
      </c>
      <c r="S68" t="str">
        <f>VLOOKUP(Tabelle4[[#This Row],[Key]],'2. Unique Results'!A:X,19,FALSE)</f>
        <v/>
      </c>
      <c r="T68" t="str">
        <f>VLOOKUP(Tabelle4[[#This Row],[Key]],'2. Unique Results'!A:X,20,FALSE)</f>
        <v>Springer</v>
      </c>
      <c r="U68" t="str">
        <f>VLOOKUP(Tabelle4[[#This Row],[Key]],'2. Unique Results'!A:X,21,FALSE)</f>
        <v/>
      </c>
      <c r="V68" t="str">
        <f>VLOOKUP(Tabelle4[[#This Row],[Key]],'2. Unique Results'!A:X,22,FALSE)</f>
        <v/>
      </c>
      <c r="W68" t="str">
        <f>VLOOKUP(Tabelle4[[#This Row],[Key]],'2. Unique Results'!A:X,23,FALSE)</f>
        <v/>
      </c>
    </row>
    <row r="69" spans="1:23">
      <c r="A69" s="14" t="s">
        <v>5781</v>
      </c>
      <c r="B69" t="str">
        <f>VLOOKUP(Tabelle4[[#This Row],[Key]],'2. Unique Results'!A:X,2,FALSE)</f>
        <v>thesis</v>
      </c>
      <c r="C69">
        <f>VLOOKUP(Tabelle4[[#This Row],[Key]],'2. Unique Results'!A:X,3,FALSE)</f>
        <v>2014</v>
      </c>
      <c r="D69" t="str">
        <f>VLOOKUP(Tabelle4[[#This Row],[Key]],'2. Unique Results'!A:X,4,FALSE)</f>
        <v>Abdel-Fattah, Ahmed Mohammed Hassan</v>
      </c>
      <c r="E69" t="str">
        <f>VLOOKUP(Tabelle4[[#This Row],[Key]],'2. Unique Results'!A:X,5,FALSE)</f>
        <v>Utilizing cross-domain cognitive mechansims for modeling aspects of artificial general intelligence</v>
      </c>
      <c r="F69" t="str">
        <f>VLOOKUP(Tabelle4[[#This Row],[Key]],'2. Unique Results'!A:X,6,FALSE)</f>
        <v/>
      </c>
      <c r="G69" t="str">
        <f>VLOOKUP(Tabelle4[[#This Row],[Key]],'2. Unique Results'!A:X,7,FALSE)</f>
        <v/>
      </c>
      <c r="H69" t="str">
        <f>VLOOKUP(Tabelle4[[#This Row],[Key]],'2. Unique Results'!A:X,8,FALSE)</f>
        <v/>
      </c>
      <c r="I69" t="str">
        <f>VLOOKUP(Tabelle4[[#This Row],[Key]],'2. Unique Results'!A:X,9,FALSE)</f>
        <v/>
      </c>
      <c r="J69" t="str">
        <f>VLOOKUP(Tabelle4[[#This Row],[Key]],'2. Unique Results'!A:X,10,FALSE)</f>
        <v>https://d-nb.info/1051609224</v>
      </c>
      <c r="K69" t="str">
        <f>VLOOKUP(Tabelle4[[#This Row],[Key]],'2. Unique Results'!A:X,11,FALSE)</f>
        <v>2014</v>
      </c>
      <c r="L69">
        <f>VLOOKUP(Tabelle4[[#This Row],[Key]],'2. Unique Results'!A:X,12,FALSE)</f>
        <v>44887.363807870373</v>
      </c>
      <c r="M69" s="16">
        <f>VLOOKUP(Tabelle4[[#This Row],[Key]],'2. Unique Results'!A:X,13,FALSE)</f>
        <v>44887.363807870373</v>
      </c>
      <c r="N69" s="16">
        <f>VLOOKUP(Tabelle4[[#This Row],[Key]],'2. Unique Results'!A:X,14,FALSE)</f>
        <v>0</v>
      </c>
      <c r="O69" t="str">
        <f>VLOOKUP(Tabelle4[[#This Row],[Key]],'2. Unique Results'!A:X,15,FALSE)</f>
        <v/>
      </c>
      <c r="P69" t="str">
        <f>VLOOKUP(Tabelle4[[#This Row],[Key]],'2. Unique Results'!A:X,16,FALSE)</f>
        <v/>
      </c>
      <c r="Q69" t="str">
        <f>VLOOKUP(Tabelle4[[#This Row],[Key]],'2. Unique Results'!A:X,17,FALSE)</f>
        <v/>
      </c>
      <c r="R69" t="str">
        <f>VLOOKUP(Tabelle4[[#This Row],[Key]],'2. Unique Results'!A:X,18,FALSE)</f>
        <v/>
      </c>
      <c r="S69" t="str">
        <f>VLOOKUP(Tabelle4[[#This Row],[Key]],'2. Unique Results'!A:X,19,FALSE)</f>
        <v/>
      </c>
      <c r="T69" t="str">
        <f>VLOOKUP(Tabelle4[[#This Row],[Key]],'2. Unique Results'!A:X,20,FALSE)</f>
        <v>University of Osnabrück</v>
      </c>
      <c r="U69" t="str">
        <f>VLOOKUP(Tabelle4[[#This Row],[Key]],'2. Unique Results'!A:X,21,FALSE)</f>
        <v/>
      </c>
      <c r="V69" t="str">
        <f>VLOOKUP(Tabelle4[[#This Row],[Key]],'2. Unique Results'!A:X,22,FALSE)</f>
        <v/>
      </c>
      <c r="W69" t="str">
        <f>VLOOKUP(Tabelle4[[#This Row],[Key]],'2. Unique Results'!A:X,23,FALSE)</f>
        <v/>
      </c>
    </row>
    <row r="70" spans="1:23">
      <c r="A70" s="13" t="s">
        <v>5782</v>
      </c>
      <c r="B70" t="str">
        <f>VLOOKUP(Tabelle4[[#This Row],[Key]],'2. Unique Results'!A:X,2,FALSE)</f>
        <v>journalArticle</v>
      </c>
      <c r="C70">
        <f>VLOOKUP(Tabelle4[[#This Row],[Key]],'2. Unique Results'!A:X,3,FALSE)</f>
        <v>2022</v>
      </c>
      <c r="D70" t="str">
        <f>VLOOKUP(Tabelle4[[#This Row],[Key]],'2. Unique Results'!A:X,4,FALSE)</f>
        <v>Sunkle, Sagar; Saxena, Krati; Patil, Ashwini; Kulkarni, Vinay</v>
      </c>
      <c r="E70" t="str">
        <f>VLOOKUP(Tabelle4[[#This Row],[Key]],'2. Unique Results'!A:X,5,FALSE)</f>
        <v>AI-driven streamlined modeling: experiences and lessons learned from multiple domains</v>
      </c>
      <c r="F70" t="str">
        <f>VLOOKUP(Tabelle4[[#This Row],[Key]],'2. Unique Results'!A:X,6,FALSE)</f>
        <v>Softw. Syst. Model.</v>
      </c>
      <c r="G70" t="str">
        <f>VLOOKUP(Tabelle4[[#This Row],[Key]],'2. Unique Results'!A:X,7,FALSE)</f>
        <v/>
      </c>
      <c r="H70" t="str">
        <f>VLOOKUP(Tabelle4[[#This Row],[Key]],'2. Unique Results'!A:X,8,FALSE)</f>
        <v/>
      </c>
      <c r="I70" t="str">
        <f>VLOOKUP(Tabelle4[[#This Row],[Key]],'2. Unique Results'!A:X,9,FALSE)</f>
        <v>10.1007/s10270-022-00982-6</v>
      </c>
      <c r="J70" t="str">
        <f>VLOOKUP(Tabelle4[[#This Row],[Key]],'2. Unique Results'!A:X,10,FALSE)</f>
        <v>https://doi.org/10.1007/s10270-022-00982-6</v>
      </c>
      <c r="K70" t="str">
        <f>VLOOKUP(Tabelle4[[#This Row],[Key]],'2. Unique Results'!A:X,11,FALSE)</f>
        <v>2022</v>
      </c>
      <c r="L70">
        <f>VLOOKUP(Tabelle4[[#This Row],[Key]],'2. Unique Results'!A:X,12,FALSE)</f>
        <v>44887.363807870373</v>
      </c>
      <c r="M70" s="16">
        <f>VLOOKUP(Tabelle4[[#This Row],[Key]],'2. Unique Results'!A:X,13,FALSE)</f>
        <v>44887.363807870373</v>
      </c>
      <c r="N70" s="16">
        <f>VLOOKUP(Tabelle4[[#This Row],[Key]],'2. Unique Results'!A:X,14,FALSE)</f>
        <v>0</v>
      </c>
      <c r="O70" t="str">
        <f>VLOOKUP(Tabelle4[[#This Row],[Key]],'2. Unique Results'!A:X,15,FALSE)</f>
        <v>1–23</v>
      </c>
      <c r="P70" t="str">
        <f>VLOOKUP(Tabelle4[[#This Row],[Key]],'2. Unique Results'!A:X,16,FALSE)</f>
        <v>3</v>
      </c>
      <c r="Q70" t="str">
        <f>VLOOKUP(Tabelle4[[#This Row],[Key]],'2. Unique Results'!A:X,17,FALSE)</f>
        <v>21</v>
      </c>
      <c r="R70" t="str">
        <f>VLOOKUP(Tabelle4[[#This Row],[Key]],'2. Unique Results'!A:X,18,FALSE)</f>
        <v/>
      </c>
      <c r="S70" t="str">
        <f>VLOOKUP(Tabelle4[[#This Row],[Key]],'2. Unique Results'!A:X,19,FALSE)</f>
        <v/>
      </c>
      <c r="T70" t="str">
        <f>VLOOKUP(Tabelle4[[#This Row],[Key]],'2. Unique Results'!A:X,20,FALSE)</f>
        <v/>
      </c>
      <c r="U70" t="str">
        <f>VLOOKUP(Tabelle4[[#This Row],[Key]],'2. Unique Results'!A:X,21,FALSE)</f>
        <v/>
      </c>
      <c r="V70" t="str">
        <f>VLOOKUP(Tabelle4[[#This Row],[Key]],'2. Unique Results'!A:X,22,FALSE)</f>
        <v/>
      </c>
      <c r="W70" t="str">
        <f>VLOOKUP(Tabelle4[[#This Row],[Key]],'2. Unique Results'!A:X,23,FALSE)</f>
        <v/>
      </c>
    </row>
    <row r="71" spans="1:23">
      <c r="A71" s="14" t="s">
        <v>4406</v>
      </c>
      <c r="B71" t="str">
        <f>VLOOKUP(Tabelle4[[#This Row],[Key]],'2. Unique Results'!A:X,2,FALSE)</f>
        <v>conferencePaper</v>
      </c>
      <c r="C71">
        <f>VLOOKUP(Tabelle4[[#This Row],[Key]],'2. Unique Results'!A:X,3,FALSE)</f>
        <v>2022</v>
      </c>
      <c r="D71" t="str">
        <f>VLOOKUP(Tabelle4[[#This Row],[Key]],'2. Unique Results'!A:X,4,FALSE)</f>
        <v>Burnay, Corentin; Giunta, Benito</v>
      </c>
      <c r="E71" t="str">
        <f>VLOOKUP(Tabelle4[[#This Row],[Key]],'2. Unique Results'!A:X,5,FALSE)</f>
        <v>Towards Integrated Model-Driven Engineering Approach to Business Intelligence</v>
      </c>
      <c r="F71" t="str">
        <f>VLOOKUP(Tabelle4[[#This Row],[Key]],'2. Unique Results'!A:X,6,FALSE)</f>
        <v>Research Challenges in Information Science</v>
      </c>
      <c r="G71" t="str">
        <f>VLOOKUP(Tabelle4[[#This Row],[Key]],'2. Unique Results'!A:X,7,FALSE)</f>
        <v>978-3-031-05759-5 978-3-031-05760-1</v>
      </c>
      <c r="H71" t="str">
        <f>VLOOKUP(Tabelle4[[#This Row],[Key]],'2. Unique Results'!A:X,8,FALSE)</f>
        <v/>
      </c>
      <c r="I71" t="str">
        <f>VLOOKUP(Tabelle4[[#This Row],[Key]],'2. Unique Results'!A:X,9,FALSE)</f>
        <v/>
      </c>
      <c r="J71" t="str">
        <f>VLOOKUP(Tabelle4[[#This Row],[Key]],'2. Unique Results'!A:X,10,FALSE)</f>
        <v>https://link.springer.com/10.1007/978-3-031-05760-1_38</v>
      </c>
      <c r="K71" t="str">
        <f>VLOOKUP(Tabelle4[[#This Row],[Key]],'2. Unique Results'!A:X,11,FALSE)</f>
        <v>2022</v>
      </c>
      <c r="L71">
        <f>VLOOKUP(Tabelle4[[#This Row],[Key]],'2. Unique Results'!A:X,12,FALSE)</f>
        <v>44887.363807870373</v>
      </c>
      <c r="M71" s="16">
        <f>VLOOKUP(Tabelle4[[#This Row],[Key]],'2. Unique Results'!A:X,13,FALSE)</f>
        <v>44887.363807870373</v>
      </c>
      <c r="N71" s="16">
        <f>VLOOKUP(Tabelle4[[#This Row],[Key]],'2. Unique Results'!A:X,14,FALSE)</f>
        <v>44886.598391203705</v>
      </c>
      <c r="O71" t="str">
        <f>VLOOKUP(Tabelle4[[#This Row],[Key]],'2. Unique Results'!A:X,15,FALSE)</f>
        <v>635-643</v>
      </c>
      <c r="P71" t="str">
        <f>VLOOKUP(Tabelle4[[#This Row],[Key]],'2. Unique Results'!A:X,16,FALSE)</f>
        <v/>
      </c>
      <c r="Q71" t="str">
        <f>VLOOKUP(Tabelle4[[#This Row],[Key]],'2. Unique Results'!A:X,17,FALSE)</f>
        <v>446</v>
      </c>
      <c r="R71" t="str">
        <f>VLOOKUP(Tabelle4[[#This Row],[Key]],'2. Unique Results'!A:X,18,FALSE)</f>
        <v/>
      </c>
      <c r="S71" t="str">
        <f>VLOOKUP(Tabelle4[[#This Row],[Key]],'2. Unique Results'!A:X,19,FALSE)</f>
        <v/>
      </c>
      <c r="T71" t="str">
        <f>VLOOKUP(Tabelle4[[#This Row],[Key]],'2. Unique Results'!A:X,20,FALSE)</f>
        <v>Springer International Publishing</v>
      </c>
      <c r="U71" t="str">
        <f>VLOOKUP(Tabelle4[[#This Row],[Key]],'2. Unique Results'!A:X,21,FALSE)</f>
        <v>Cham</v>
      </c>
      <c r="V71" t="str">
        <f>VLOOKUP(Tabelle4[[#This Row],[Key]],'2. Unique Results'!A:X,22,FALSE)</f>
        <v>en</v>
      </c>
      <c r="W71" t="str">
        <f>VLOOKUP(Tabelle4[[#This Row],[Key]],'2. Unique Results'!A:X,23,FALSE)</f>
        <v>DOI.org (Crossref)</v>
      </c>
    </row>
    <row r="72" spans="1:23">
      <c r="A72" s="13" t="s">
        <v>5783</v>
      </c>
      <c r="B72" t="str">
        <f>VLOOKUP(Tabelle4[[#This Row],[Key]],'2. Unique Results'!A:X,2,FALSE)</f>
        <v>conferencePaper</v>
      </c>
      <c r="C72">
        <f>VLOOKUP(Tabelle4[[#This Row],[Key]],'2. Unique Results'!A:X,3,FALSE)</f>
        <v>2021</v>
      </c>
      <c r="D72" t="str">
        <f>VLOOKUP(Tabelle4[[#This Row],[Key]],'2. Unique Results'!A:X,4,FALSE)</f>
        <v>Feltus, Christophe; Ma, Qin; Proper, Henderik A.; Kelsen, Pierre</v>
      </c>
      <c r="E72" t="str">
        <f>VLOOKUP(Tabelle4[[#This Row],[Key]],'2. Unique Results'!A:X,5,FALSE)</f>
        <v>Towards AI Assisted Domain Modeling</v>
      </c>
      <c r="F72" t="str">
        <f>VLOOKUP(Tabelle4[[#This Row],[Key]],'2. Unique Results'!A:X,6,FALSE)</f>
        <v>Advances in Conceptual Modeling</v>
      </c>
      <c r="G72" t="str">
        <f>VLOOKUP(Tabelle4[[#This Row],[Key]],'2. Unique Results'!A:X,7,FALSE)</f>
        <v>978-3-030-88357-7 978-3-030-88358-4</v>
      </c>
      <c r="H72" t="str">
        <f>VLOOKUP(Tabelle4[[#This Row],[Key]],'2. Unique Results'!A:X,8,FALSE)</f>
        <v/>
      </c>
      <c r="I72" t="str">
        <f>VLOOKUP(Tabelle4[[#This Row],[Key]],'2. Unique Results'!A:X,9,FALSE)</f>
        <v/>
      </c>
      <c r="J72" t="str">
        <f>VLOOKUP(Tabelle4[[#This Row],[Key]],'2. Unique Results'!A:X,10,FALSE)</f>
        <v>https://link.springer.com/10.1007/978-3-030-88358-4_7</v>
      </c>
      <c r="K72" t="str">
        <f>VLOOKUP(Tabelle4[[#This Row],[Key]],'2. Unique Results'!A:X,11,FALSE)</f>
        <v>2021</v>
      </c>
      <c r="L72">
        <f>VLOOKUP(Tabelle4[[#This Row],[Key]],'2. Unique Results'!A:X,12,FALSE)</f>
        <v>44887.363807870373</v>
      </c>
      <c r="M72" s="16">
        <f>VLOOKUP(Tabelle4[[#This Row],[Key]],'2. Unique Results'!A:X,13,FALSE)</f>
        <v>44887.363807870373</v>
      </c>
      <c r="N72" s="16">
        <f>VLOOKUP(Tabelle4[[#This Row],[Key]],'2. Unique Results'!A:X,14,FALSE)</f>
        <v>44886.598020833335</v>
      </c>
      <c r="O72" t="str">
        <f>VLOOKUP(Tabelle4[[#This Row],[Key]],'2. Unique Results'!A:X,15,FALSE)</f>
        <v>75-89</v>
      </c>
      <c r="P72" t="str">
        <f>VLOOKUP(Tabelle4[[#This Row],[Key]],'2. Unique Results'!A:X,16,FALSE)</f>
        <v/>
      </c>
      <c r="Q72" t="str">
        <f>VLOOKUP(Tabelle4[[#This Row],[Key]],'2. Unique Results'!A:X,17,FALSE)</f>
        <v>13012</v>
      </c>
      <c r="R72" t="str">
        <f>VLOOKUP(Tabelle4[[#This Row],[Key]],'2. Unique Results'!A:X,18,FALSE)</f>
        <v/>
      </c>
      <c r="S72" t="str">
        <f>VLOOKUP(Tabelle4[[#This Row],[Key]],'2. Unique Results'!A:X,19,FALSE)</f>
        <v/>
      </c>
      <c r="T72" t="str">
        <f>VLOOKUP(Tabelle4[[#This Row],[Key]],'2. Unique Results'!A:X,20,FALSE)</f>
        <v>Springer International Publishing</v>
      </c>
      <c r="U72" t="str">
        <f>VLOOKUP(Tabelle4[[#This Row],[Key]],'2. Unique Results'!A:X,21,FALSE)</f>
        <v>Cham</v>
      </c>
      <c r="V72" t="str">
        <f>VLOOKUP(Tabelle4[[#This Row],[Key]],'2. Unique Results'!A:X,22,FALSE)</f>
        <v>en</v>
      </c>
      <c r="W72" t="str">
        <f>VLOOKUP(Tabelle4[[#This Row],[Key]],'2. Unique Results'!A:X,23,FALSE)</f>
        <v>DOI.org (Crossref)</v>
      </c>
    </row>
    <row r="73" spans="1:23">
      <c r="A73" s="14" t="s">
        <v>4407</v>
      </c>
      <c r="B73" t="str">
        <f>VLOOKUP(Tabelle4[[#This Row],[Key]],'2. Unique Results'!A:X,2,FALSE)</f>
        <v>conferencePaper</v>
      </c>
      <c r="C73">
        <f>VLOOKUP(Tabelle4[[#This Row],[Key]],'2. Unique Results'!A:X,3,FALSE)</f>
        <v>2019</v>
      </c>
      <c r="D73" t="str">
        <f>VLOOKUP(Tabelle4[[#This Row],[Key]],'2. Unique Results'!A:X,4,FALSE)</f>
        <v>Koseler, Kaan; McGraw, Kelsea; Stephan, Matthew</v>
      </c>
      <c r="E73" t="str">
        <f>VLOOKUP(Tabelle4[[#This Row],[Key]],'2. Unique Results'!A:X,5,FALSE)</f>
        <v>Realization of a Machine Learning Domain Specific Modeling Language: A Baseball Analytics Case Study</v>
      </c>
      <c r="F73" t="str">
        <f>VLOOKUP(Tabelle4[[#This Row],[Key]],'2. Unique Results'!A:X,6,FALSE)</f>
        <v>Proceedings of the 7th International Conference on Model-Driven Engineering and Software Development, MODELSWARD 2019, Prague, Czech Republic, February 20-22, 2019</v>
      </c>
      <c r="G73" t="str">
        <f>VLOOKUP(Tabelle4[[#This Row],[Key]],'2. Unique Results'!A:X,7,FALSE)</f>
        <v/>
      </c>
      <c r="H73" t="str">
        <f>VLOOKUP(Tabelle4[[#This Row],[Key]],'2. Unique Results'!A:X,8,FALSE)</f>
        <v/>
      </c>
      <c r="I73" t="str">
        <f>VLOOKUP(Tabelle4[[#This Row],[Key]],'2. Unique Results'!A:X,9,FALSE)</f>
        <v>10.5220/0007245800150026</v>
      </c>
      <c r="J73" t="str">
        <f>VLOOKUP(Tabelle4[[#This Row],[Key]],'2. Unique Results'!A:X,10,FALSE)</f>
        <v>https://doi.org/10.5220/0007245800150026</v>
      </c>
      <c r="K73" t="str">
        <f>VLOOKUP(Tabelle4[[#This Row],[Key]],'2. Unique Results'!A:X,11,FALSE)</f>
        <v>2019</v>
      </c>
      <c r="L73">
        <f>VLOOKUP(Tabelle4[[#This Row],[Key]],'2. Unique Results'!A:X,12,FALSE)</f>
        <v>44887.363807870373</v>
      </c>
      <c r="M73" s="16">
        <f>VLOOKUP(Tabelle4[[#This Row],[Key]],'2. Unique Results'!A:X,13,FALSE)</f>
        <v>44887.363807870373</v>
      </c>
      <c r="N73" s="16">
        <f>VLOOKUP(Tabelle4[[#This Row],[Key]],'2. Unique Results'!A:X,14,FALSE)</f>
        <v>0</v>
      </c>
      <c r="O73" t="str">
        <f>VLOOKUP(Tabelle4[[#This Row],[Key]],'2. Unique Results'!A:X,15,FALSE)</f>
        <v>13–24</v>
      </c>
      <c r="P73" t="str">
        <f>VLOOKUP(Tabelle4[[#This Row],[Key]],'2. Unique Results'!A:X,16,FALSE)</f>
        <v/>
      </c>
      <c r="Q73" t="str">
        <f>VLOOKUP(Tabelle4[[#This Row],[Key]],'2. Unique Results'!A:X,17,FALSE)</f>
        <v/>
      </c>
      <c r="R73" t="str">
        <f>VLOOKUP(Tabelle4[[#This Row],[Key]],'2. Unique Results'!A:X,18,FALSE)</f>
        <v/>
      </c>
      <c r="S73" t="str">
        <f>VLOOKUP(Tabelle4[[#This Row],[Key]],'2. Unique Results'!A:X,19,FALSE)</f>
        <v/>
      </c>
      <c r="T73" t="str">
        <f>VLOOKUP(Tabelle4[[#This Row],[Key]],'2. Unique Results'!A:X,20,FALSE)</f>
        <v>SciTePress</v>
      </c>
      <c r="U73" t="str">
        <f>VLOOKUP(Tabelle4[[#This Row],[Key]],'2. Unique Results'!A:X,21,FALSE)</f>
        <v/>
      </c>
      <c r="V73" t="str">
        <f>VLOOKUP(Tabelle4[[#This Row],[Key]],'2. Unique Results'!A:X,22,FALSE)</f>
        <v/>
      </c>
      <c r="W73" t="str">
        <f>VLOOKUP(Tabelle4[[#This Row],[Key]],'2. Unique Results'!A:X,23,FALSE)</f>
        <v/>
      </c>
    </row>
    <row r="74" spans="1:23">
      <c r="A74" s="13" t="s">
        <v>4408</v>
      </c>
      <c r="B74" t="str">
        <f>VLOOKUP(Tabelle4[[#This Row],[Key]],'2. Unique Results'!A:X,2,FALSE)</f>
        <v>journalArticle</v>
      </c>
      <c r="C74">
        <f>VLOOKUP(Tabelle4[[#This Row],[Key]],'2. Unique Results'!A:X,3,FALSE)</f>
        <v>2022</v>
      </c>
      <c r="D74" t="str">
        <f>VLOOKUP(Tabelle4[[#This Row],[Key]],'2. Unique Results'!A:X,4,FALSE)</f>
        <v>Morales, Sergio; Clarisó, Robert; Cabot, Jordi</v>
      </c>
      <c r="E74" t="str">
        <f>VLOOKUP(Tabelle4[[#This Row],[Key]],'2. Unique Results'!A:X,5,FALSE)</f>
        <v>Towards a DSL for AI Engineering Process Modeling</v>
      </c>
      <c r="F74" t="str">
        <f>VLOOKUP(Tabelle4[[#This Row],[Key]],'2. Unique Results'!A:X,6,FALSE)</f>
        <v>Product-Focused Software Process Improvement</v>
      </c>
      <c r="G74" t="str">
        <f>VLOOKUP(Tabelle4[[#This Row],[Key]],'2. Unique Results'!A:X,7,FALSE)</f>
        <v/>
      </c>
      <c r="H74" t="str">
        <f>VLOOKUP(Tabelle4[[#This Row],[Key]],'2. Unique Results'!A:X,8,FALSE)</f>
        <v/>
      </c>
      <c r="I74" t="str">
        <f>VLOOKUP(Tabelle4[[#This Row],[Key]],'2. Unique Results'!A:X,9,FALSE)</f>
        <v/>
      </c>
      <c r="J74" t="str">
        <f>VLOOKUP(Tabelle4[[#This Row],[Key]],'2. Unique Results'!A:X,10,FALSE)</f>
        <v>https://link.springer.com/10.1007/978-3-031-21388-5_4</v>
      </c>
      <c r="K74" t="str">
        <f>VLOOKUP(Tabelle4[[#This Row],[Key]],'2. Unique Results'!A:X,11,FALSE)</f>
        <v>2022</v>
      </c>
      <c r="L74">
        <f>VLOOKUP(Tabelle4[[#This Row],[Key]],'2. Unique Results'!A:X,12,FALSE)</f>
        <v>44887.363807870373</v>
      </c>
      <c r="M74" s="16">
        <f>VLOOKUP(Tabelle4[[#This Row],[Key]],'2. Unique Results'!A:X,13,FALSE)</f>
        <v>44887.363807870373</v>
      </c>
      <c r="N74" s="16">
        <f>VLOOKUP(Tabelle4[[#This Row],[Key]],'2. Unique Results'!A:X,14,FALSE)</f>
        <v>44886.597951388889</v>
      </c>
      <c r="O74" t="str">
        <f>VLOOKUP(Tabelle4[[#This Row],[Key]],'2. Unique Results'!A:X,15,FALSE)</f>
        <v>53-60</v>
      </c>
      <c r="P74" t="str">
        <f>VLOOKUP(Tabelle4[[#This Row],[Key]],'2. Unique Results'!A:X,16,FALSE)</f>
        <v/>
      </c>
      <c r="Q74" t="str">
        <f>VLOOKUP(Tabelle4[[#This Row],[Key]],'2. Unique Results'!A:X,17,FALSE)</f>
        <v>13709</v>
      </c>
      <c r="R74" t="str">
        <f>VLOOKUP(Tabelle4[[#This Row],[Key]],'2. Unique Results'!A:X,18,FALSE)</f>
        <v/>
      </c>
      <c r="S74" t="str">
        <f>VLOOKUP(Tabelle4[[#This Row],[Key]],'2. Unique Results'!A:X,19,FALSE)</f>
        <v/>
      </c>
      <c r="T74" t="str">
        <f>VLOOKUP(Tabelle4[[#This Row],[Key]],'2. Unique Results'!A:X,20,FALSE)</f>
        <v/>
      </c>
      <c r="U74" t="str">
        <f>VLOOKUP(Tabelle4[[#This Row],[Key]],'2. Unique Results'!A:X,21,FALSE)</f>
        <v/>
      </c>
      <c r="V74" t="str">
        <f>VLOOKUP(Tabelle4[[#This Row],[Key]],'2. Unique Results'!A:X,22,FALSE)</f>
        <v>en</v>
      </c>
      <c r="W74" t="str">
        <f>VLOOKUP(Tabelle4[[#This Row],[Key]],'2. Unique Results'!A:X,23,FALSE)</f>
        <v>DOI.org (Crossref)</v>
      </c>
    </row>
    <row r="75" spans="1:23">
      <c r="A75" s="14" t="s">
        <v>5789</v>
      </c>
      <c r="B75" t="str">
        <f>VLOOKUP(Tabelle4[[#This Row],[Key]],'2. Unique Results'!A:X,2,FALSE)</f>
        <v>conferencePaper</v>
      </c>
      <c r="C75">
        <f>VLOOKUP(Tabelle4[[#This Row],[Key]],'2. Unique Results'!A:X,3,FALSE)</f>
        <v>2021</v>
      </c>
      <c r="D75" t="str">
        <f>VLOOKUP(Tabelle4[[#This Row],[Key]],'2. Unique Results'!A:X,4,FALSE)</f>
        <v>Kourouklidis, Panagiotis; Kolovos, Dimitris; Noppen, Joost; Matragkas, Nicholas</v>
      </c>
      <c r="E75" t="str">
        <f>VLOOKUP(Tabelle4[[#This Row],[Key]],'2. Unique Results'!A:X,5,FALSE)</f>
        <v>A Model-Driven Engineering Approach for Monitoring Machine Learning Models</v>
      </c>
      <c r="F75" t="str">
        <f>VLOOKUP(Tabelle4[[#This Row],[Key]],'2. Unique Results'!A:X,6,FALSE)</f>
        <v>2021 ACM/IEEE International Conference on Model Driven Engineering Languages and Systems Companion (MODELS-C)</v>
      </c>
      <c r="G75" t="str">
        <f>VLOOKUP(Tabelle4[[#This Row],[Key]],'2. Unique Results'!A:X,7,FALSE)</f>
        <v/>
      </c>
      <c r="H75" t="str">
        <f>VLOOKUP(Tabelle4[[#This Row],[Key]],'2. Unique Results'!A:X,8,FALSE)</f>
        <v/>
      </c>
      <c r="I75" t="str">
        <f>VLOOKUP(Tabelle4[[#This Row],[Key]],'2. Unique Results'!A:X,9,FALSE)</f>
        <v>10.1109/MODELS-C53483.2021.00028</v>
      </c>
      <c r="J75" t="str">
        <f>VLOOKUP(Tabelle4[[#This Row],[Key]],'2. Unique Results'!A:X,10,FALSE)</f>
        <v/>
      </c>
      <c r="K75" t="str">
        <f>VLOOKUP(Tabelle4[[#This Row],[Key]],'2. Unique Results'!A:X,11,FALSE)</f>
        <v>2021</v>
      </c>
      <c r="L75">
        <f>VLOOKUP(Tabelle4[[#This Row],[Key]],'2. Unique Results'!A:X,12,FALSE)</f>
        <v>44887.363807870373</v>
      </c>
      <c r="M75" s="16">
        <f>VLOOKUP(Tabelle4[[#This Row],[Key]],'2. Unique Results'!A:X,13,FALSE)</f>
        <v>44887.363807870373</v>
      </c>
      <c r="N75" s="16">
        <f>VLOOKUP(Tabelle4[[#This Row],[Key]],'2. Unique Results'!A:X,14,FALSE)</f>
        <v>0</v>
      </c>
      <c r="O75" t="str">
        <f>VLOOKUP(Tabelle4[[#This Row],[Key]],'2. Unique Results'!A:X,15,FALSE)</f>
        <v>160-164</v>
      </c>
      <c r="P75" t="str">
        <f>VLOOKUP(Tabelle4[[#This Row],[Key]],'2. Unique Results'!A:X,16,FALSE)</f>
        <v/>
      </c>
      <c r="Q75" t="str">
        <f>VLOOKUP(Tabelle4[[#This Row],[Key]],'2. Unique Results'!A:X,17,FALSE)</f>
        <v/>
      </c>
      <c r="R75" t="str">
        <f>VLOOKUP(Tabelle4[[#This Row],[Key]],'2. Unique Results'!A:X,18,FALSE)</f>
        <v/>
      </c>
      <c r="S75" t="str">
        <f>VLOOKUP(Tabelle4[[#This Row],[Key]],'2. Unique Results'!A:X,19,FALSE)</f>
        <v/>
      </c>
      <c r="T75" t="str">
        <f>VLOOKUP(Tabelle4[[#This Row],[Key]],'2. Unique Results'!A:X,20,FALSE)</f>
        <v/>
      </c>
      <c r="U75" t="str">
        <f>VLOOKUP(Tabelle4[[#This Row],[Key]],'2. Unique Results'!A:X,21,FALSE)</f>
        <v/>
      </c>
      <c r="V75" t="str">
        <f>VLOOKUP(Tabelle4[[#This Row],[Key]],'2. Unique Results'!A:X,22,FALSE)</f>
        <v/>
      </c>
      <c r="W75" t="str">
        <f>VLOOKUP(Tabelle4[[#This Row],[Key]],'2. Unique Results'!A:X,23,FALSE)</f>
        <v/>
      </c>
    </row>
    <row r="76" spans="1:23">
      <c r="A76" s="13" t="s">
        <v>4409</v>
      </c>
      <c r="B76" t="str">
        <f>VLOOKUP(Tabelle4[[#This Row],[Key]],'2. Unique Results'!A:X,2,FALSE)</f>
        <v>journalArticle</v>
      </c>
      <c r="C76">
        <f>VLOOKUP(Tabelle4[[#This Row],[Key]],'2. Unique Results'!A:X,3,FALSE)</f>
        <v>2021</v>
      </c>
      <c r="D76" t="str">
        <f>VLOOKUP(Tabelle4[[#This Row],[Key]],'2. Unique Results'!A:X,4,FALSE)</f>
        <v>Burgueño, Loli; Kessentini, Marouane; Wimmer, Manuel; Zschaler, Steffen</v>
      </c>
      <c r="E76" t="str">
        <f>VLOOKUP(Tabelle4[[#This Row],[Key]],'2. Unique Results'!A:X,5,FALSE)</f>
        <v>MDE Intelligence 2021: 3rd Workshop on Artificial Intelligence and Model-Driven Engineering</v>
      </c>
      <c r="F76" t="str">
        <f>VLOOKUP(Tabelle4[[#This Row],[Key]],'2. Unique Results'!A:X,6,FALSE)</f>
        <v>2021 ACM/IEEE International Conference on Model Driven Engineering Languages and Systems Companion (MODELS-C)</v>
      </c>
      <c r="G76" t="str">
        <f>VLOOKUP(Tabelle4[[#This Row],[Key]],'2. Unique Results'!A:X,7,FALSE)</f>
        <v/>
      </c>
      <c r="H76" t="str">
        <f>VLOOKUP(Tabelle4[[#This Row],[Key]],'2. Unique Results'!A:X,8,FALSE)</f>
        <v/>
      </c>
      <c r="I76" t="str">
        <f>VLOOKUP(Tabelle4[[#This Row],[Key]],'2. Unique Results'!A:X,9,FALSE)</f>
        <v>10.1109/MODELS-C53483.2021.00026</v>
      </c>
      <c r="J76" t="str">
        <f>VLOOKUP(Tabelle4[[#This Row],[Key]],'2. Unique Results'!A:X,10,FALSE)</f>
        <v/>
      </c>
      <c r="K76" t="str">
        <f>VLOOKUP(Tabelle4[[#This Row],[Key]],'2. Unique Results'!A:X,11,FALSE)</f>
        <v>2021</v>
      </c>
      <c r="L76">
        <f>VLOOKUP(Tabelle4[[#This Row],[Key]],'2. Unique Results'!A:X,12,FALSE)</f>
        <v>44887.363807870373</v>
      </c>
      <c r="M76" s="16">
        <f>VLOOKUP(Tabelle4[[#This Row],[Key]],'2. Unique Results'!A:X,13,FALSE)</f>
        <v>44887.363807870373</v>
      </c>
      <c r="N76" s="16">
        <f>VLOOKUP(Tabelle4[[#This Row],[Key]],'2. Unique Results'!A:X,14,FALSE)</f>
        <v>0</v>
      </c>
      <c r="O76" t="str">
        <f>VLOOKUP(Tabelle4[[#This Row],[Key]],'2. Unique Results'!A:X,15,FALSE)</f>
        <v>148-149</v>
      </c>
      <c r="P76" t="str">
        <f>VLOOKUP(Tabelle4[[#This Row],[Key]],'2. Unique Results'!A:X,16,FALSE)</f>
        <v/>
      </c>
      <c r="Q76" t="str">
        <f>VLOOKUP(Tabelle4[[#This Row],[Key]],'2. Unique Results'!A:X,17,FALSE)</f>
        <v/>
      </c>
      <c r="R76" t="str">
        <f>VLOOKUP(Tabelle4[[#This Row],[Key]],'2. Unique Results'!A:X,18,FALSE)</f>
        <v/>
      </c>
      <c r="S76" t="str">
        <f>VLOOKUP(Tabelle4[[#This Row],[Key]],'2. Unique Results'!A:X,19,FALSE)</f>
        <v/>
      </c>
      <c r="T76" t="str">
        <f>VLOOKUP(Tabelle4[[#This Row],[Key]],'2. Unique Results'!A:X,20,FALSE)</f>
        <v/>
      </c>
      <c r="U76" t="str">
        <f>VLOOKUP(Tabelle4[[#This Row],[Key]],'2. Unique Results'!A:X,21,FALSE)</f>
        <v/>
      </c>
      <c r="V76" t="str">
        <f>VLOOKUP(Tabelle4[[#This Row],[Key]],'2. Unique Results'!A:X,22,FALSE)</f>
        <v/>
      </c>
      <c r="W76" t="str">
        <f>VLOOKUP(Tabelle4[[#This Row],[Key]],'2. Unique Results'!A:X,23,FALSE)</f>
        <v/>
      </c>
    </row>
    <row r="77" spans="1:23">
      <c r="A77" s="13" t="s">
        <v>5790</v>
      </c>
      <c r="B77" t="str">
        <f>VLOOKUP(Tabelle4[[#This Row],[Key]],'2. Unique Results'!A:X,2,FALSE)</f>
        <v>conferencePaper</v>
      </c>
      <c r="C77">
        <f>VLOOKUP(Tabelle4[[#This Row],[Key]],'2. Unique Results'!A:X,3,FALSE)</f>
        <v>2022</v>
      </c>
      <c r="D77" t="str">
        <f>VLOOKUP(Tabelle4[[#This Row],[Key]],'2. Unique Results'!A:X,4,FALSE)</f>
        <v>López, José Antonio Hernández; Izquierdo, Javier Luis Cánovas; Cuadrado, Jesús Sánchez</v>
      </c>
      <c r="E77" t="str">
        <f>VLOOKUP(Tabelle4[[#This Row],[Key]],'2. Unique Results'!A:X,5,FALSE)</f>
        <v>Using the ModelSet Dataset to Support Machine Learning in Model-Driven Engineering</v>
      </c>
      <c r="F77" t="str">
        <f>VLOOKUP(Tabelle4[[#This Row],[Key]],'2. Unique Results'!A:X,6,FALSE)</f>
        <v>Proceedings of the 25th International Conference on Model Driven Engineering Languages and Systems: Companion Proceedings</v>
      </c>
      <c r="G77" t="str">
        <f>VLOOKUP(Tabelle4[[#This Row],[Key]],'2. Unique Results'!A:X,7,FALSE)</f>
        <v>978-1-4503-9467-3</v>
      </c>
      <c r="H77" t="str">
        <f>VLOOKUP(Tabelle4[[#This Row],[Key]],'2. Unique Results'!A:X,8,FALSE)</f>
        <v/>
      </c>
      <c r="I77" t="str">
        <f>VLOOKUP(Tabelle4[[#This Row],[Key]],'2. Unique Results'!A:X,9,FALSE)</f>
        <v>10.1145/3550356.3559096</v>
      </c>
      <c r="J77" t="str">
        <f>VLOOKUP(Tabelle4[[#This Row],[Key]],'2. Unique Results'!A:X,10,FALSE)</f>
        <v>https://doi.org/10.1145/3550356.3559096</v>
      </c>
      <c r="K77" t="str">
        <f>VLOOKUP(Tabelle4[[#This Row],[Key]],'2. Unique Results'!A:X,11,FALSE)</f>
        <v>2022</v>
      </c>
      <c r="L77">
        <f>VLOOKUP(Tabelle4[[#This Row],[Key]],'2. Unique Results'!A:X,12,FALSE)</f>
        <v>44887.363807870373</v>
      </c>
      <c r="M77" s="16">
        <f>VLOOKUP(Tabelle4[[#This Row],[Key]],'2. Unique Results'!A:X,13,FALSE)</f>
        <v>44887.363807870373</v>
      </c>
      <c r="N77" s="16">
        <f>VLOOKUP(Tabelle4[[#This Row],[Key]],'2. Unique Results'!A:X,14,FALSE)</f>
        <v>0</v>
      </c>
      <c r="O77" t="str">
        <f>VLOOKUP(Tabelle4[[#This Row],[Key]],'2. Unique Results'!A:X,15,FALSE)</f>
        <v>66–70</v>
      </c>
      <c r="P77" t="str">
        <f>VLOOKUP(Tabelle4[[#This Row],[Key]],'2. Unique Results'!A:X,16,FALSE)</f>
        <v/>
      </c>
      <c r="Q77" t="str">
        <f>VLOOKUP(Tabelle4[[#This Row],[Key]],'2. Unique Results'!A:X,17,FALSE)</f>
        <v/>
      </c>
      <c r="R77" t="str">
        <f>VLOOKUP(Tabelle4[[#This Row],[Key]],'2. Unique Results'!A:X,18,FALSE)</f>
        <v/>
      </c>
      <c r="S77" t="str">
        <f>VLOOKUP(Tabelle4[[#This Row],[Key]],'2. Unique Results'!A:X,19,FALSE)</f>
        <v/>
      </c>
      <c r="T77" t="str">
        <f>VLOOKUP(Tabelle4[[#This Row],[Key]],'2. Unique Results'!A:X,20,FALSE)</f>
        <v>Association for Computing Machinery</v>
      </c>
      <c r="U77" t="str">
        <f>VLOOKUP(Tabelle4[[#This Row],[Key]],'2. Unique Results'!A:X,21,FALSE)</f>
        <v>New York, NY, USA</v>
      </c>
      <c r="V77" t="str">
        <f>VLOOKUP(Tabelle4[[#This Row],[Key]],'2. Unique Results'!A:X,22,FALSE)</f>
        <v/>
      </c>
      <c r="W77" t="str">
        <f>VLOOKUP(Tabelle4[[#This Row],[Key]],'2. Unique Results'!A:X,23,FALSE)</f>
        <v/>
      </c>
    </row>
    <row r="78" spans="1:23">
      <c r="A78" s="13" t="s">
        <v>5791</v>
      </c>
      <c r="B78" t="str">
        <f>VLOOKUP(Tabelle4[[#This Row],[Key]],'2. Unique Results'!A:X,2,FALSE)</f>
        <v>conferencePaper</v>
      </c>
      <c r="C78">
        <f>VLOOKUP(Tabelle4[[#This Row],[Key]],'2. Unique Results'!A:X,3,FALSE)</f>
        <v>2009</v>
      </c>
      <c r="D78" t="str">
        <f>VLOOKUP(Tabelle4[[#This Row],[Key]],'2. Unique Results'!A:X,4,FALSE)</f>
        <v>Clemente, Pedro J.; Conejero, José M.; Hernández, Juan; Sánchez, Lara</v>
      </c>
      <c r="E78" t="str">
        <f>VLOOKUP(Tabelle4[[#This Row],[Key]],'2. Unique Results'!A:X,5,FALSE)</f>
        <v>HAAIS-DSL: DSL to Develop Home Automation and Ambient Intelligence Systems</v>
      </c>
      <c r="F78" t="str">
        <f>VLOOKUP(Tabelle4[[#This Row],[Key]],'2. Unique Results'!A:X,6,FALSE)</f>
        <v>Proceedings of the Second Workshop on Isolation and Integration in Embedded Systems</v>
      </c>
      <c r="G78" t="str">
        <f>VLOOKUP(Tabelle4[[#This Row],[Key]],'2. Unique Results'!A:X,7,FALSE)</f>
        <v>978-1-60558-464-5</v>
      </c>
      <c r="H78" t="str">
        <f>VLOOKUP(Tabelle4[[#This Row],[Key]],'2. Unique Results'!A:X,8,FALSE)</f>
        <v/>
      </c>
      <c r="I78" t="str">
        <f>VLOOKUP(Tabelle4[[#This Row],[Key]],'2. Unique Results'!A:X,9,FALSE)</f>
        <v>10.1145/1519130.1519133</v>
      </c>
      <c r="J78" t="str">
        <f>VLOOKUP(Tabelle4[[#This Row],[Key]],'2. Unique Results'!A:X,10,FALSE)</f>
        <v>https://doi.org/10.1145/1519130.1519133</v>
      </c>
      <c r="K78" t="str">
        <f>VLOOKUP(Tabelle4[[#This Row],[Key]],'2. Unique Results'!A:X,11,FALSE)</f>
        <v>2009</v>
      </c>
      <c r="L78">
        <f>VLOOKUP(Tabelle4[[#This Row],[Key]],'2. Unique Results'!A:X,12,FALSE)</f>
        <v>44887.363807870373</v>
      </c>
      <c r="M78" s="16">
        <f>VLOOKUP(Tabelle4[[#This Row],[Key]],'2. Unique Results'!A:X,13,FALSE)</f>
        <v>44887.363807870373</v>
      </c>
      <c r="N78" s="16">
        <f>VLOOKUP(Tabelle4[[#This Row],[Key]],'2. Unique Results'!A:X,14,FALSE)</f>
        <v>0</v>
      </c>
      <c r="O78" t="str">
        <f>VLOOKUP(Tabelle4[[#This Row],[Key]],'2. Unique Results'!A:X,15,FALSE)</f>
        <v>13–18</v>
      </c>
      <c r="P78" t="str">
        <f>VLOOKUP(Tabelle4[[#This Row],[Key]],'2. Unique Results'!A:X,16,FALSE)</f>
        <v/>
      </c>
      <c r="Q78" t="str">
        <f>VLOOKUP(Tabelle4[[#This Row],[Key]],'2. Unique Results'!A:X,17,FALSE)</f>
        <v/>
      </c>
      <c r="R78" t="str">
        <f>VLOOKUP(Tabelle4[[#This Row],[Key]],'2. Unique Results'!A:X,18,FALSE)</f>
        <v/>
      </c>
      <c r="S78" t="str">
        <f>VLOOKUP(Tabelle4[[#This Row],[Key]],'2. Unique Results'!A:X,19,FALSE)</f>
        <v/>
      </c>
      <c r="T78" t="str">
        <f>VLOOKUP(Tabelle4[[#This Row],[Key]],'2. Unique Results'!A:X,20,FALSE)</f>
        <v>Association for Computing Machinery</v>
      </c>
      <c r="U78" t="str">
        <f>VLOOKUP(Tabelle4[[#This Row],[Key]],'2. Unique Results'!A:X,21,FALSE)</f>
        <v>New York, NY, USA</v>
      </c>
      <c r="V78" t="str">
        <f>VLOOKUP(Tabelle4[[#This Row],[Key]],'2. Unique Results'!A:X,22,FALSE)</f>
        <v/>
      </c>
      <c r="W78" t="str">
        <f>VLOOKUP(Tabelle4[[#This Row],[Key]],'2. Unique Results'!A:X,23,FALSE)</f>
        <v/>
      </c>
    </row>
    <row r="79" spans="1:23">
      <c r="A79" s="13" t="s">
        <v>4410</v>
      </c>
      <c r="B79" t="str">
        <f>VLOOKUP(Tabelle4[[#This Row],[Key]],'2. Unique Results'!A:X,2,FALSE)</f>
        <v>conferencePaper</v>
      </c>
      <c r="C79">
        <f>VLOOKUP(Tabelle4[[#This Row],[Key]],'2. Unique Results'!A:X,3,FALSE)</f>
        <v>2020</v>
      </c>
      <c r="D79" t="str">
        <f>VLOOKUP(Tabelle4[[#This Row],[Key]],'2. Unique Results'!A:X,4,FALSE)</f>
        <v>Moin, Armin; Rössler, Stephan; Sayih, Marouane; Günnemann, Stephan</v>
      </c>
      <c r="E79" t="str">
        <f>VLOOKUP(Tabelle4[[#This Row],[Key]],'2. Unique Results'!A:X,5,FALSE)</f>
        <v>From Things' Modeling Language (ThingML) to Things' Machine Learning (ThingML2)</v>
      </c>
      <c r="F79" t="str">
        <f>VLOOKUP(Tabelle4[[#This Row],[Key]],'2. Unique Results'!A:X,6,FALSE)</f>
        <v>Proceedings of the 23rd ACM/IEEE International Conference on Model Driven Engineering Languages and Systems: Companion Proceedings</v>
      </c>
      <c r="G79" t="str">
        <f>VLOOKUP(Tabelle4[[#This Row],[Key]],'2. Unique Results'!A:X,7,FALSE)</f>
        <v>978-1-4503-8135-2</v>
      </c>
      <c r="H79" t="str">
        <f>VLOOKUP(Tabelle4[[#This Row],[Key]],'2. Unique Results'!A:X,8,FALSE)</f>
        <v/>
      </c>
      <c r="I79" t="str">
        <f>VLOOKUP(Tabelle4[[#This Row],[Key]],'2. Unique Results'!A:X,9,FALSE)</f>
        <v>10.1145/3417990.3420057</v>
      </c>
      <c r="J79" t="str">
        <f>VLOOKUP(Tabelle4[[#This Row],[Key]],'2. Unique Results'!A:X,10,FALSE)</f>
        <v>https://doi.org/10.1145/3417990.3420057</v>
      </c>
      <c r="K79" t="str">
        <f>VLOOKUP(Tabelle4[[#This Row],[Key]],'2. Unique Results'!A:X,11,FALSE)</f>
        <v>2020</v>
      </c>
      <c r="L79">
        <f>VLOOKUP(Tabelle4[[#This Row],[Key]],'2. Unique Results'!A:X,12,FALSE)</f>
        <v>44887.363807870373</v>
      </c>
      <c r="M79" s="16">
        <f>VLOOKUP(Tabelle4[[#This Row],[Key]],'2. Unique Results'!A:X,13,FALSE)</f>
        <v>44887.363807870373</v>
      </c>
      <c r="N79" s="16">
        <f>VLOOKUP(Tabelle4[[#This Row],[Key]],'2. Unique Results'!A:X,14,FALSE)</f>
        <v>0</v>
      </c>
      <c r="O79" t="str">
        <f>VLOOKUP(Tabelle4[[#This Row],[Key]],'2. Unique Results'!A:X,15,FALSE)</f>
        <v/>
      </c>
      <c r="P79" t="str">
        <f>VLOOKUP(Tabelle4[[#This Row],[Key]],'2. Unique Results'!A:X,16,FALSE)</f>
        <v/>
      </c>
      <c r="Q79" t="str">
        <f>VLOOKUP(Tabelle4[[#This Row],[Key]],'2. Unique Results'!A:X,17,FALSE)</f>
        <v/>
      </c>
      <c r="R79" t="str">
        <f>VLOOKUP(Tabelle4[[#This Row],[Key]],'2. Unique Results'!A:X,18,FALSE)</f>
        <v/>
      </c>
      <c r="S79" t="str">
        <f>VLOOKUP(Tabelle4[[#This Row],[Key]],'2. Unique Results'!A:X,19,FALSE)</f>
        <v/>
      </c>
      <c r="T79" t="str">
        <f>VLOOKUP(Tabelle4[[#This Row],[Key]],'2. Unique Results'!A:X,20,FALSE)</f>
        <v>Association for Computing Machinery</v>
      </c>
      <c r="U79" t="str">
        <f>VLOOKUP(Tabelle4[[#This Row],[Key]],'2. Unique Results'!A:X,21,FALSE)</f>
        <v>New York, NY, USA</v>
      </c>
      <c r="V79" t="str">
        <f>VLOOKUP(Tabelle4[[#This Row],[Key]],'2. Unique Results'!A:X,22,FALSE)</f>
        <v/>
      </c>
      <c r="W79" t="str">
        <f>VLOOKUP(Tabelle4[[#This Row],[Key]],'2. Unique Results'!A:X,23,FALSE)</f>
        <v/>
      </c>
    </row>
    <row r="80" spans="1:23">
      <c r="A80" s="14" t="s">
        <v>4411</v>
      </c>
      <c r="B80" t="str">
        <f>VLOOKUP(Tabelle4[[#This Row],[Key]],'2. Unique Results'!A:X,2,FALSE)</f>
        <v>conferencePaper</v>
      </c>
      <c r="C80">
        <f>VLOOKUP(Tabelle4[[#This Row],[Key]],'2. Unique Results'!A:X,3,FALSE)</f>
        <v>2017</v>
      </c>
      <c r="D80" t="str">
        <f>VLOOKUP(Tabelle4[[#This Row],[Key]],'2. Unique Results'!A:X,4,FALSE)</f>
        <v>Hartmann, Thomas; Moawad, Assaad; Fouquet, Francois; Traon, Yves Le</v>
      </c>
      <c r="E80" t="str">
        <f>VLOOKUP(Tabelle4[[#This Row],[Key]],'2. Unique Results'!A:X,5,FALSE)</f>
        <v>The next Evolution of MDE: A Seamless Integration of Machine Learning into Domain Modeling</v>
      </c>
      <c r="F80" t="str">
        <f>VLOOKUP(Tabelle4[[#This Row],[Key]],'2. Unique Results'!A:X,6,FALSE)</f>
        <v>Proceedings of the ACM/IEEE 20th International Conference on Model Driven Engineering Languages and Systems</v>
      </c>
      <c r="G80" t="str">
        <f>VLOOKUP(Tabelle4[[#This Row],[Key]],'2. Unique Results'!A:X,7,FALSE)</f>
        <v>978-1-5386-3492-9</v>
      </c>
      <c r="H80" t="str">
        <f>VLOOKUP(Tabelle4[[#This Row],[Key]],'2. Unique Results'!A:X,8,FALSE)</f>
        <v/>
      </c>
      <c r="I80" t="str">
        <f>VLOOKUP(Tabelle4[[#This Row],[Key]],'2. Unique Results'!A:X,9,FALSE)</f>
        <v>10.1109/MODELS.2017.32</v>
      </c>
      <c r="J80" t="str">
        <f>VLOOKUP(Tabelle4[[#This Row],[Key]],'2. Unique Results'!A:X,10,FALSE)</f>
        <v>https://doi.org/10.1109/MODELS.2017.32</v>
      </c>
      <c r="K80" t="str">
        <f>VLOOKUP(Tabelle4[[#This Row],[Key]],'2. Unique Results'!A:X,11,FALSE)</f>
        <v>2017</v>
      </c>
      <c r="L80">
        <f>VLOOKUP(Tabelle4[[#This Row],[Key]],'2. Unique Results'!A:X,12,FALSE)</f>
        <v>44887.363807870373</v>
      </c>
      <c r="M80" s="16">
        <f>VLOOKUP(Tabelle4[[#This Row],[Key]],'2. Unique Results'!A:X,13,FALSE)</f>
        <v>44887.491666666669</v>
      </c>
      <c r="N80" s="16">
        <f>VLOOKUP(Tabelle4[[#This Row],[Key]],'2. Unique Results'!A:X,14,FALSE)</f>
        <v>0</v>
      </c>
      <c r="O80" t="str">
        <f>VLOOKUP(Tabelle4[[#This Row],[Key]],'2. Unique Results'!A:X,15,FALSE)</f>
        <v>180</v>
      </c>
      <c r="P80" t="str">
        <f>VLOOKUP(Tabelle4[[#This Row],[Key]],'2. Unique Results'!A:X,16,FALSE)</f>
        <v/>
      </c>
      <c r="Q80" t="str">
        <f>VLOOKUP(Tabelle4[[#This Row],[Key]],'2. Unique Results'!A:X,17,FALSE)</f>
        <v/>
      </c>
      <c r="R80" t="str">
        <f>VLOOKUP(Tabelle4[[#This Row],[Key]],'2. Unique Results'!A:X,18,FALSE)</f>
        <v/>
      </c>
      <c r="S80" t="str">
        <f>VLOOKUP(Tabelle4[[#This Row],[Key]],'2. Unique Results'!A:X,19,FALSE)</f>
        <v/>
      </c>
      <c r="T80" t="str">
        <f>VLOOKUP(Tabelle4[[#This Row],[Key]],'2. Unique Results'!A:X,20,FALSE)</f>
        <v>IEEE Press</v>
      </c>
      <c r="U80" t="str">
        <f>VLOOKUP(Tabelle4[[#This Row],[Key]],'2. Unique Results'!A:X,21,FALSE)</f>
        <v/>
      </c>
      <c r="V80" t="str">
        <f>VLOOKUP(Tabelle4[[#This Row],[Key]],'2. Unique Results'!A:X,22,FALSE)</f>
        <v/>
      </c>
      <c r="W80" t="str">
        <f>VLOOKUP(Tabelle4[[#This Row],[Key]],'2. Unique Results'!A:X,23,FALSE)</f>
        <v/>
      </c>
    </row>
    <row r="81" spans="1:23">
      <c r="A81" s="13" t="s">
        <v>5792</v>
      </c>
      <c r="B81" t="str">
        <f>VLOOKUP(Tabelle4[[#This Row],[Key]],'2. Unique Results'!A:X,2,FALSE)</f>
        <v>conferencePaper</v>
      </c>
      <c r="C81">
        <f>VLOOKUP(Tabelle4[[#This Row],[Key]],'2. Unique Results'!A:X,3,FALSE)</f>
        <v>2022</v>
      </c>
      <c r="D81" t="str">
        <f>VLOOKUP(Tabelle4[[#This Row],[Key]],'2. Unique Results'!A:X,4,FALSE)</f>
        <v>Alves, Lucas; Pereira, José Davi; Aragão, Natália; Chagas, Matheus; Maia, Paulo Henrique</v>
      </c>
      <c r="E81" t="str">
        <f>VLOOKUP(Tabelle4[[#This Row],[Key]],'2. Unique Results'!A:X,5,FALSE)</f>
        <v>DRESS-ML: A Domain-Specific Language for Modelling Exceptional Scenarios and Self-Adaptive Behaviours for Drone-Based Applications</v>
      </c>
      <c r="F81" t="str">
        <f>VLOOKUP(Tabelle4[[#This Row],[Key]],'2. Unique Results'!A:X,6,FALSE)</f>
        <v>Proceedings of the 2022 ACM/IEEE 44th International Conference on Software Engineering: Software Engineering in Society</v>
      </c>
      <c r="G81" t="str">
        <f>VLOOKUP(Tabelle4[[#This Row],[Key]],'2. Unique Results'!A:X,7,FALSE)</f>
        <v>978-1-4503-9227-3</v>
      </c>
      <c r="H81" t="str">
        <f>VLOOKUP(Tabelle4[[#This Row],[Key]],'2. Unique Results'!A:X,8,FALSE)</f>
        <v/>
      </c>
      <c r="I81" t="str">
        <f>VLOOKUP(Tabelle4[[#This Row],[Key]],'2. Unique Results'!A:X,9,FALSE)</f>
        <v>10.1145/3510458.3513012</v>
      </c>
      <c r="J81" t="str">
        <f>VLOOKUP(Tabelle4[[#This Row],[Key]],'2. Unique Results'!A:X,10,FALSE)</f>
        <v>https://doi.org/10.1145/3510458.3513012</v>
      </c>
      <c r="K81" t="str">
        <f>VLOOKUP(Tabelle4[[#This Row],[Key]],'2. Unique Results'!A:X,11,FALSE)</f>
        <v>2022</v>
      </c>
      <c r="L81">
        <f>VLOOKUP(Tabelle4[[#This Row],[Key]],'2. Unique Results'!A:X,12,FALSE)</f>
        <v>44887.363807870373</v>
      </c>
      <c r="M81" s="16">
        <f>VLOOKUP(Tabelle4[[#This Row],[Key]],'2. Unique Results'!A:X,13,FALSE)</f>
        <v>44887.363807870373</v>
      </c>
      <c r="N81" s="16">
        <f>VLOOKUP(Tabelle4[[#This Row],[Key]],'2. Unique Results'!A:X,14,FALSE)</f>
        <v>0</v>
      </c>
      <c r="O81" t="str">
        <f>VLOOKUP(Tabelle4[[#This Row],[Key]],'2. Unique Results'!A:X,15,FALSE)</f>
        <v>56–66</v>
      </c>
      <c r="P81" t="str">
        <f>VLOOKUP(Tabelle4[[#This Row],[Key]],'2. Unique Results'!A:X,16,FALSE)</f>
        <v/>
      </c>
      <c r="Q81" t="str">
        <f>VLOOKUP(Tabelle4[[#This Row],[Key]],'2. Unique Results'!A:X,17,FALSE)</f>
        <v/>
      </c>
      <c r="R81" t="str">
        <f>VLOOKUP(Tabelle4[[#This Row],[Key]],'2. Unique Results'!A:X,18,FALSE)</f>
        <v/>
      </c>
      <c r="S81" t="str">
        <f>VLOOKUP(Tabelle4[[#This Row],[Key]],'2. Unique Results'!A:X,19,FALSE)</f>
        <v/>
      </c>
      <c r="T81" t="str">
        <f>VLOOKUP(Tabelle4[[#This Row],[Key]],'2. Unique Results'!A:X,20,FALSE)</f>
        <v>Association for Computing Machinery</v>
      </c>
      <c r="U81" t="str">
        <f>VLOOKUP(Tabelle4[[#This Row],[Key]],'2. Unique Results'!A:X,21,FALSE)</f>
        <v>New York, NY, USA</v>
      </c>
      <c r="V81" t="str">
        <f>VLOOKUP(Tabelle4[[#This Row],[Key]],'2. Unique Results'!A:X,22,FALSE)</f>
        <v/>
      </c>
      <c r="W81" t="str">
        <f>VLOOKUP(Tabelle4[[#This Row],[Key]],'2. Unique Results'!A:X,23,FALSE)</f>
        <v/>
      </c>
    </row>
    <row r="82" spans="1:23">
      <c r="A82" s="14" t="s">
        <v>5793</v>
      </c>
      <c r="B82" t="str">
        <f>VLOOKUP(Tabelle4[[#This Row],[Key]],'2. Unique Results'!A:X,2,FALSE)</f>
        <v>journalArticle</v>
      </c>
      <c r="C82">
        <f>VLOOKUP(Tabelle4[[#This Row],[Key]],'2. Unique Results'!A:X,3,FALSE)</f>
        <v>2016</v>
      </c>
      <c r="D82" t="str">
        <f>VLOOKUP(Tabelle4[[#This Row],[Key]],'2. Unique Results'!A:X,4,FALSE)</f>
        <v>Boehm, Matthias; Dusenberry, Michael W.; Eriksson, Deron; Evfimievski, Alexandre V.; Manshadi, Faraz Makari; Pansare, Niketan; Reinwald, Berthold; Reiss, Frederick R.; Sen, Prithviraj; Surve, Arvind C.; Tatikonda, Shirish</v>
      </c>
      <c r="E82" t="str">
        <f>VLOOKUP(Tabelle4[[#This Row],[Key]],'2. Unique Results'!A:X,5,FALSE)</f>
        <v>SystemML: Declarative Machine Learning on Spark</v>
      </c>
      <c r="F82" t="str">
        <f>VLOOKUP(Tabelle4[[#This Row],[Key]],'2. Unique Results'!A:X,6,FALSE)</f>
        <v>Proc. VLDB Endow.</v>
      </c>
      <c r="G82" t="str">
        <f>VLOOKUP(Tabelle4[[#This Row],[Key]],'2. Unique Results'!A:X,7,FALSE)</f>
        <v/>
      </c>
      <c r="H82" t="str">
        <f>VLOOKUP(Tabelle4[[#This Row],[Key]],'2. Unique Results'!A:X,8,FALSE)</f>
        <v>2150-8097</v>
      </c>
      <c r="I82" t="str">
        <f>VLOOKUP(Tabelle4[[#This Row],[Key]],'2. Unique Results'!A:X,9,FALSE)</f>
        <v>10.14778/3007263.3007279</v>
      </c>
      <c r="J82" t="str">
        <f>VLOOKUP(Tabelle4[[#This Row],[Key]],'2. Unique Results'!A:X,10,FALSE)</f>
        <v>https://doi.org/10.14778/3007263.3007279</v>
      </c>
      <c r="K82" t="str">
        <f>VLOOKUP(Tabelle4[[#This Row],[Key]],'2. Unique Results'!A:X,11,FALSE)</f>
        <v>2016-09</v>
      </c>
      <c r="L82">
        <f>VLOOKUP(Tabelle4[[#This Row],[Key]],'2. Unique Results'!A:X,12,FALSE)</f>
        <v>44887.363807870373</v>
      </c>
      <c r="M82" s="16">
        <f>VLOOKUP(Tabelle4[[#This Row],[Key]],'2. Unique Results'!A:X,13,FALSE)</f>
        <v>44887.363807870373</v>
      </c>
      <c r="N82" s="16">
        <f>VLOOKUP(Tabelle4[[#This Row],[Key]],'2. Unique Results'!A:X,14,FALSE)</f>
        <v>0</v>
      </c>
      <c r="O82" t="str">
        <f>VLOOKUP(Tabelle4[[#This Row],[Key]],'2. Unique Results'!A:X,15,FALSE)</f>
        <v>1425–1436</v>
      </c>
      <c r="P82" t="str">
        <f>VLOOKUP(Tabelle4[[#This Row],[Key]],'2. Unique Results'!A:X,16,FALSE)</f>
        <v>13</v>
      </c>
      <c r="Q82" t="str">
        <f>VLOOKUP(Tabelle4[[#This Row],[Key]],'2. Unique Results'!A:X,17,FALSE)</f>
        <v>9</v>
      </c>
      <c r="R82" t="str">
        <f>VLOOKUP(Tabelle4[[#This Row],[Key]],'2. Unique Results'!A:X,18,FALSE)</f>
        <v/>
      </c>
      <c r="S82" t="str">
        <f>VLOOKUP(Tabelle4[[#This Row],[Key]],'2. Unique Results'!A:X,19,FALSE)</f>
        <v/>
      </c>
      <c r="T82" t="str">
        <f>VLOOKUP(Tabelle4[[#This Row],[Key]],'2. Unique Results'!A:X,20,FALSE)</f>
        <v/>
      </c>
      <c r="U82" t="str">
        <f>VLOOKUP(Tabelle4[[#This Row],[Key]],'2. Unique Results'!A:X,21,FALSE)</f>
        <v/>
      </c>
      <c r="V82" t="str">
        <f>VLOOKUP(Tabelle4[[#This Row],[Key]],'2. Unique Results'!A:X,22,FALSE)</f>
        <v/>
      </c>
      <c r="W82" t="str">
        <f>VLOOKUP(Tabelle4[[#This Row],[Key]],'2. Unique Results'!A:X,23,FALSE)</f>
        <v/>
      </c>
    </row>
    <row r="83" spans="1:23">
      <c r="A83" s="14" t="s">
        <v>4412</v>
      </c>
      <c r="B83" t="str">
        <f>VLOOKUP(Tabelle4[[#This Row],[Key]],'2. Unique Results'!A:X,2,FALSE)</f>
        <v>journalArticle</v>
      </c>
      <c r="C83">
        <f>VLOOKUP(Tabelle4[[#This Row],[Key]],'2. Unique Results'!A:X,3,FALSE)</f>
        <v>2022</v>
      </c>
      <c r="D83" t="str">
        <f>VLOOKUP(Tabelle4[[#This Row],[Key]],'2. Unique Results'!A:X,4,FALSE)</f>
        <v>Kirchhof, Jörg Christian; Kusmenko, Evgeny; Ritz, Jonas; Rumpe, Bernhard; Moin, Armin; Badii, Atta; Günnemann, Stephan; Challenger, Moharram</v>
      </c>
      <c r="E83" t="str">
        <f>VLOOKUP(Tabelle4[[#This Row],[Key]],'2. Unique Results'!A:X,5,FALSE)</f>
        <v>MDE for Machine Learning-Enabled Software Systems: A Case Study and Comparison of MontiAnna &amp;amp; ML-Quadrat</v>
      </c>
      <c r="F83" t="str">
        <f>VLOOKUP(Tabelle4[[#This Row],[Key]],'2. Unique Results'!A:X,6,FALSE)</f>
        <v>Proceedings of the 25th International Conference on Model Driven Engineering Languages and Systems: Companion Proceedings</v>
      </c>
      <c r="G83" t="str">
        <f>VLOOKUP(Tabelle4[[#This Row],[Key]],'2. Unique Results'!A:X,7,FALSE)</f>
        <v/>
      </c>
      <c r="H83" t="str">
        <f>VLOOKUP(Tabelle4[[#This Row],[Key]],'2. Unique Results'!A:X,8,FALSE)</f>
        <v/>
      </c>
      <c r="I83" t="str">
        <f>VLOOKUP(Tabelle4[[#This Row],[Key]],'2. Unique Results'!A:X,9,FALSE)</f>
        <v>10.1145/3550356.3561576</v>
      </c>
      <c r="J83" t="str">
        <f>VLOOKUP(Tabelle4[[#This Row],[Key]],'2. Unique Results'!A:X,10,FALSE)</f>
        <v>https://doi.org/10.1145/3550356.3561576</v>
      </c>
      <c r="K83" t="str">
        <f>VLOOKUP(Tabelle4[[#This Row],[Key]],'2. Unique Results'!A:X,11,FALSE)</f>
        <v>2022</v>
      </c>
      <c r="L83">
        <f>VLOOKUP(Tabelle4[[#This Row],[Key]],'2. Unique Results'!A:X,12,FALSE)</f>
        <v>44887.363807870373</v>
      </c>
      <c r="M83" s="16">
        <f>VLOOKUP(Tabelle4[[#This Row],[Key]],'2. Unique Results'!A:X,13,FALSE)</f>
        <v>44887.363807870373</v>
      </c>
      <c r="N83" s="16">
        <f>VLOOKUP(Tabelle4[[#This Row],[Key]],'2. Unique Results'!A:X,14,FALSE)</f>
        <v>0</v>
      </c>
      <c r="O83" t="str">
        <f>VLOOKUP(Tabelle4[[#This Row],[Key]],'2. Unique Results'!A:X,15,FALSE)</f>
        <v>380–387</v>
      </c>
      <c r="P83" t="str">
        <f>VLOOKUP(Tabelle4[[#This Row],[Key]],'2. Unique Results'!A:X,16,FALSE)</f>
        <v/>
      </c>
      <c r="Q83" t="str">
        <f>VLOOKUP(Tabelle4[[#This Row],[Key]],'2. Unique Results'!A:X,17,FALSE)</f>
        <v/>
      </c>
      <c r="R83" t="str">
        <f>VLOOKUP(Tabelle4[[#This Row],[Key]],'2. Unique Results'!A:X,18,FALSE)</f>
        <v/>
      </c>
      <c r="S83" t="str">
        <f>VLOOKUP(Tabelle4[[#This Row],[Key]],'2. Unique Results'!A:X,19,FALSE)</f>
        <v/>
      </c>
      <c r="T83" t="str">
        <f>VLOOKUP(Tabelle4[[#This Row],[Key]],'2. Unique Results'!A:X,20,FALSE)</f>
        <v/>
      </c>
      <c r="U83" t="str">
        <f>VLOOKUP(Tabelle4[[#This Row],[Key]],'2. Unique Results'!A:X,21,FALSE)</f>
        <v/>
      </c>
      <c r="V83" t="str">
        <f>VLOOKUP(Tabelle4[[#This Row],[Key]],'2. Unique Results'!A:X,22,FALSE)</f>
        <v/>
      </c>
      <c r="W83" t="str">
        <f>VLOOKUP(Tabelle4[[#This Row],[Key]],'2. Unique Results'!A:X,23,FALSE)</f>
        <v/>
      </c>
    </row>
    <row r="84" spans="1:23">
      <c r="A84" s="13" t="s">
        <v>5794</v>
      </c>
      <c r="B84" t="str">
        <f>VLOOKUP(Tabelle4[[#This Row],[Key]],'2. Unique Results'!A:X,2,FALSE)</f>
        <v>conferencePaper</v>
      </c>
      <c r="C84">
        <f>VLOOKUP(Tabelle4[[#This Row],[Key]],'2. Unique Results'!A:X,3,FALSE)</f>
        <v>2022</v>
      </c>
      <c r="D84" t="str">
        <f>VLOOKUP(Tabelle4[[#This Row],[Key]],'2. Unique Results'!A:X,4,FALSE)</f>
        <v>Bergelin, Johan; Strandberg, Per Erik</v>
      </c>
      <c r="E84" t="str">
        <f>VLOOKUP(Tabelle4[[#This Row],[Key]],'2. Unique Results'!A:X,5,FALSE)</f>
        <v>Industrial Requirements for Supporting AI-Enhanced Model-Driven Engineering</v>
      </c>
      <c r="F84" t="str">
        <f>VLOOKUP(Tabelle4[[#This Row],[Key]],'2. Unique Results'!A:X,6,FALSE)</f>
        <v>Proceedings of the 25th International Conference on Model Driven Engineering Languages and Systems: Companion Proceedings</v>
      </c>
      <c r="G84" t="str">
        <f>VLOOKUP(Tabelle4[[#This Row],[Key]],'2. Unique Results'!A:X,7,FALSE)</f>
        <v>978-1-4503-9467-3</v>
      </c>
      <c r="H84" t="str">
        <f>VLOOKUP(Tabelle4[[#This Row],[Key]],'2. Unique Results'!A:X,8,FALSE)</f>
        <v/>
      </c>
      <c r="I84" t="str">
        <f>VLOOKUP(Tabelle4[[#This Row],[Key]],'2. Unique Results'!A:X,9,FALSE)</f>
        <v>10.1145/3550356.3561609</v>
      </c>
      <c r="J84" t="str">
        <f>VLOOKUP(Tabelle4[[#This Row],[Key]],'2. Unique Results'!A:X,10,FALSE)</f>
        <v>https://doi.org/10.1145/3550356.3561609</v>
      </c>
      <c r="K84" t="str">
        <f>VLOOKUP(Tabelle4[[#This Row],[Key]],'2. Unique Results'!A:X,11,FALSE)</f>
        <v>2022</v>
      </c>
      <c r="L84">
        <f>VLOOKUP(Tabelle4[[#This Row],[Key]],'2. Unique Results'!A:X,12,FALSE)</f>
        <v>44887.363807870373</v>
      </c>
      <c r="M84" s="16">
        <f>VLOOKUP(Tabelle4[[#This Row],[Key]],'2. Unique Results'!A:X,13,FALSE)</f>
        <v>44887.363807870373</v>
      </c>
      <c r="N84" s="16">
        <f>VLOOKUP(Tabelle4[[#This Row],[Key]],'2. Unique Results'!A:X,14,FALSE)</f>
        <v>0</v>
      </c>
      <c r="O84" t="str">
        <f>VLOOKUP(Tabelle4[[#This Row],[Key]],'2. Unique Results'!A:X,15,FALSE)</f>
        <v>375–379</v>
      </c>
      <c r="P84" t="str">
        <f>VLOOKUP(Tabelle4[[#This Row],[Key]],'2. Unique Results'!A:X,16,FALSE)</f>
        <v/>
      </c>
      <c r="Q84" t="str">
        <f>VLOOKUP(Tabelle4[[#This Row],[Key]],'2. Unique Results'!A:X,17,FALSE)</f>
        <v/>
      </c>
      <c r="R84" t="str">
        <f>VLOOKUP(Tabelle4[[#This Row],[Key]],'2. Unique Results'!A:X,18,FALSE)</f>
        <v/>
      </c>
      <c r="S84" t="str">
        <f>VLOOKUP(Tabelle4[[#This Row],[Key]],'2. Unique Results'!A:X,19,FALSE)</f>
        <v/>
      </c>
      <c r="T84" t="str">
        <f>VLOOKUP(Tabelle4[[#This Row],[Key]],'2. Unique Results'!A:X,20,FALSE)</f>
        <v>Association for Computing Machinery</v>
      </c>
      <c r="U84" t="str">
        <f>VLOOKUP(Tabelle4[[#This Row],[Key]],'2. Unique Results'!A:X,21,FALSE)</f>
        <v>New York, NY, USA</v>
      </c>
      <c r="V84" t="str">
        <f>VLOOKUP(Tabelle4[[#This Row],[Key]],'2. Unique Results'!A:X,22,FALSE)</f>
        <v/>
      </c>
      <c r="W84" t="str">
        <f>VLOOKUP(Tabelle4[[#This Row],[Key]],'2. Unique Results'!A:X,23,FALSE)</f>
        <v/>
      </c>
    </row>
    <row r="85" spans="1:23">
      <c r="A85" s="14" t="s">
        <v>4413</v>
      </c>
      <c r="B85" t="str">
        <f>VLOOKUP(Tabelle4[[#This Row],[Key]],'2. Unique Results'!A:X,2,FALSE)</f>
        <v>conferencePaper</v>
      </c>
      <c r="C85">
        <f>VLOOKUP(Tabelle4[[#This Row],[Key]],'2. Unique Results'!A:X,3,FALSE)</f>
        <v>2021</v>
      </c>
      <c r="D85" t="str">
        <f>VLOOKUP(Tabelle4[[#This Row],[Key]],'2. Unique Results'!A:X,4,FALSE)</f>
        <v>Burgueño, Loli; Burdusel, Alexandru; Gérard, Sébastien; Wimmer, Manuel</v>
      </c>
      <c r="E85" t="str">
        <f>VLOOKUP(Tabelle4[[#This Row],[Key]],'2. Unique Results'!A:X,5,FALSE)</f>
        <v>MDE Intelligence 2019: 1st Workshop on Artificial Intelligence and Model-Driven Engineering</v>
      </c>
      <c r="F85" t="str">
        <f>VLOOKUP(Tabelle4[[#This Row],[Key]],'2. Unique Results'!A:X,6,FALSE)</f>
        <v>Proceedings of the 22nd International Conference on Model Driven Engineering Languages and Systems</v>
      </c>
      <c r="G85" t="str">
        <f>VLOOKUP(Tabelle4[[#This Row],[Key]],'2. Unique Results'!A:X,7,FALSE)</f>
        <v>978-1-72815-125-0</v>
      </c>
      <c r="H85" t="str">
        <f>VLOOKUP(Tabelle4[[#This Row],[Key]],'2. Unique Results'!A:X,8,FALSE)</f>
        <v/>
      </c>
      <c r="I85" t="str">
        <f>VLOOKUP(Tabelle4[[#This Row],[Key]],'2. Unique Results'!A:X,9,FALSE)</f>
        <v>10.1109/MODELS-C.2019.00028</v>
      </c>
      <c r="J85" t="str">
        <f>VLOOKUP(Tabelle4[[#This Row],[Key]],'2. Unique Results'!A:X,10,FALSE)</f>
        <v>https://doi.org/10.1109/MODELS-C.2019.00028</v>
      </c>
      <c r="K85" t="str">
        <f>VLOOKUP(Tabelle4[[#This Row],[Key]],'2. Unique Results'!A:X,11,FALSE)</f>
        <v>2021</v>
      </c>
      <c r="L85">
        <f>VLOOKUP(Tabelle4[[#This Row],[Key]],'2. Unique Results'!A:X,12,FALSE)</f>
        <v>44887.363807870373</v>
      </c>
      <c r="M85" s="16">
        <f>VLOOKUP(Tabelle4[[#This Row],[Key]],'2. Unique Results'!A:X,13,FALSE)</f>
        <v>44887.363807870373</v>
      </c>
      <c r="N85" s="16">
        <f>VLOOKUP(Tabelle4[[#This Row],[Key]],'2. Unique Results'!A:X,14,FALSE)</f>
        <v>0</v>
      </c>
      <c r="O85" t="str">
        <f>VLOOKUP(Tabelle4[[#This Row],[Key]],'2. Unique Results'!A:X,15,FALSE)</f>
        <v>168–169</v>
      </c>
      <c r="P85" t="str">
        <f>VLOOKUP(Tabelle4[[#This Row],[Key]],'2. Unique Results'!A:X,16,FALSE)</f>
        <v/>
      </c>
      <c r="Q85" t="str">
        <f>VLOOKUP(Tabelle4[[#This Row],[Key]],'2. Unique Results'!A:X,17,FALSE)</f>
        <v/>
      </c>
      <c r="R85" t="str">
        <f>VLOOKUP(Tabelle4[[#This Row],[Key]],'2. Unique Results'!A:X,18,FALSE)</f>
        <v/>
      </c>
      <c r="S85" t="str">
        <f>VLOOKUP(Tabelle4[[#This Row],[Key]],'2. Unique Results'!A:X,19,FALSE)</f>
        <v/>
      </c>
      <c r="T85" t="str">
        <f>VLOOKUP(Tabelle4[[#This Row],[Key]],'2. Unique Results'!A:X,20,FALSE)</f>
        <v>IEEE Press</v>
      </c>
      <c r="U85" t="str">
        <f>VLOOKUP(Tabelle4[[#This Row],[Key]],'2. Unique Results'!A:X,21,FALSE)</f>
        <v/>
      </c>
      <c r="V85" t="str">
        <f>VLOOKUP(Tabelle4[[#This Row],[Key]],'2. Unique Results'!A:X,22,FALSE)</f>
        <v/>
      </c>
      <c r="W85" t="str">
        <f>VLOOKUP(Tabelle4[[#This Row],[Key]],'2. Unique Results'!A:X,23,FALSE)</f>
        <v/>
      </c>
    </row>
    <row r="86" spans="1:23">
      <c r="A86" s="13" t="s">
        <v>5795</v>
      </c>
      <c r="B86" t="str">
        <f>VLOOKUP(Tabelle4[[#This Row],[Key]],'2. Unique Results'!A:X,2,FALSE)</f>
        <v>conferencePaper</v>
      </c>
      <c r="C86">
        <f>VLOOKUP(Tabelle4[[#This Row],[Key]],'2. Unique Results'!A:X,3,FALSE)</f>
        <v>2011</v>
      </c>
      <c r="D86" t="str">
        <f>VLOOKUP(Tabelle4[[#This Row],[Key]],'2. Unique Results'!A:X,4,FALSE)</f>
        <v>Mülders, Peter; Gruner, Stefan; Thang, Nguyen Xuan</v>
      </c>
      <c r="E86" t="str">
        <f>VLOOKUP(Tabelle4[[#This Row],[Key]],'2. Unique Results'!A:X,5,FALSE)</f>
        <v>Model-Driven Design plus Artificial Intelligence for Wireless Sensor Networks Software Development</v>
      </c>
      <c r="F86" t="str">
        <f>VLOOKUP(Tabelle4[[#This Row],[Key]],'2. Unique Results'!A:X,6,FALSE)</f>
        <v>Proceedings of the 2nd Workshop on Software Engineering for Sensor Network Applications</v>
      </c>
      <c r="G86" t="str">
        <f>VLOOKUP(Tabelle4[[#This Row],[Key]],'2. Unique Results'!A:X,7,FALSE)</f>
        <v>978-1-4503-0583-9</v>
      </c>
      <c r="H86" t="str">
        <f>VLOOKUP(Tabelle4[[#This Row],[Key]],'2. Unique Results'!A:X,8,FALSE)</f>
        <v/>
      </c>
      <c r="I86" t="str">
        <f>VLOOKUP(Tabelle4[[#This Row],[Key]],'2. Unique Results'!A:X,9,FALSE)</f>
        <v>10.1145/1988051.1988065</v>
      </c>
      <c r="J86" t="str">
        <f>VLOOKUP(Tabelle4[[#This Row],[Key]],'2. Unique Results'!A:X,10,FALSE)</f>
        <v>https://doi.org/10.1145/1988051.1988065</v>
      </c>
      <c r="K86" t="str">
        <f>VLOOKUP(Tabelle4[[#This Row],[Key]],'2. Unique Results'!A:X,11,FALSE)</f>
        <v>2011</v>
      </c>
      <c r="L86">
        <f>VLOOKUP(Tabelle4[[#This Row],[Key]],'2. Unique Results'!A:X,12,FALSE)</f>
        <v>44887.363807870373</v>
      </c>
      <c r="M86" s="16">
        <f>VLOOKUP(Tabelle4[[#This Row],[Key]],'2. Unique Results'!A:X,13,FALSE)</f>
        <v>44887.363807870373</v>
      </c>
      <c r="N86" s="16">
        <f>VLOOKUP(Tabelle4[[#This Row],[Key]],'2. Unique Results'!A:X,14,FALSE)</f>
        <v>0</v>
      </c>
      <c r="O86" t="str">
        <f>VLOOKUP(Tabelle4[[#This Row],[Key]],'2. Unique Results'!A:X,15,FALSE)</f>
        <v>63–64</v>
      </c>
      <c r="P86" t="str">
        <f>VLOOKUP(Tabelle4[[#This Row],[Key]],'2. Unique Results'!A:X,16,FALSE)</f>
        <v/>
      </c>
      <c r="Q86" t="str">
        <f>VLOOKUP(Tabelle4[[#This Row],[Key]],'2. Unique Results'!A:X,17,FALSE)</f>
        <v/>
      </c>
      <c r="R86" t="str">
        <f>VLOOKUP(Tabelle4[[#This Row],[Key]],'2. Unique Results'!A:X,18,FALSE)</f>
        <v/>
      </c>
      <c r="S86" t="str">
        <f>VLOOKUP(Tabelle4[[#This Row],[Key]],'2. Unique Results'!A:X,19,FALSE)</f>
        <v/>
      </c>
      <c r="T86" t="str">
        <f>VLOOKUP(Tabelle4[[#This Row],[Key]],'2. Unique Results'!A:X,20,FALSE)</f>
        <v>Association for Computing Machinery</v>
      </c>
      <c r="U86" t="str">
        <f>VLOOKUP(Tabelle4[[#This Row],[Key]],'2. Unique Results'!A:X,21,FALSE)</f>
        <v>New York, NY, USA</v>
      </c>
      <c r="V86" t="str">
        <f>VLOOKUP(Tabelle4[[#This Row],[Key]],'2. Unique Results'!A:X,22,FALSE)</f>
        <v/>
      </c>
      <c r="W86" t="str">
        <f>VLOOKUP(Tabelle4[[#This Row],[Key]],'2. Unique Results'!A:X,23,FALSE)</f>
        <v/>
      </c>
    </row>
    <row r="87" spans="1:23">
      <c r="A87" s="14" t="s">
        <v>4414</v>
      </c>
      <c r="B87" t="str">
        <f>VLOOKUP(Tabelle4[[#This Row],[Key]],'2. Unique Results'!A:X,2,FALSE)</f>
        <v>conferencePaper</v>
      </c>
      <c r="C87">
        <f>VLOOKUP(Tabelle4[[#This Row],[Key]],'2. Unique Results'!A:X,3,FALSE)</f>
        <v>2020</v>
      </c>
      <c r="D87" t="str">
        <f>VLOOKUP(Tabelle4[[#This Row],[Key]],'2. Unique Results'!A:X,4,FALSE)</f>
        <v>Benaben, Frederick; Lauras, Matthieu; Fertier, Audrey; Salatgé, Nicolas</v>
      </c>
      <c r="E87" t="str">
        <f>VLOOKUP(Tabelle4[[#This Row],[Key]],'2. Unique Results'!A:X,5,FALSE)</f>
        <v>Integrating Model-Driven Engineering as the next Challenge for Artificial Intelligence: Application to Risk and Crisis Management</v>
      </c>
      <c r="F87" t="str">
        <f>VLOOKUP(Tabelle4[[#This Row],[Key]],'2. Unique Results'!A:X,6,FALSE)</f>
        <v>Proceedings of the Winter Simulation Conference</v>
      </c>
      <c r="G87" t="str">
        <f>VLOOKUP(Tabelle4[[#This Row],[Key]],'2. Unique Results'!A:X,7,FALSE)</f>
        <v>978-1-72813-283-9</v>
      </c>
      <c r="H87" t="str">
        <f>VLOOKUP(Tabelle4[[#This Row],[Key]],'2. Unique Results'!A:X,8,FALSE)</f>
        <v/>
      </c>
      <c r="I87" t="str">
        <f>VLOOKUP(Tabelle4[[#This Row],[Key]],'2. Unique Results'!A:X,9,FALSE)</f>
        <v/>
      </c>
      <c r="J87" t="str">
        <f>VLOOKUP(Tabelle4[[#This Row],[Key]],'2. Unique Results'!A:X,10,FALSE)</f>
        <v/>
      </c>
      <c r="K87" t="str">
        <f>VLOOKUP(Tabelle4[[#This Row],[Key]],'2. Unique Results'!A:X,11,FALSE)</f>
        <v>2020</v>
      </c>
      <c r="L87">
        <f>VLOOKUP(Tabelle4[[#This Row],[Key]],'2. Unique Results'!A:X,12,FALSE)</f>
        <v>44887.363807870373</v>
      </c>
      <c r="M87" s="16">
        <f>VLOOKUP(Tabelle4[[#This Row],[Key]],'2. Unique Results'!A:X,13,FALSE)</f>
        <v>44887.492071759261</v>
      </c>
      <c r="N87" s="16">
        <f>VLOOKUP(Tabelle4[[#This Row],[Key]],'2. Unique Results'!A:X,14,FALSE)</f>
        <v>0</v>
      </c>
      <c r="O87" t="str">
        <f>VLOOKUP(Tabelle4[[#This Row],[Key]],'2. Unique Results'!A:X,15,FALSE)</f>
        <v>1549–1563</v>
      </c>
      <c r="P87" t="str">
        <f>VLOOKUP(Tabelle4[[#This Row],[Key]],'2. Unique Results'!A:X,16,FALSE)</f>
        <v/>
      </c>
      <c r="Q87" t="str">
        <f>VLOOKUP(Tabelle4[[#This Row],[Key]],'2. Unique Results'!A:X,17,FALSE)</f>
        <v/>
      </c>
      <c r="R87" t="str">
        <f>VLOOKUP(Tabelle4[[#This Row],[Key]],'2. Unique Results'!A:X,18,FALSE)</f>
        <v/>
      </c>
      <c r="S87" t="str">
        <f>VLOOKUP(Tabelle4[[#This Row],[Key]],'2. Unique Results'!A:X,19,FALSE)</f>
        <v/>
      </c>
      <c r="T87" t="str">
        <f>VLOOKUP(Tabelle4[[#This Row],[Key]],'2. Unique Results'!A:X,20,FALSE)</f>
        <v>IEEE Press</v>
      </c>
      <c r="U87" t="str">
        <f>VLOOKUP(Tabelle4[[#This Row],[Key]],'2. Unique Results'!A:X,21,FALSE)</f>
        <v/>
      </c>
      <c r="V87" t="str">
        <f>VLOOKUP(Tabelle4[[#This Row],[Key]],'2. Unique Results'!A:X,22,FALSE)</f>
        <v/>
      </c>
      <c r="W87" t="str">
        <f>VLOOKUP(Tabelle4[[#This Row],[Key]],'2. Unique Results'!A:X,23,FALSE)</f>
        <v/>
      </c>
    </row>
    <row r="88" spans="1:23">
      <c r="A88" s="13" t="s">
        <v>5796</v>
      </c>
      <c r="B88" t="str">
        <f>VLOOKUP(Tabelle4[[#This Row],[Key]],'2. Unique Results'!A:X,2,FALSE)</f>
        <v>journalArticle</v>
      </c>
      <c r="C88">
        <f>VLOOKUP(Tabelle4[[#This Row],[Key]],'2. Unique Results'!A:X,3,FALSE)</f>
        <v>2008</v>
      </c>
      <c r="D88" t="str">
        <f>VLOOKUP(Tabelle4[[#This Row],[Key]],'2. Unique Results'!A:X,4,FALSE)</f>
        <v>Mathaikutty, Deepak; Patel, Hiren; Shukla, Sandeep; Jantsch, Axel</v>
      </c>
      <c r="E88" t="str">
        <f>VLOOKUP(Tabelle4[[#This Row],[Key]],'2. Unique Results'!A:X,5,FALSE)</f>
        <v>EWD: A Metamodeling Driven Customizable Multi-MoC System Modeling Framework</v>
      </c>
      <c r="F88" t="str">
        <f>VLOOKUP(Tabelle4[[#This Row],[Key]],'2. Unique Results'!A:X,6,FALSE)</f>
        <v>ACM Trans. Des. Autom. Electron. Syst.</v>
      </c>
      <c r="G88" t="str">
        <f>VLOOKUP(Tabelle4[[#This Row],[Key]],'2. Unique Results'!A:X,7,FALSE)</f>
        <v/>
      </c>
      <c r="H88" t="str">
        <f>VLOOKUP(Tabelle4[[#This Row],[Key]],'2. Unique Results'!A:X,8,FALSE)</f>
        <v>1084-4309</v>
      </c>
      <c r="I88" t="str">
        <f>VLOOKUP(Tabelle4[[#This Row],[Key]],'2. Unique Results'!A:X,9,FALSE)</f>
        <v>10.1145/1255456.1255470</v>
      </c>
      <c r="J88" t="str">
        <f>VLOOKUP(Tabelle4[[#This Row],[Key]],'2. Unique Results'!A:X,10,FALSE)</f>
        <v>https://doi.org/10.1145/1255456.1255470</v>
      </c>
      <c r="K88" t="str">
        <f>VLOOKUP(Tabelle4[[#This Row],[Key]],'2. Unique Results'!A:X,11,FALSE)</f>
        <v>2008-05</v>
      </c>
      <c r="L88">
        <f>VLOOKUP(Tabelle4[[#This Row],[Key]],'2. Unique Results'!A:X,12,FALSE)</f>
        <v>44887.363807870373</v>
      </c>
      <c r="M88" s="16">
        <f>VLOOKUP(Tabelle4[[#This Row],[Key]],'2. Unique Results'!A:X,13,FALSE)</f>
        <v>44887.363807870373</v>
      </c>
      <c r="N88" s="16">
        <f>VLOOKUP(Tabelle4[[#This Row],[Key]],'2. Unique Results'!A:X,14,FALSE)</f>
        <v>0</v>
      </c>
      <c r="O88" t="str">
        <f>VLOOKUP(Tabelle4[[#This Row],[Key]],'2. Unique Results'!A:X,15,FALSE)</f>
        <v/>
      </c>
      <c r="P88" t="str">
        <f>VLOOKUP(Tabelle4[[#This Row],[Key]],'2. Unique Results'!A:X,16,FALSE)</f>
        <v>3</v>
      </c>
      <c r="Q88" t="str">
        <f>VLOOKUP(Tabelle4[[#This Row],[Key]],'2. Unique Results'!A:X,17,FALSE)</f>
        <v>12</v>
      </c>
      <c r="R88" t="str">
        <f>VLOOKUP(Tabelle4[[#This Row],[Key]],'2. Unique Results'!A:X,18,FALSE)</f>
        <v/>
      </c>
      <c r="S88" t="str">
        <f>VLOOKUP(Tabelle4[[#This Row],[Key]],'2. Unique Results'!A:X,19,FALSE)</f>
        <v/>
      </c>
      <c r="T88" t="str">
        <f>VLOOKUP(Tabelle4[[#This Row],[Key]],'2. Unique Results'!A:X,20,FALSE)</f>
        <v/>
      </c>
      <c r="U88" t="str">
        <f>VLOOKUP(Tabelle4[[#This Row],[Key]],'2. Unique Results'!A:X,21,FALSE)</f>
        <v/>
      </c>
      <c r="V88" t="str">
        <f>VLOOKUP(Tabelle4[[#This Row],[Key]],'2. Unique Results'!A:X,22,FALSE)</f>
        <v/>
      </c>
      <c r="W88" t="str">
        <f>VLOOKUP(Tabelle4[[#This Row],[Key]],'2. Unique Results'!A:X,23,FALSE)</f>
        <v/>
      </c>
    </row>
    <row r="89" spans="1:23">
      <c r="A89" s="14" t="s">
        <v>4415</v>
      </c>
      <c r="B89" t="str">
        <f>VLOOKUP(Tabelle4[[#This Row],[Key]],'2. Unique Results'!A:X,2,FALSE)</f>
        <v>journalArticle</v>
      </c>
      <c r="C89">
        <f>VLOOKUP(Tabelle4[[#This Row],[Key]],'2. Unique Results'!A:X,3,FALSE)</f>
        <v>2019</v>
      </c>
      <c r="D89" t="str">
        <f>VLOOKUP(Tabelle4[[#This Row],[Key]],'2. Unique Results'!A:X,4,FALSE)</f>
        <v>Kunft, Andreas; Katsifodimos, Asterios; Schelter, Sebastian; Breß, Sebastian; Rabl, Tilmann; Markl, Volker</v>
      </c>
      <c r="E89" t="str">
        <f>VLOOKUP(Tabelle4[[#This Row],[Key]],'2. Unique Results'!A:X,5,FALSE)</f>
        <v>An Intermediate Representation for Optimizing Machine Learning Pipelines</v>
      </c>
      <c r="F89" t="str">
        <f>VLOOKUP(Tabelle4[[#This Row],[Key]],'2. Unique Results'!A:X,6,FALSE)</f>
        <v>Proc. VLDB Endow.</v>
      </c>
      <c r="G89" t="str">
        <f>VLOOKUP(Tabelle4[[#This Row],[Key]],'2. Unique Results'!A:X,7,FALSE)</f>
        <v/>
      </c>
      <c r="H89" t="str">
        <f>VLOOKUP(Tabelle4[[#This Row],[Key]],'2. Unique Results'!A:X,8,FALSE)</f>
        <v>2150-8097</v>
      </c>
      <c r="I89" t="str">
        <f>VLOOKUP(Tabelle4[[#This Row],[Key]],'2. Unique Results'!A:X,9,FALSE)</f>
        <v>10.14778/3342263.3342633</v>
      </c>
      <c r="J89" t="str">
        <f>VLOOKUP(Tabelle4[[#This Row],[Key]],'2. Unique Results'!A:X,10,FALSE)</f>
        <v>https://doi.org/10.14778/3342263.3342633</v>
      </c>
      <c r="K89" t="str">
        <f>VLOOKUP(Tabelle4[[#This Row],[Key]],'2. Unique Results'!A:X,11,FALSE)</f>
        <v>2019-07</v>
      </c>
      <c r="L89">
        <f>VLOOKUP(Tabelle4[[#This Row],[Key]],'2. Unique Results'!A:X,12,FALSE)</f>
        <v>44887.363807870373</v>
      </c>
      <c r="M89" s="16">
        <f>VLOOKUP(Tabelle4[[#This Row],[Key]],'2. Unique Results'!A:X,13,FALSE)</f>
        <v>44887.363807870373</v>
      </c>
      <c r="N89" s="16">
        <f>VLOOKUP(Tabelle4[[#This Row],[Key]],'2. Unique Results'!A:X,14,FALSE)</f>
        <v>0</v>
      </c>
      <c r="O89" t="str">
        <f>VLOOKUP(Tabelle4[[#This Row],[Key]],'2. Unique Results'!A:X,15,FALSE)</f>
        <v>1553–1567</v>
      </c>
      <c r="P89" t="str">
        <f>VLOOKUP(Tabelle4[[#This Row],[Key]],'2. Unique Results'!A:X,16,FALSE)</f>
        <v>11</v>
      </c>
      <c r="Q89" t="str">
        <f>VLOOKUP(Tabelle4[[#This Row],[Key]],'2. Unique Results'!A:X,17,FALSE)</f>
        <v>12</v>
      </c>
      <c r="R89" t="str">
        <f>VLOOKUP(Tabelle4[[#This Row],[Key]],'2. Unique Results'!A:X,18,FALSE)</f>
        <v/>
      </c>
      <c r="S89" t="str">
        <f>VLOOKUP(Tabelle4[[#This Row],[Key]],'2. Unique Results'!A:X,19,FALSE)</f>
        <v/>
      </c>
      <c r="T89" t="str">
        <f>VLOOKUP(Tabelle4[[#This Row],[Key]],'2. Unique Results'!A:X,20,FALSE)</f>
        <v/>
      </c>
      <c r="U89" t="str">
        <f>VLOOKUP(Tabelle4[[#This Row],[Key]],'2. Unique Results'!A:X,21,FALSE)</f>
        <v/>
      </c>
      <c r="V89" t="str">
        <f>VLOOKUP(Tabelle4[[#This Row],[Key]],'2. Unique Results'!A:X,22,FALSE)</f>
        <v/>
      </c>
      <c r="W89" t="str">
        <f>VLOOKUP(Tabelle4[[#This Row],[Key]],'2. Unique Results'!A:X,23,FALSE)</f>
        <v/>
      </c>
    </row>
    <row r="90" spans="1:23">
      <c r="A90" s="13" t="s">
        <v>5797</v>
      </c>
      <c r="B90" t="str">
        <f>VLOOKUP(Tabelle4[[#This Row],[Key]],'2. Unique Results'!A:X,2,FALSE)</f>
        <v>journalArticle</v>
      </c>
      <c r="C90">
        <f>VLOOKUP(Tabelle4[[#This Row],[Key]],'2. Unique Results'!A:X,3,FALSE)</f>
        <v>2013</v>
      </c>
      <c r="D90" t="str">
        <f>VLOOKUP(Tabelle4[[#This Row],[Key]],'2. Unique Results'!A:X,4,FALSE)</f>
        <v>Hastjarjanto, Tom; Jeuring, Johan; Leather, Sean</v>
      </c>
      <c r="E90" t="str">
        <f>VLOOKUP(Tabelle4[[#This Row],[Key]],'2. Unique Results'!A:X,5,FALSE)</f>
        <v>A DSL for Describing the Artificial Intelligence in Real-Time Video Games</v>
      </c>
      <c r="F90" t="str">
        <f>VLOOKUP(Tabelle4[[#This Row],[Key]],'2. Unique Results'!A:X,6,FALSE)</f>
        <v>Proceedings of the 3rd International Workshop on Games and Software Engineering: Engineering Computer Games to Enable Positive, Progressive Change</v>
      </c>
      <c r="G90" t="str">
        <f>VLOOKUP(Tabelle4[[#This Row],[Key]],'2. Unique Results'!A:X,7,FALSE)</f>
        <v/>
      </c>
      <c r="H90" t="str">
        <f>VLOOKUP(Tabelle4[[#This Row],[Key]],'2. Unique Results'!A:X,8,FALSE)</f>
        <v/>
      </c>
      <c r="I90" t="str">
        <f>VLOOKUP(Tabelle4[[#This Row],[Key]],'2. Unique Results'!A:X,9,FALSE)</f>
        <v/>
      </c>
      <c r="J90" t="str">
        <f>VLOOKUP(Tabelle4[[#This Row],[Key]],'2. Unique Results'!A:X,10,FALSE)</f>
        <v/>
      </c>
      <c r="K90" t="str">
        <f>VLOOKUP(Tabelle4[[#This Row],[Key]],'2. Unique Results'!A:X,11,FALSE)</f>
        <v>2013</v>
      </c>
      <c r="L90">
        <f>VLOOKUP(Tabelle4[[#This Row],[Key]],'2. Unique Results'!A:X,12,FALSE)</f>
        <v>44887.363807870373</v>
      </c>
      <c r="M90" s="16">
        <f>VLOOKUP(Tabelle4[[#This Row],[Key]],'2. Unique Results'!A:X,13,FALSE)</f>
        <v>44887.363807870373</v>
      </c>
      <c r="N90" s="16">
        <f>VLOOKUP(Tabelle4[[#This Row],[Key]],'2. Unique Results'!A:X,14,FALSE)</f>
        <v>0</v>
      </c>
      <c r="O90" t="str">
        <f>VLOOKUP(Tabelle4[[#This Row],[Key]],'2. Unique Results'!A:X,15,FALSE)</f>
        <v>8–14</v>
      </c>
      <c r="P90" t="str">
        <f>VLOOKUP(Tabelle4[[#This Row],[Key]],'2. Unique Results'!A:X,16,FALSE)</f>
        <v/>
      </c>
      <c r="Q90" t="str">
        <f>VLOOKUP(Tabelle4[[#This Row],[Key]],'2. Unique Results'!A:X,17,FALSE)</f>
        <v/>
      </c>
      <c r="R90" t="str">
        <f>VLOOKUP(Tabelle4[[#This Row],[Key]],'2. Unique Results'!A:X,18,FALSE)</f>
        <v/>
      </c>
      <c r="S90" t="str">
        <f>VLOOKUP(Tabelle4[[#This Row],[Key]],'2. Unique Results'!A:X,19,FALSE)</f>
        <v/>
      </c>
      <c r="T90" t="str">
        <f>VLOOKUP(Tabelle4[[#This Row],[Key]],'2. Unique Results'!A:X,20,FALSE)</f>
        <v/>
      </c>
      <c r="U90" t="str">
        <f>VLOOKUP(Tabelle4[[#This Row],[Key]],'2. Unique Results'!A:X,21,FALSE)</f>
        <v/>
      </c>
      <c r="V90" t="str">
        <f>VLOOKUP(Tabelle4[[#This Row],[Key]],'2. Unique Results'!A:X,22,FALSE)</f>
        <v/>
      </c>
      <c r="W90" t="str">
        <f>VLOOKUP(Tabelle4[[#This Row],[Key]],'2. Unique Results'!A:X,23,FALSE)</f>
        <v/>
      </c>
    </row>
    <row r="91" spans="1:23">
      <c r="A91" s="14" t="s">
        <v>6334</v>
      </c>
      <c r="B91" t="str">
        <f>VLOOKUP(Tabelle4[[#This Row],[Key]],'2. Unique Results'!A:X,2,FALSE)</f>
        <v>bookSection</v>
      </c>
      <c r="C91">
        <f>VLOOKUP(Tabelle4[[#This Row],[Key]],'2. Unique Results'!A:X,3,FALSE)</f>
        <v>2023</v>
      </c>
      <c r="D91" t="str">
        <f>VLOOKUP(Tabelle4[[#This Row],[Key]],'2. Unique Results'!A:X,4,FALSE)</f>
        <v>Campanile, Lelio; Di Bonito, Luigi Piero; Gribaudo, Marco; Iacono, Mauro</v>
      </c>
      <c r="E91" t="str">
        <f>VLOOKUP(Tabelle4[[#This Row],[Key]],'2. Unique Results'!A:X,5,FALSE)</f>
        <v>A domain specific language for the design of artificial intelligence applications for process engineering</v>
      </c>
      <c r="F91" t="str">
        <f>VLOOKUP(Tabelle4[[#This Row],[Key]],'2. Unique Results'!A:X,6,FALSE)</f>
        <v>Performance evaluation methodologies and tools</v>
      </c>
      <c r="G91" t="str">
        <f>VLOOKUP(Tabelle4[[#This Row],[Key]],'2. Unique Results'!A:X,7,FALSE)</f>
        <v>978-3-031-31234-2</v>
      </c>
      <c r="H91" t="str">
        <f>VLOOKUP(Tabelle4[[#This Row],[Key]],'2. Unique Results'!A:X,8,FALSE)</f>
        <v/>
      </c>
      <c r="I91" t="str">
        <f>VLOOKUP(Tabelle4[[#This Row],[Key]],'2. Unique Results'!A:X,9,FALSE)</f>
        <v/>
      </c>
      <c r="J91" t="str">
        <f>VLOOKUP(Tabelle4[[#This Row],[Key]],'2. Unique Results'!A:X,10,FALSE)</f>
        <v>http://dx.doi.org/10.1007/978-3-031-31234-2_8</v>
      </c>
      <c r="K91" t="str">
        <f>VLOOKUP(Tabelle4[[#This Row],[Key]],'2. Unique Results'!A:X,11,FALSE)</f>
        <v>2023</v>
      </c>
      <c r="L91">
        <f>VLOOKUP(Tabelle4[[#This Row],[Key]],'2. Unique Results'!A:X,12,FALSE)</f>
        <v>45363.382060185184</v>
      </c>
      <c r="M91" s="16">
        <f>VLOOKUP(Tabelle4[[#This Row],[Key]],'2. Unique Results'!A:X,13,FALSE)</f>
        <v>45363.384965277779</v>
      </c>
      <c r="N91" s="16" t="str">
        <f>VLOOKUP(Tabelle4[[#This Row],[Key]],'2. Unique Results'!A:X,14,FALSE)</f>
        <v/>
      </c>
      <c r="O91" t="str">
        <f>VLOOKUP(Tabelle4[[#This Row],[Key]],'2. Unique Results'!A:X,15,FALSE)</f>
        <v>133–146</v>
      </c>
      <c r="P91" t="str">
        <f>VLOOKUP(Tabelle4[[#This Row],[Key]],'2. Unique Results'!A:X,16,FALSE)</f>
        <v/>
      </c>
      <c r="Q91" t="str">
        <f>VLOOKUP(Tabelle4[[#This Row],[Key]],'2. Unique Results'!A:X,17,FALSE)</f>
        <v/>
      </c>
      <c r="R91" t="str">
        <f>VLOOKUP(Tabelle4[[#This Row],[Key]],'2. Unique Results'!A:X,18,FALSE)</f>
        <v/>
      </c>
      <c r="S91" t="str">
        <f>VLOOKUP(Tabelle4[[#This Row],[Key]],'2. Unique Results'!A:X,19,FALSE)</f>
        <v/>
      </c>
      <c r="T91" t="str">
        <f>VLOOKUP(Tabelle4[[#This Row],[Key]],'2. Unique Results'!A:X,20,FALSE)</f>
        <v>Springer Nature Switzerland</v>
      </c>
      <c r="U91" t="str">
        <f>VLOOKUP(Tabelle4[[#This Row],[Key]],'2. Unique Results'!A:X,21,FALSE)</f>
        <v/>
      </c>
      <c r="V91" t="str">
        <f>VLOOKUP(Tabelle4[[#This Row],[Key]],'2. Unique Results'!A:X,22,FALSE)</f>
        <v/>
      </c>
      <c r="W91" t="str">
        <f>VLOOKUP(Tabelle4[[#This Row],[Key]],'2. Unique Results'!A:X,23,FALSE)</f>
        <v/>
      </c>
    </row>
    <row r="92" spans="1:23">
      <c r="A92" s="14" t="s">
        <v>7002</v>
      </c>
      <c r="B92" t="str">
        <f>VLOOKUP(Tabelle4[[#This Row],[Key]],'2. Unique Results'!A:X,2,FALSE)</f>
        <v>bookSection</v>
      </c>
      <c r="C92">
        <f>VLOOKUP(Tabelle4[[#This Row],[Key]],'2. Unique Results'!A:X,3,FALSE)</f>
        <v>2022</v>
      </c>
      <c r="D92" t="str">
        <f>VLOOKUP(Tabelle4[[#This Row],[Key]],'2. Unique Results'!A:X,4,FALSE)</f>
        <v>Melchor, Fran; Rodriguez-Echeverria, Roberto; Conejero, José M.; Prieto, Álvaro E.; Gutiérrez, Juan D.</v>
      </c>
      <c r="E92" t="str">
        <f>VLOOKUP(Tabelle4[[#This Row],[Key]],'2. Unique Results'!A:X,5,FALSE)</f>
        <v>A model-driven approach for systematic reproducibility and replicability of data science projects</v>
      </c>
      <c r="F92" t="str">
        <f>VLOOKUP(Tabelle4[[#This Row],[Key]],'2. Unique Results'!A:X,6,FALSE)</f>
        <v>Lecture notes in computer science</v>
      </c>
      <c r="G92" t="str">
        <f>VLOOKUP(Tabelle4[[#This Row],[Key]],'2. Unique Results'!A:X,7,FALSE)</f>
        <v>978-3-031-07472-1</v>
      </c>
      <c r="H92" t="str">
        <f>VLOOKUP(Tabelle4[[#This Row],[Key]],'2. Unique Results'!A:X,8,FALSE)</f>
        <v/>
      </c>
      <c r="I92" t="str">
        <f>VLOOKUP(Tabelle4[[#This Row],[Key]],'2. Unique Results'!A:X,9,FALSE)</f>
        <v/>
      </c>
      <c r="J92" t="str">
        <f>VLOOKUP(Tabelle4[[#This Row],[Key]],'2. Unique Results'!A:X,10,FALSE)</f>
        <v>http://dx.doi.org/10.1007/978-3-031-07472-1_9</v>
      </c>
      <c r="K92" t="str">
        <f>VLOOKUP(Tabelle4[[#This Row],[Key]],'2. Unique Results'!A:X,11,FALSE)</f>
        <v>2022</v>
      </c>
      <c r="L92">
        <f>VLOOKUP(Tabelle4[[#This Row],[Key]],'2. Unique Results'!A:X,12,FALSE)</f>
        <v>45363.382094907407</v>
      </c>
      <c r="M92" s="16">
        <f>VLOOKUP(Tabelle4[[#This Row],[Key]],'2. Unique Results'!A:X,13,FALSE)</f>
        <v>45363.385011574072</v>
      </c>
      <c r="N92" s="16" t="str">
        <f>VLOOKUP(Tabelle4[[#This Row],[Key]],'2. Unique Results'!A:X,14,FALSE)</f>
        <v/>
      </c>
      <c r="O92" t="str">
        <f>VLOOKUP(Tabelle4[[#This Row],[Key]],'2. Unique Results'!A:X,15,FALSE)</f>
        <v>147–163</v>
      </c>
      <c r="P92" t="str">
        <f>VLOOKUP(Tabelle4[[#This Row],[Key]],'2. Unique Results'!A:X,16,FALSE)</f>
        <v/>
      </c>
      <c r="Q92" t="str">
        <f>VLOOKUP(Tabelle4[[#This Row],[Key]],'2. Unique Results'!A:X,17,FALSE)</f>
        <v/>
      </c>
      <c r="R92" t="str">
        <f>VLOOKUP(Tabelle4[[#This Row],[Key]],'2. Unique Results'!A:X,18,FALSE)</f>
        <v/>
      </c>
      <c r="S92" t="str">
        <f>VLOOKUP(Tabelle4[[#This Row],[Key]],'2. Unique Results'!A:X,19,FALSE)</f>
        <v/>
      </c>
      <c r="T92" t="str">
        <f>VLOOKUP(Tabelle4[[#This Row],[Key]],'2. Unique Results'!A:X,20,FALSE)</f>
        <v>Springer International Publishing</v>
      </c>
      <c r="U92" t="str">
        <f>VLOOKUP(Tabelle4[[#This Row],[Key]],'2. Unique Results'!A:X,21,FALSE)</f>
        <v/>
      </c>
      <c r="V92" t="str">
        <f>VLOOKUP(Tabelle4[[#This Row],[Key]],'2. Unique Results'!A:X,22,FALSE)</f>
        <v/>
      </c>
      <c r="W92" t="str">
        <f>VLOOKUP(Tabelle4[[#This Row],[Key]],'2. Unique Results'!A:X,23,FALSE)</f>
        <v/>
      </c>
    </row>
    <row r="93" spans="1:23">
      <c r="A93" t="s">
        <v>9112</v>
      </c>
      <c r="B93" t="str">
        <f>VLOOKUP(Tabelle4[[#This Row],[Key]],'2. Unique Results'!A:X,2,FALSE)</f>
        <v>journalArticle</v>
      </c>
      <c r="C93">
        <f>VLOOKUP(Tabelle4[[#This Row],[Key]],'2. Unique Results'!A:X,3,FALSE)</f>
        <v>2022</v>
      </c>
      <c r="D93" t="str">
        <f>VLOOKUP(Tabelle4[[#This Row],[Key]],'2. Unique Results'!A:X,4,FALSE)</f>
        <v>Kachnowski, B.</v>
      </c>
      <c r="E93" t="str">
        <f>VLOOKUP(Tabelle4[[#This Row],[Key]],'2. Unique Results'!A:X,5,FALSE)</f>
        <v>A No-Code Machine Learning System for Next Day Equity and Crypto Forecasting Experiments</v>
      </c>
      <c r="F93" t="str">
        <f>VLOOKUP(Tabelle4[[#This Row],[Key]],'2. Unique Results'!A:X,6,FALSE)</f>
        <v>Available at SSRN 4137779</v>
      </c>
      <c r="G93" t="str">
        <f>VLOOKUP(Tabelle4[[#This Row],[Key]],'2. Unique Results'!A:X,7,FALSE)</f>
        <v/>
      </c>
      <c r="H93" t="str">
        <f>VLOOKUP(Tabelle4[[#This Row],[Key]],'2. Unique Results'!A:X,8,FALSE)</f>
        <v/>
      </c>
      <c r="I93" t="str">
        <f>VLOOKUP(Tabelle4[[#This Row],[Key]],'2. Unique Results'!A:X,9,FALSE)</f>
        <v/>
      </c>
      <c r="J93" t="str">
        <f>VLOOKUP(Tabelle4[[#This Row],[Key]],'2. Unique Results'!A:X,10,FALSE)</f>
        <v>https://papers.ssrn.com/sol3/papers.cfm?abstract_id=4137779</v>
      </c>
      <c r="K93" t="str">
        <f>VLOOKUP(Tabelle4[[#This Row],[Key]],'2. Unique Results'!A:X,11,FALSE)</f>
        <v>2022</v>
      </c>
      <c r="L93">
        <f>VLOOKUP(Tabelle4[[#This Row],[Key]],'2. Unique Results'!A:X,12,FALSE)</f>
        <v>45363.382187499999</v>
      </c>
      <c r="M93" s="16">
        <f>VLOOKUP(Tabelle4[[#This Row],[Key]],'2. Unique Results'!A:X,13,FALSE)</f>
        <v>45363.385034722225</v>
      </c>
      <c r="N93" s="16" t="str">
        <f>VLOOKUP(Tabelle4[[#This Row],[Key]],'2. Unique Results'!A:X,14,FALSE)</f>
        <v>2024-02-20</v>
      </c>
      <c r="O93" t="str">
        <f>VLOOKUP(Tabelle4[[#This Row],[Key]],'2. Unique Results'!A:X,15,FALSE)</f>
        <v/>
      </c>
      <c r="P93" t="str">
        <f>VLOOKUP(Tabelle4[[#This Row],[Key]],'2. Unique Results'!A:X,16,FALSE)</f>
        <v/>
      </c>
      <c r="Q93" t="str">
        <f>VLOOKUP(Tabelle4[[#This Row],[Key]],'2. Unique Results'!A:X,17,FALSE)</f>
        <v/>
      </c>
      <c r="R93" t="str">
        <f>VLOOKUP(Tabelle4[[#This Row],[Key]],'2. Unique Results'!A:X,18,FALSE)</f>
        <v/>
      </c>
      <c r="S93" t="str">
        <f>VLOOKUP(Tabelle4[[#This Row],[Key]],'2. Unique Results'!A:X,19,FALSE)</f>
        <v/>
      </c>
      <c r="T93" t="str">
        <f>VLOOKUP(Tabelle4[[#This Row],[Key]],'2. Unique Results'!A:X,20,FALSE)</f>
        <v/>
      </c>
      <c r="U93" t="str">
        <f>VLOOKUP(Tabelle4[[#This Row],[Key]],'2. Unique Results'!A:X,21,FALSE)</f>
        <v/>
      </c>
      <c r="V93" t="str">
        <f>VLOOKUP(Tabelle4[[#This Row],[Key]],'2. Unique Results'!A:X,22,FALSE)</f>
        <v/>
      </c>
      <c r="W93" t="str">
        <f>VLOOKUP(Tabelle4[[#This Row],[Key]],'2. Unique Results'!A:X,23,FALSE)</f>
        <v/>
      </c>
    </row>
    <row r="94" spans="1:23">
      <c r="A94" t="s">
        <v>9050</v>
      </c>
      <c r="B94" t="str">
        <f>VLOOKUP(Tabelle4[[#This Row],[Key]],'2. Unique Results'!A:X,2,FALSE)</f>
        <v>document</v>
      </c>
      <c r="C94">
        <f>VLOOKUP(Tabelle4[[#This Row],[Key]],'2. Unique Results'!A:X,3,FALSE)</f>
        <v>2023</v>
      </c>
      <c r="D94" t="str">
        <f>VLOOKUP(Tabelle4[[#This Row],[Key]],'2. Unique Results'!A:X,4,FALSE)</f>
        <v>Raedler, Simon; Rupp, Matthias; Rigger, Eugen; Rinderle-Ma, Stefanie</v>
      </c>
      <c r="E94" t="str">
        <f>VLOOKUP(Tabelle4[[#This Row],[Key]],'2. Unique Results'!A:X,5,FALSE)</f>
        <v>Code Generation for Machine Learning using Model-Driven Engineering and SysML</v>
      </c>
      <c r="F94" t="str">
        <f>VLOOKUP(Tabelle4[[#This Row],[Key]],'2. Unique Results'!A:X,6,FALSE)</f>
        <v/>
      </c>
      <c r="G94" t="str">
        <f>VLOOKUP(Tabelle4[[#This Row],[Key]],'2. Unique Results'!A:X,7,FALSE)</f>
        <v/>
      </c>
      <c r="H94" t="str">
        <f>VLOOKUP(Tabelle4[[#This Row],[Key]],'2. Unique Results'!A:X,8,FALSE)</f>
        <v/>
      </c>
      <c r="I94" t="str">
        <f>VLOOKUP(Tabelle4[[#This Row],[Key]],'2. Unique Results'!A:X,9,FALSE)</f>
        <v/>
      </c>
      <c r="J94" t="str">
        <f>VLOOKUP(Tabelle4[[#This Row],[Key]],'2. Unique Results'!A:X,10,FALSE)</f>
        <v>http://arxiv.org/abs/2307.05584</v>
      </c>
      <c r="K94" t="str">
        <f>VLOOKUP(Tabelle4[[#This Row],[Key]],'2. Unique Results'!A:X,11,FALSE)</f>
        <v>2023-07</v>
      </c>
      <c r="L94">
        <f>VLOOKUP(Tabelle4[[#This Row],[Key]],'2. Unique Results'!A:X,12,FALSE)</f>
        <v>45363.382187499999</v>
      </c>
      <c r="M94" s="16">
        <f>VLOOKUP(Tabelle4[[#This Row],[Key]],'2. Unique Results'!A:X,13,FALSE)</f>
        <v>45363.385312500002</v>
      </c>
      <c r="N94" s="16" t="str">
        <f>VLOOKUP(Tabelle4[[#This Row],[Key]],'2. Unique Results'!A:X,14,FALSE)</f>
        <v>2024-02-20</v>
      </c>
      <c r="O94" t="str">
        <f>VLOOKUP(Tabelle4[[#This Row],[Key]],'2. Unique Results'!A:X,15,FALSE)</f>
        <v/>
      </c>
      <c r="P94" t="str">
        <f>VLOOKUP(Tabelle4[[#This Row],[Key]],'2. Unique Results'!A:X,16,FALSE)</f>
        <v/>
      </c>
      <c r="Q94" t="str">
        <f>VLOOKUP(Tabelle4[[#This Row],[Key]],'2. Unique Results'!A:X,17,FALSE)</f>
        <v/>
      </c>
      <c r="R94" t="str">
        <f>VLOOKUP(Tabelle4[[#This Row],[Key]],'2. Unique Results'!A:X,18,FALSE)</f>
        <v/>
      </c>
      <c r="S94" t="str">
        <f>VLOOKUP(Tabelle4[[#This Row],[Key]],'2. Unique Results'!A:X,19,FALSE)</f>
        <v/>
      </c>
      <c r="T94" t="str">
        <f>VLOOKUP(Tabelle4[[#This Row],[Key]],'2. Unique Results'!A:X,20,FALSE)</f>
        <v>arXiv</v>
      </c>
      <c r="U94" t="str">
        <f>VLOOKUP(Tabelle4[[#This Row],[Key]],'2. Unique Results'!A:X,21,FALSE)</f>
        <v/>
      </c>
      <c r="V94" t="str">
        <f>VLOOKUP(Tabelle4[[#This Row],[Key]],'2. Unique Results'!A:X,22,FALSE)</f>
        <v/>
      </c>
      <c r="W94" t="str">
        <f>VLOOKUP(Tabelle4[[#This Row],[Key]],'2. Unique Results'!A:X,23,FALSE)</f>
        <v/>
      </c>
    </row>
    <row r="95" spans="1:23">
      <c r="A95" t="s">
        <v>9365</v>
      </c>
      <c r="B95" t="str">
        <f>VLOOKUP(Tabelle4[[#This Row],[Key]],'2. Unique Results'!A:X,2,FALSE)</f>
        <v>conferencePaper</v>
      </c>
      <c r="C95">
        <f>VLOOKUP(Tabelle4[[#This Row],[Key]],'2. Unique Results'!A:X,3,FALSE)</f>
        <v>2023</v>
      </c>
      <c r="D95" t="str">
        <f>VLOOKUP(Tabelle4[[#This Row],[Key]],'2. Unique Results'!A:X,4,FALSE)</f>
        <v>Wang, Yifan; Song, Weijia; Yang, Yuting; Mahmoudi, Charif; Shekhar, Shashank; Birman, Kenneth P.</v>
      </c>
      <c r="E95" t="str">
        <f>VLOOKUP(Tabelle4[[#This Row],[Key]],'2. Unique Results'!A:X,5,FALSE)</f>
        <v>Dash: A low code development platform for AI applications in industry</v>
      </c>
      <c r="F95" t="str">
        <f>VLOOKUP(Tabelle4[[#This Row],[Key]],'2. Unique Results'!A:X,6,FALSE)</f>
        <v>2023 IEEE 14th annual ubiquitous computing, electronics &amp; mobile communication conference (UEMCON)</v>
      </c>
      <c r="G95" t="str">
        <f>VLOOKUP(Tabelle4[[#This Row],[Key]],'2. Unique Results'!A:X,7,FALSE)</f>
        <v/>
      </c>
      <c r="H95" t="str">
        <f>VLOOKUP(Tabelle4[[#This Row],[Key]],'2. Unique Results'!A:X,8,FALSE)</f>
        <v/>
      </c>
      <c r="I95" t="str">
        <f>VLOOKUP(Tabelle4[[#This Row],[Key]],'2. Unique Results'!A:X,9,FALSE)</f>
        <v>10.1109/UEMCON59035.2023.10316092</v>
      </c>
      <c r="J95" t="str">
        <f>VLOOKUP(Tabelle4[[#This Row],[Key]],'2. Unique Results'!A:X,10,FALSE)</f>
        <v/>
      </c>
      <c r="K95" t="str">
        <f>VLOOKUP(Tabelle4[[#This Row],[Key]],'2. Unique Results'!A:X,11,FALSE)</f>
        <v>2023</v>
      </c>
      <c r="L95">
        <f>VLOOKUP(Tabelle4[[#This Row],[Key]],'2. Unique Results'!A:X,12,FALSE)</f>
        <v>45363.382210648146</v>
      </c>
      <c r="M95" s="16">
        <f>VLOOKUP(Tabelle4[[#This Row],[Key]],'2. Unique Results'!A:X,13,FALSE)</f>
        <v>45363.385358796295</v>
      </c>
      <c r="N95" s="16" t="str">
        <f>VLOOKUP(Tabelle4[[#This Row],[Key]],'2. Unique Results'!A:X,14,FALSE)</f>
        <v/>
      </c>
      <c r="O95" t="str">
        <f>VLOOKUP(Tabelle4[[#This Row],[Key]],'2. Unique Results'!A:X,15,FALSE)</f>
        <v>0072–0081</v>
      </c>
      <c r="P95" t="str">
        <f>VLOOKUP(Tabelle4[[#This Row],[Key]],'2. Unique Results'!A:X,16,FALSE)</f>
        <v/>
      </c>
      <c r="Q95" t="str">
        <f>VLOOKUP(Tabelle4[[#This Row],[Key]],'2. Unique Results'!A:X,17,FALSE)</f>
        <v/>
      </c>
      <c r="R95" t="str">
        <f>VLOOKUP(Tabelle4[[#This Row],[Key]],'2. Unique Results'!A:X,18,FALSE)</f>
        <v/>
      </c>
      <c r="S95" t="str">
        <f>VLOOKUP(Tabelle4[[#This Row],[Key]],'2. Unique Results'!A:X,19,FALSE)</f>
        <v/>
      </c>
      <c r="T95" t="str">
        <f>VLOOKUP(Tabelle4[[#This Row],[Key]],'2. Unique Results'!A:X,20,FALSE)</f>
        <v/>
      </c>
      <c r="U95" t="str">
        <f>VLOOKUP(Tabelle4[[#This Row],[Key]],'2. Unique Results'!A:X,21,FALSE)</f>
        <v/>
      </c>
      <c r="V95" t="str">
        <f>VLOOKUP(Tabelle4[[#This Row],[Key]],'2. Unique Results'!A:X,22,FALSE)</f>
        <v/>
      </c>
      <c r="W95" t="str">
        <f>VLOOKUP(Tabelle4[[#This Row],[Key]],'2. Unique Results'!A:X,23,FALSE)</f>
        <v/>
      </c>
    </row>
    <row r="96" spans="1:23">
      <c r="A96" t="s">
        <v>8897</v>
      </c>
      <c r="B96" t="str">
        <f>VLOOKUP(Tabelle4[[#This Row],[Key]],'2. Unique Results'!A:X,2,FALSE)</f>
        <v>journalArticle</v>
      </c>
      <c r="C96">
        <f>VLOOKUP(Tabelle4[[#This Row],[Key]],'2. Unique Results'!A:X,3,FALSE)</f>
        <v>2022</v>
      </c>
      <c r="D96" t="str">
        <f>VLOOKUP(Tabelle4[[#This Row],[Key]],'2. Unique Results'!A:X,4,FALSE)</f>
        <v>Alamin, Md Abdullah Al</v>
      </c>
      <c r="E96" t="str">
        <f>VLOOKUP(Tabelle4[[#This Row],[Key]],'2. Unique Results'!A:X,5,FALSE)</f>
        <v>Democratizing Software Development and Machine Learning Using Low Code Applications</v>
      </c>
      <c r="F96" t="str">
        <f>VLOOKUP(Tabelle4[[#This Row],[Key]],'2. Unique Results'!A:X,6,FALSE)</f>
        <v/>
      </c>
      <c r="G96" t="str">
        <f>VLOOKUP(Tabelle4[[#This Row],[Key]],'2. Unique Results'!A:X,7,FALSE)</f>
        <v/>
      </c>
      <c r="H96" t="str">
        <f>VLOOKUP(Tabelle4[[#This Row],[Key]],'2. Unique Results'!A:X,8,FALSE)</f>
        <v/>
      </c>
      <c r="I96" t="str">
        <f>VLOOKUP(Tabelle4[[#This Row],[Key]],'2. Unique Results'!A:X,9,FALSE)</f>
        <v/>
      </c>
      <c r="J96" t="str">
        <f>VLOOKUP(Tabelle4[[#This Row],[Key]],'2. Unique Results'!A:X,10,FALSE)</f>
        <v>https://prism.ucalgary.ca/bitstreams/0e8e8e46-3600-4f7b-bfd7-efd637cae2ad/download</v>
      </c>
      <c r="K96" t="str">
        <f>VLOOKUP(Tabelle4[[#This Row],[Key]],'2. Unique Results'!A:X,11,FALSE)</f>
        <v>2022</v>
      </c>
      <c r="L96">
        <f>VLOOKUP(Tabelle4[[#This Row],[Key]],'2. Unique Results'!A:X,12,FALSE)</f>
        <v>45363.382175925923</v>
      </c>
      <c r="M96" s="16">
        <f>VLOOKUP(Tabelle4[[#This Row],[Key]],'2. Unique Results'!A:X,13,FALSE)</f>
        <v>45363.385381944441</v>
      </c>
      <c r="N96" s="16" t="str">
        <f>VLOOKUP(Tabelle4[[#This Row],[Key]],'2. Unique Results'!A:X,14,FALSE)</f>
        <v>2024-02-20</v>
      </c>
      <c r="O96" t="str">
        <f>VLOOKUP(Tabelle4[[#This Row],[Key]],'2. Unique Results'!A:X,15,FALSE)</f>
        <v/>
      </c>
      <c r="P96" t="str">
        <f>VLOOKUP(Tabelle4[[#This Row],[Key]],'2. Unique Results'!A:X,16,FALSE)</f>
        <v/>
      </c>
      <c r="Q96" t="str">
        <f>VLOOKUP(Tabelle4[[#This Row],[Key]],'2. Unique Results'!A:X,17,FALSE)</f>
        <v/>
      </c>
      <c r="R96" t="str">
        <f>VLOOKUP(Tabelle4[[#This Row],[Key]],'2. Unique Results'!A:X,18,FALSE)</f>
        <v/>
      </c>
      <c r="S96" t="str">
        <f>VLOOKUP(Tabelle4[[#This Row],[Key]],'2. Unique Results'!A:X,19,FALSE)</f>
        <v/>
      </c>
      <c r="T96" t="str">
        <f>VLOOKUP(Tabelle4[[#This Row],[Key]],'2. Unique Results'!A:X,20,FALSE)</f>
        <v/>
      </c>
      <c r="U96" t="str">
        <f>VLOOKUP(Tabelle4[[#This Row],[Key]],'2. Unique Results'!A:X,21,FALSE)</f>
        <v/>
      </c>
      <c r="V96" t="str">
        <f>VLOOKUP(Tabelle4[[#This Row],[Key]],'2. Unique Results'!A:X,22,FALSE)</f>
        <v/>
      </c>
      <c r="W96" t="str">
        <f>VLOOKUP(Tabelle4[[#This Row],[Key]],'2. Unique Results'!A:X,23,FALSE)</f>
        <v/>
      </c>
    </row>
    <row r="97" spans="1:23">
      <c r="A97" t="s">
        <v>9333</v>
      </c>
      <c r="B97" t="str">
        <f>VLOOKUP(Tabelle4[[#This Row],[Key]],'2. Unique Results'!A:X,2,FALSE)</f>
        <v>conferencePaper</v>
      </c>
      <c r="C97">
        <f>VLOOKUP(Tabelle4[[#This Row],[Key]],'2. Unique Results'!A:X,3,FALSE)</f>
        <v>2023</v>
      </c>
      <c r="D97" t="str">
        <f>VLOOKUP(Tabelle4[[#This Row],[Key]],'2. Unique Results'!A:X,4,FALSE)</f>
        <v>Berger, Bernhard J.; Plump, Christina; Drechsler, Rolf</v>
      </c>
      <c r="E97" t="str">
        <f>VLOOKUP(Tabelle4[[#This Row],[Key]],'2. Unique Results'!A:X,5,FALSE)</f>
        <v>EVOAL: A domain-specific language-based approach to optimisation</v>
      </c>
      <c r="F97" t="str">
        <f>VLOOKUP(Tabelle4[[#This Row],[Key]],'2. Unique Results'!A:X,6,FALSE)</f>
        <v>2023 IEEE congress on evolutionary computation (CEC)</v>
      </c>
      <c r="G97" t="str">
        <f>VLOOKUP(Tabelle4[[#This Row],[Key]],'2. Unique Results'!A:X,7,FALSE)</f>
        <v/>
      </c>
      <c r="H97" t="str">
        <f>VLOOKUP(Tabelle4[[#This Row],[Key]],'2. Unique Results'!A:X,8,FALSE)</f>
        <v/>
      </c>
      <c r="I97" t="str">
        <f>VLOOKUP(Tabelle4[[#This Row],[Key]],'2. Unique Results'!A:X,9,FALSE)</f>
        <v>10.1109/CEC53210.2023.10253985</v>
      </c>
      <c r="J97" t="str">
        <f>VLOOKUP(Tabelle4[[#This Row],[Key]],'2. Unique Results'!A:X,10,FALSE)</f>
        <v/>
      </c>
      <c r="K97" t="str">
        <f>VLOOKUP(Tabelle4[[#This Row],[Key]],'2. Unique Results'!A:X,11,FALSE)</f>
        <v>2023</v>
      </c>
      <c r="L97">
        <f>VLOOKUP(Tabelle4[[#This Row],[Key]],'2. Unique Results'!A:X,12,FALSE)</f>
        <v>45363.382210648146</v>
      </c>
      <c r="M97" s="16">
        <f>VLOOKUP(Tabelle4[[#This Row],[Key]],'2. Unique Results'!A:X,13,FALSE)</f>
        <v>45363.385474537034</v>
      </c>
      <c r="N97" s="16" t="str">
        <f>VLOOKUP(Tabelle4[[#This Row],[Key]],'2. Unique Results'!A:X,14,FALSE)</f>
        <v/>
      </c>
      <c r="O97" t="str">
        <f>VLOOKUP(Tabelle4[[#This Row],[Key]],'2. Unique Results'!A:X,15,FALSE)</f>
        <v>1–10</v>
      </c>
      <c r="P97" t="str">
        <f>VLOOKUP(Tabelle4[[#This Row],[Key]],'2. Unique Results'!A:X,16,FALSE)</f>
        <v/>
      </c>
      <c r="Q97" t="str">
        <f>VLOOKUP(Tabelle4[[#This Row],[Key]],'2. Unique Results'!A:X,17,FALSE)</f>
        <v/>
      </c>
      <c r="R97" t="str">
        <f>VLOOKUP(Tabelle4[[#This Row],[Key]],'2. Unique Results'!A:X,18,FALSE)</f>
        <v/>
      </c>
      <c r="S97" t="str">
        <f>VLOOKUP(Tabelle4[[#This Row],[Key]],'2. Unique Results'!A:X,19,FALSE)</f>
        <v/>
      </c>
      <c r="T97" t="str">
        <f>VLOOKUP(Tabelle4[[#This Row],[Key]],'2. Unique Results'!A:X,20,FALSE)</f>
        <v/>
      </c>
      <c r="U97" t="str">
        <f>VLOOKUP(Tabelle4[[#This Row],[Key]],'2. Unique Results'!A:X,21,FALSE)</f>
        <v/>
      </c>
      <c r="V97" t="str">
        <f>VLOOKUP(Tabelle4[[#This Row],[Key]],'2. Unique Results'!A:X,22,FALSE)</f>
        <v/>
      </c>
      <c r="W97" t="str">
        <f>VLOOKUP(Tabelle4[[#This Row],[Key]],'2. Unique Results'!A:X,23,FALSE)</f>
        <v/>
      </c>
    </row>
    <row r="98" spans="1:23">
      <c r="A98" t="s">
        <v>9882</v>
      </c>
      <c r="B98" t="str">
        <f>VLOOKUP(Tabelle4[[#This Row],[Key]],'2. Unique Results'!A:X,2,FALSE)</f>
        <v>conferencePaper</v>
      </c>
      <c r="C98">
        <f>VLOOKUP(Tabelle4[[#This Row],[Key]],'2. Unique Results'!A:X,3,FALSE)</f>
        <v>2021</v>
      </c>
      <c r="D98" t="str">
        <f>VLOOKUP(Tabelle4[[#This Row],[Key]],'2. Unique Results'!A:X,4,FALSE)</f>
        <v>DeLine, Robert A</v>
      </c>
      <c r="E98" t="str">
        <f>VLOOKUP(Tabelle4[[#This Row],[Key]],'2. Unique Results'!A:X,5,FALSE)</f>
        <v>Glinda: Supporting data science with live programming, GUIs and a domain-specific language</v>
      </c>
      <c r="F98" t="str">
        <f>VLOOKUP(Tabelle4[[#This Row],[Key]],'2. Unique Results'!A:X,6,FALSE)</f>
        <v>Proceedings of the 2021 CHI conference on human factors in computing systems</v>
      </c>
      <c r="G98" t="str">
        <f>VLOOKUP(Tabelle4[[#This Row],[Key]],'2. Unique Results'!A:X,7,FALSE)</f>
        <v>978-1-4503-8096-6</v>
      </c>
      <c r="H98" t="str">
        <f>VLOOKUP(Tabelle4[[#This Row],[Key]],'2. Unique Results'!A:X,8,FALSE)</f>
        <v/>
      </c>
      <c r="I98" t="str">
        <f>VLOOKUP(Tabelle4[[#This Row],[Key]],'2. Unique Results'!A:X,9,FALSE)</f>
        <v>10.1145/3411764.3445267</v>
      </c>
      <c r="J98" t="str">
        <f>VLOOKUP(Tabelle4[[#This Row],[Key]],'2. Unique Results'!A:X,10,FALSE)</f>
        <v>https://doi.org/10.1145/3411764.3445267</v>
      </c>
      <c r="K98" t="str">
        <f>VLOOKUP(Tabelle4[[#This Row],[Key]],'2. Unique Results'!A:X,11,FALSE)</f>
        <v>2021</v>
      </c>
      <c r="L98">
        <f>VLOOKUP(Tabelle4[[#This Row],[Key]],'2. Unique Results'!A:X,12,FALSE)</f>
        <v>45363.382245370369</v>
      </c>
      <c r="M98" s="16">
        <f>VLOOKUP(Tabelle4[[#This Row],[Key]],'2. Unique Results'!A:X,13,FALSE)</f>
        <v>45363.38553240741</v>
      </c>
      <c r="N98" s="16" t="str">
        <f>VLOOKUP(Tabelle4[[#This Row],[Key]],'2. Unique Results'!A:X,14,FALSE)</f>
        <v/>
      </c>
      <c r="O98" t="str">
        <f>VLOOKUP(Tabelle4[[#This Row],[Key]],'2. Unique Results'!A:X,15,FALSE)</f>
        <v/>
      </c>
      <c r="P98" t="str">
        <f>VLOOKUP(Tabelle4[[#This Row],[Key]],'2. Unique Results'!A:X,16,FALSE)</f>
        <v/>
      </c>
      <c r="Q98" t="str">
        <f>VLOOKUP(Tabelle4[[#This Row],[Key]],'2. Unique Results'!A:X,17,FALSE)</f>
        <v/>
      </c>
      <c r="R98" t="str">
        <f>VLOOKUP(Tabelle4[[#This Row],[Key]],'2. Unique Results'!A:X,18,FALSE)</f>
        <v/>
      </c>
      <c r="S98" t="str">
        <f>VLOOKUP(Tabelle4[[#This Row],[Key]],'2. Unique Results'!A:X,19,FALSE)</f>
        <v/>
      </c>
      <c r="T98" t="str">
        <f>VLOOKUP(Tabelle4[[#This Row],[Key]],'2. Unique Results'!A:X,20,FALSE)</f>
        <v>Association for Computing Machinery</v>
      </c>
      <c r="U98" t="str">
        <f>VLOOKUP(Tabelle4[[#This Row],[Key]],'2. Unique Results'!A:X,21,FALSE)</f>
        <v>New York, NY, USA</v>
      </c>
      <c r="V98" t="str">
        <f>VLOOKUP(Tabelle4[[#This Row],[Key]],'2. Unique Results'!A:X,22,FALSE)</f>
        <v/>
      </c>
      <c r="W98" t="str">
        <f>VLOOKUP(Tabelle4[[#This Row],[Key]],'2. Unique Results'!A:X,23,FALSE)</f>
        <v/>
      </c>
    </row>
    <row r="99" spans="1:23">
      <c r="A99" t="s">
        <v>9583</v>
      </c>
      <c r="B99" t="str">
        <f>VLOOKUP(Tabelle4[[#This Row],[Key]],'2. Unique Results'!A:X,2,FALSE)</f>
        <v>conferencePaper</v>
      </c>
      <c r="C99">
        <f>VLOOKUP(Tabelle4[[#This Row],[Key]],'2. Unique Results'!A:X,3,FALSE)</f>
        <v>2021</v>
      </c>
      <c r="D99" t="str">
        <f>VLOOKUP(Tabelle4[[#This Row],[Key]],'2. Unique Results'!A:X,4,FALSE)</f>
        <v>Kling, Nico; Runte, Chantal; Kabiraj, Sajal; Schumann, Christian-Andreas</v>
      </c>
      <c r="E99" t="str">
        <f>VLOOKUP(Tabelle4[[#This Row],[Key]],'2. Unique Results'!A:X,5,FALSE)</f>
        <v>Harnessing sustainable development in image recognition through no-code AI applications: A comparative analysis</v>
      </c>
      <c r="F99" t="str">
        <f>VLOOKUP(Tabelle4[[#This Row],[Key]],'2. Unique Results'!A:X,6,FALSE)</f>
        <v>Recent trends in image processing and pattern recognition - 4th international conference, RTIP2R 2021, msida, malta, december 8-10, 2021, revised selected papers</v>
      </c>
      <c r="G99" t="str">
        <f>VLOOKUP(Tabelle4[[#This Row],[Key]],'2. Unique Results'!A:X,7,FALSE)</f>
        <v/>
      </c>
      <c r="H99" t="str">
        <f>VLOOKUP(Tabelle4[[#This Row],[Key]],'2. Unique Results'!A:X,8,FALSE)</f>
        <v/>
      </c>
      <c r="I99" t="str">
        <f>VLOOKUP(Tabelle4[[#This Row],[Key]],'2. Unique Results'!A:X,9,FALSE)</f>
        <v>10.1007/978-3-031-07005-1\_14</v>
      </c>
      <c r="J99" t="str">
        <f>VLOOKUP(Tabelle4[[#This Row],[Key]],'2. Unique Results'!A:X,10,FALSE)</f>
        <v>https://doi.org/10.1007/978-3-031-07005-1_14</v>
      </c>
      <c r="K99" t="str">
        <f>VLOOKUP(Tabelle4[[#This Row],[Key]],'2. Unique Results'!A:X,11,FALSE)</f>
        <v>2021</v>
      </c>
      <c r="L99">
        <f>VLOOKUP(Tabelle4[[#This Row],[Key]],'2. Unique Results'!A:X,12,FALSE)</f>
        <v>45363.382233796299</v>
      </c>
      <c r="M99" s="16">
        <f>VLOOKUP(Tabelle4[[#This Row],[Key]],'2. Unique Results'!A:X,13,FALSE)</f>
        <v>45363.38554398148</v>
      </c>
      <c r="N99" s="16" t="str">
        <f>VLOOKUP(Tabelle4[[#This Row],[Key]],'2. Unique Results'!A:X,14,FALSE)</f>
        <v/>
      </c>
      <c r="O99" t="str">
        <f>VLOOKUP(Tabelle4[[#This Row],[Key]],'2. Unique Results'!A:X,15,FALSE)</f>
        <v>146–155</v>
      </c>
      <c r="P99" t="str">
        <f>VLOOKUP(Tabelle4[[#This Row],[Key]],'2. Unique Results'!A:X,16,FALSE)</f>
        <v/>
      </c>
      <c r="Q99" t="str">
        <f>VLOOKUP(Tabelle4[[#This Row],[Key]],'2. Unique Results'!A:X,17,FALSE)</f>
        <v>1576</v>
      </c>
      <c r="R99" t="str">
        <f>VLOOKUP(Tabelle4[[#This Row],[Key]],'2. Unique Results'!A:X,18,FALSE)</f>
        <v/>
      </c>
      <c r="S99" t="str">
        <f>VLOOKUP(Tabelle4[[#This Row],[Key]],'2. Unique Results'!A:X,19,FALSE)</f>
        <v/>
      </c>
      <c r="T99" t="str">
        <f>VLOOKUP(Tabelle4[[#This Row],[Key]],'2. Unique Results'!A:X,20,FALSE)</f>
        <v>Springer</v>
      </c>
      <c r="U99" t="str">
        <f>VLOOKUP(Tabelle4[[#This Row],[Key]],'2. Unique Results'!A:X,21,FALSE)</f>
        <v/>
      </c>
      <c r="V99" t="str">
        <f>VLOOKUP(Tabelle4[[#This Row],[Key]],'2. Unique Results'!A:X,22,FALSE)</f>
        <v/>
      </c>
      <c r="W99" t="str">
        <f>VLOOKUP(Tabelle4[[#This Row],[Key]],'2. Unique Results'!A:X,23,FALSE)</f>
        <v/>
      </c>
    </row>
    <row r="100" spans="1:23">
      <c r="A100" t="s">
        <v>9529</v>
      </c>
      <c r="B100" t="str">
        <f>VLOOKUP(Tabelle4[[#This Row],[Key]],'2. Unique Results'!A:X,2,FALSE)</f>
        <v>conferencePaper</v>
      </c>
      <c r="C100">
        <f>VLOOKUP(Tabelle4[[#This Row],[Key]],'2. Unique Results'!A:X,3,FALSE)</f>
        <v>2022</v>
      </c>
      <c r="D100" t="str">
        <f>VLOOKUP(Tabelle4[[#This Row],[Key]],'2. Unique Results'!A:X,4,FALSE)</f>
        <v>Li, Luyun; Wu, Zhanwei</v>
      </c>
      <c r="E100" t="str">
        <f>VLOOKUP(Tabelle4[[#This Row],[Key]],'2. Unique Results'!A:X,5,FALSE)</f>
        <v>How can No/Low code platforms help end-users develop ML applications? - A systematic review</v>
      </c>
      <c r="F100" t="str">
        <f>VLOOKUP(Tabelle4[[#This Row],[Key]],'2. Unique Results'!A:X,6,FALSE)</f>
        <v>HCI international 2022 - late breaking papers: Interacting with eXtended reality and artificial intelligence - 24th international conference on human-computer interaction, HCII 2022, virtual event, june 26 - july 1, 2022, proceedings</v>
      </c>
      <c r="G100" t="str">
        <f>VLOOKUP(Tabelle4[[#This Row],[Key]],'2. Unique Results'!A:X,7,FALSE)</f>
        <v/>
      </c>
      <c r="H100" t="str">
        <f>VLOOKUP(Tabelle4[[#This Row],[Key]],'2. Unique Results'!A:X,8,FALSE)</f>
        <v/>
      </c>
      <c r="I100" t="str">
        <f>VLOOKUP(Tabelle4[[#This Row],[Key]],'2. Unique Results'!A:X,9,FALSE)</f>
        <v>10.1007/978-3-031-21707-4\_25</v>
      </c>
      <c r="J100" t="str">
        <f>VLOOKUP(Tabelle4[[#This Row],[Key]],'2. Unique Results'!A:X,10,FALSE)</f>
        <v>https://doi.org/10.1007/978-3-031-21707-4_25</v>
      </c>
      <c r="K100" t="str">
        <f>VLOOKUP(Tabelle4[[#This Row],[Key]],'2. Unique Results'!A:X,11,FALSE)</f>
        <v>2022</v>
      </c>
      <c r="L100">
        <f>VLOOKUP(Tabelle4[[#This Row],[Key]],'2. Unique Results'!A:X,12,FALSE)</f>
        <v>45363.382233796299</v>
      </c>
      <c r="M100" s="16">
        <f>VLOOKUP(Tabelle4[[#This Row],[Key]],'2. Unique Results'!A:X,13,FALSE)</f>
        <v>45363.38554398148</v>
      </c>
      <c r="N100" s="16" t="str">
        <f>VLOOKUP(Tabelle4[[#This Row],[Key]],'2. Unique Results'!A:X,14,FALSE)</f>
        <v/>
      </c>
      <c r="O100" t="str">
        <f>VLOOKUP(Tabelle4[[#This Row],[Key]],'2. Unique Results'!A:X,15,FALSE)</f>
        <v>338–356</v>
      </c>
      <c r="P100" t="str">
        <f>VLOOKUP(Tabelle4[[#This Row],[Key]],'2. Unique Results'!A:X,16,FALSE)</f>
        <v/>
      </c>
      <c r="Q100" t="str">
        <f>VLOOKUP(Tabelle4[[#This Row],[Key]],'2. Unique Results'!A:X,17,FALSE)</f>
        <v>13518</v>
      </c>
      <c r="R100" t="str">
        <f>VLOOKUP(Tabelle4[[#This Row],[Key]],'2. Unique Results'!A:X,18,FALSE)</f>
        <v/>
      </c>
      <c r="S100" t="str">
        <f>VLOOKUP(Tabelle4[[#This Row],[Key]],'2. Unique Results'!A:X,19,FALSE)</f>
        <v/>
      </c>
      <c r="T100" t="str">
        <f>VLOOKUP(Tabelle4[[#This Row],[Key]],'2. Unique Results'!A:X,20,FALSE)</f>
        <v>Springer</v>
      </c>
      <c r="U100" t="str">
        <f>VLOOKUP(Tabelle4[[#This Row],[Key]],'2. Unique Results'!A:X,21,FALSE)</f>
        <v/>
      </c>
      <c r="V100" t="str">
        <f>VLOOKUP(Tabelle4[[#This Row],[Key]],'2. Unique Results'!A:X,22,FALSE)</f>
        <v/>
      </c>
      <c r="W100" t="str">
        <f>VLOOKUP(Tabelle4[[#This Row],[Key]],'2. Unique Results'!A:X,23,FALSE)</f>
        <v/>
      </c>
    </row>
    <row r="101" spans="1:23">
      <c r="A101" t="s">
        <v>9197</v>
      </c>
      <c r="B101" t="str">
        <f>VLOOKUP(Tabelle4[[#This Row],[Key]],'2. Unique Results'!A:X,2,FALSE)</f>
        <v>journalArticle</v>
      </c>
      <c r="C101">
        <f>VLOOKUP(Tabelle4[[#This Row],[Key]],'2. Unique Results'!A:X,3,FALSE)</f>
        <v>2021</v>
      </c>
      <c r="D101" t="str">
        <f>VLOOKUP(Tabelle4[[#This Row],[Key]],'2. Unique Results'!A:X,4,FALSE)</f>
        <v>Reilly, J.</v>
      </c>
      <c r="E101" t="str">
        <f>VLOOKUP(Tabelle4[[#This Row],[Key]],'2. Unique Results'!A:X,5,FALSE)</f>
        <v>How no-code platforms can bring ai to small and midsize businesses</v>
      </c>
      <c r="F101" t="str">
        <f>VLOOKUP(Tabelle4[[#This Row],[Key]],'2. Unique Results'!A:X,6,FALSE)</f>
        <v>Harvard Business Review</v>
      </c>
      <c r="G101" t="str">
        <f>VLOOKUP(Tabelle4[[#This Row],[Key]],'2. Unique Results'!A:X,7,FALSE)</f>
        <v/>
      </c>
      <c r="H101" t="str">
        <f>VLOOKUP(Tabelle4[[#This Row],[Key]],'2. Unique Results'!A:X,8,FALSE)</f>
        <v/>
      </c>
      <c r="I101" t="str">
        <f>VLOOKUP(Tabelle4[[#This Row],[Key]],'2. Unique Results'!A:X,9,FALSE)</f>
        <v/>
      </c>
      <c r="J101" t="str">
        <f>VLOOKUP(Tabelle4[[#This Row],[Key]],'2. Unique Results'!A:X,10,FALSE)</f>
        <v/>
      </c>
      <c r="K101" t="str">
        <f>VLOOKUP(Tabelle4[[#This Row],[Key]],'2. Unique Results'!A:X,11,FALSE)</f>
        <v>2021</v>
      </c>
      <c r="L101">
        <f>VLOOKUP(Tabelle4[[#This Row],[Key]],'2. Unique Results'!A:X,12,FALSE)</f>
        <v>45363.382199074076</v>
      </c>
      <c r="M101" s="16">
        <f>VLOOKUP(Tabelle4[[#This Row],[Key]],'2. Unique Results'!A:X,13,FALSE)</f>
        <v>45363.385555555556</v>
      </c>
      <c r="N101" s="16" t="str">
        <f>VLOOKUP(Tabelle4[[#This Row],[Key]],'2. Unique Results'!A:X,14,FALSE)</f>
        <v/>
      </c>
      <c r="O101" t="str">
        <f>VLOOKUP(Tabelle4[[#This Row],[Key]],'2. Unique Results'!A:X,15,FALSE)</f>
        <v/>
      </c>
      <c r="P101" t="str">
        <f>VLOOKUP(Tabelle4[[#This Row],[Key]],'2. Unique Results'!A:X,16,FALSE)</f>
        <v/>
      </c>
      <c r="Q101" t="str">
        <f>VLOOKUP(Tabelle4[[#This Row],[Key]],'2. Unique Results'!A:X,17,FALSE)</f>
        <v/>
      </c>
      <c r="R101" t="str">
        <f>VLOOKUP(Tabelle4[[#This Row],[Key]],'2. Unique Results'!A:X,18,FALSE)</f>
        <v/>
      </c>
      <c r="S101" t="str">
        <f>VLOOKUP(Tabelle4[[#This Row],[Key]],'2. Unique Results'!A:X,19,FALSE)</f>
        <v/>
      </c>
      <c r="T101" t="str">
        <f>VLOOKUP(Tabelle4[[#This Row],[Key]],'2. Unique Results'!A:X,20,FALSE)</f>
        <v/>
      </c>
      <c r="U101" t="str">
        <f>VLOOKUP(Tabelle4[[#This Row],[Key]],'2. Unique Results'!A:X,21,FALSE)</f>
        <v/>
      </c>
      <c r="V101" t="str">
        <f>VLOOKUP(Tabelle4[[#This Row],[Key]],'2. Unique Results'!A:X,22,FALSE)</f>
        <v/>
      </c>
      <c r="W101" t="str">
        <f>VLOOKUP(Tabelle4[[#This Row],[Key]],'2. Unique Results'!A:X,23,FALSE)</f>
        <v/>
      </c>
    </row>
    <row r="102" spans="1:23">
      <c r="A102" t="s">
        <v>8931</v>
      </c>
      <c r="B102" t="str">
        <f>VLOOKUP(Tabelle4[[#This Row],[Key]],'2. Unique Results'!A:X,2,FALSE)</f>
        <v>journalArticle</v>
      </c>
      <c r="C102">
        <f>VLOOKUP(Tabelle4[[#This Row],[Key]],'2. Unique Results'!A:X,3,FALSE)</f>
        <v>2023</v>
      </c>
      <c r="D102" t="str">
        <f>VLOOKUP(Tabelle4[[#This Row],[Key]],'2. Unique Results'!A:X,4,FALSE)</f>
        <v>Jauhar, Sunil Kumar; Jani, Shashank Mayurkumar; Kamble, Sachin S.; Pratap, Saurabh; Belhadi, Amine; Gupta, Shivam</v>
      </c>
      <c r="E102" t="str">
        <f>VLOOKUP(Tabelle4[[#This Row],[Key]],'2. Unique Results'!A:X,5,FALSE)</f>
        <v>How to use no-code artificial intelligence to predict and minimize the inventory distortions for resilient supply chains</v>
      </c>
      <c r="F102" t="str">
        <f>VLOOKUP(Tabelle4[[#This Row],[Key]],'2. Unique Results'!A:X,6,FALSE)</f>
        <v>International Journal of Production Research</v>
      </c>
      <c r="G102" t="str">
        <f>VLOOKUP(Tabelle4[[#This Row],[Key]],'2. Unique Results'!A:X,7,FALSE)</f>
        <v/>
      </c>
      <c r="H102" t="str">
        <f>VLOOKUP(Tabelle4[[#This Row],[Key]],'2. Unique Results'!A:X,8,FALSE)</f>
        <v>0020-7543, 1366-588X</v>
      </c>
      <c r="I102" t="str">
        <f>VLOOKUP(Tabelle4[[#This Row],[Key]],'2. Unique Results'!A:X,9,FALSE)</f>
        <v>10.1080/00207543.2023.2166139</v>
      </c>
      <c r="J102" t="str">
        <f>VLOOKUP(Tabelle4[[#This Row],[Key]],'2. Unique Results'!A:X,10,FALSE)</f>
        <v>https://www.tandfonline.com/doi/full/10.1080/00207543.2023.2166139</v>
      </c>
      <c r="K102" t="str">
        <f>VLOOKUP(Tabelle4[[#This Row],[Key]],'2. Unique Results'!A:X,11,FALSE)</f>
        <v>2023-01-24</v>
      </c>
      <c r="L102">
        <f>VLOOKUP(Tabelle4[[#This Row],[Key]],'2. Unique Results'!A:X,12,FALSE)</f>
        <v>45363.382175925923</v>
      </c>
      <c r="M102" s="16">
        <f>VLOOKUP(Tabelle4[[#This Row],[Key]],'2. Unique Results'!A:X,13,FALSE)</f>
        <v>45363.385555555556</v>
      </c>
      <c r="N102" s="16" t="str">
        <f>VLOOKUP(Tabelle4[[#This Row],[Key]],'2. Unique Results'!A:X,14,FALSE)</f>
        <v>2024-02-20</v>
      </c>
      <c r="O102" t="str">
        <f>VLOOKUP(Tabelle4[[#This Row],[Key]],'2. Unique Results'!A:X,15,FALSE)</f>
        <v>1-25</v>
      </c>
      <c r="P102" t="str">
        <f>VLOOKUP(Tabelle4[[#This Row],[Key]],'2. Unique Results'!A:X,16,FALSE)</f>
        <v/>
      </c>
      <c r="Q102" t="str">
        <f>VLOOKUP(Tabelle4[[#This Row],[Key]],'2. Unique Results'!A:X,17,FALSE)</f>
        <v/>
      </c>
      <c r="R102" t="str">
        <f>VLOOKUP(Tabelle4[[#This Row],[Key]],'2. Unique Results'!A:X,18,FALSE)</f>
        <v>International Journal of Production Research</v>
      </c>
      <c r="S102" t="str">
        <f>VLOOKUP(Tabelle4[[#This Row],[Key]],'2. Unique Results'!A:X,19,FALSE)</f>
        <v/>
      </c>
      <c r="T102" t="str">
        <f>VLOOKUP(Tabelle4[[#This Row],[Key]],'2. Unique Results'!A:X,20,FALSE)</f>
        <v/>
      </c>
      <c r="U102" t="str">
        <f>VLOOKUP(Tabelle4[[#This Row],[Key]],'2. Unique Results'!A:X,21,FALSE)</f>
        <v/>
      </c>
      <c r="V102" t="str">
        <f>VLOOKUP(Tabelle4[[#This Row],[Key]],'2. Unique Results'!A:X,22,FALSE)</f>
        <v>en</v>
      </c>
      <c r="W102" t="str">
        <f>VLOOKUP(Tabelle4[[#This Row],[Key]],'2. Unique Results'!A:X,23,FALSE)</f>
        <v/>
      </c>
    </row>
    <row r="103" spans="1:23">
      <c r="A103" t="s">
        <v>8890</v>
      </c>
      <c r="B103" t="str">
        <f>VLOOKUP(Tabelle4[[#This Row],[Key]],'2. Unique Results'!A:X,2,FALSE)</f>
        <v>document</v>
      </c>
      <c r="C103">
        <f>VLOOKUP(Tabelle4[[#This Row],[Key]],'2. Unique Results'!A:X,3,FALSE)</f>
        <v>2024</v>
      </c>
      <c r="D103" t="str">
        <f>VLOOKUP(Tabelle4[[#This Row],[Key]],'2. Unique Results'!A:X,4,FALSE)</f>
        <v>Truss, Mario; Schmitt, Marc</v>
      </c>
      <c r="E103" t="str">
        <f>VLOOKUP(Tabelle4[[#This Row],[Key]],'2. Unique Results'!A:X,5,FALSE)</f>
        <v>Human-Centered AI Product Prototyping with No-Code AutoML: Conceptual Framework, Potentials and Limitations</v>
      </c>
      <c r="F103" t="str">
        <f>VLOOKUP(Tabelle4[[#This Row],[Key]],'2. Unique Results'!A:X,6,FALSE)</f>
        <v/>
      </c>
      <c r="G103" t="str">
        <f>VLOOKUP(Tabelle4[[#This Row],[Key]],'2. Unique Results'!A:X,7,FALSE)</f>
        <v/>
      </c>
      <c r="H103" t="str">
        <f>VLOOKUP(Tabelle4[[#This Row],[Key]],'2. Unique Results'!A:X,8,FALSE)</f>
        <v/>
      </c>
      <c r="I103" t="str">
        <f>VLOOKUP(Tabelle4[[#This Row],[Key]],'2. Unique Results'!A:X,9,FALSE)</f>
        <v/>
      </c>
      <c r="J103" t="str">
        <f>VLOOKUP(Tabelle4[[#This Row],[Key]],'2. Unique Results'!A:X,10,FALSE)</f>
        <v>http://arxiv.org/abs/2402.07933</v>
      </c>
      <c r="K103" t="str">
        <f>VLOOKUP(Tabelle4[[#This Row],[Key]],'2. Unique Results'!A:X,11,FALSE)</f>
        <v>2024-02</v>
      </c>
      <c r="L103">
        <f>VLOOKUP(Tabelle4[[#This Row],[Key]],'2. Unique Results'!A:X,12,FALSE)</f>
        <v>45363.382175925923</v>
      </c>
      <c r="M103" s="16">
        <f>VLOOKUP(Tabelle4[[#This Row],[Key]],'2. Unique Results'!A:X,13,FALSE)</f>
        <v>45363.385555555556</v>
      </c>
      <c r="N103" s="16" t="str">
        <f>VLOOKUP(Tabelle4[[#This Row],[Key]],'2. Unique Results'!A:X,14,FALSE)</f>
        <v>2024-02-20</v>
      </c>
      <c r="O103" t="str">
        <f>VLOOKUP(Tabelle4[[#This Row],[Key]],'2. Unique Results'!A:X,15,FALSE)</f>
        <v/>
      </c>
      <c r="P103" t="str">
        <f>VLOOKUP(Tabelle4[[#This Row],[Key]],'2. Unique Results'!A:X,16,FALSE)</f>
        <v/>
      </c>
      <c r="Q103" t="str">
        <f>VLOOKUP(Tabelle4[[#This Row],[Key]],'2. Unique Results'!A:X,17,FALSE)</f>
        <v/>
      </c>
      <c r="R103" t="str">
        <f>VLOOKUP(Tabelle4[[#This Row],[Key]],'2. Unique Results'!A:X,18,FALSE)</f>
        <v/>
      </c>
      <c r="S103" t="str">
        <f>VLOOKUP(Tabelle4[[#This Row],[Key]],'2. Unique Results'!A:X,19,FALSE)</f>
        <v>Human-Centered AI Product Prototyping with No-Code AutoML</v>
      </c>
      <c r="T103" t="str">
        <f>VLOOKUP(Tabelle4[[#This Row],[Key]],'2. Unique Results'!A:X,20,FALSE)</f>
        <v>arXiv</v>
      </c>
      <c r="U103" t="str">
        <f>VLOOKUP(Tabelle4[[#This Row],[Key]],'2. Unique Results'!A:X,21,FALSE)</f>
        <v/>
      </c>
      <c r="V103" t="str">
        <f>VLOOKUP(Tabelle4[[#This Row],[Key]],'2. Unique Results'!A:X,22,FALSE)</f>
        <v/>
      </c>
      <c r="W103" t="str">
        <f>VLOOKUP(Tabelle4[[#This Row],[Key]],'2. Unique Results'!A:X,23,FALSE)</f>
        <v/>
      </c>
    </row>
    <row r="104" spans="1:23">
      <c r="A104" t="s">
        <v>9991</v>
      </c>
      <c r="B104" t="str">
        <f>VLOOKUP(Tabelle4[[#This Row],[Key]],'2. Unique Results'!A:X,2,FALSE)</f>
        <v>journalArticle</v>
      </c>
      <c r="C104">
        <f>VLOOKUP(Tabelle4[[#This Row],[Key]],'2. Unique Results'!A:X,3,FALSE)</f>
        <v>2022</v>
      </c>
      <c r="D104" t="str">
        <f>VLOOKUP(Tabelle4[[#This Row],[Key]],'2. Unique Results'!A:X,4,FALSE)</f>
        <v>Maiya, Arun S.</v>
      </c>
      <c r="E104" t="str">
        <f>VLOOKUP(Tabelle4[[#This Row],[Key]],'2. Unique Results'!A:X,5,FALSE)</f>
        <v>ktrain: a low-code library for augmented machine learning</v>
      </c>
      <c r="F104" t="str">
        <f>VLOOKUP(Tabelle4[[#This Row],[Key]],'2. Unique Results'!A:X,6,FALSE)</f>
        <v>Journal of Machine Learning Research</v>
      </c>
      <c r="G104" t="str">
        <f>VLOOKUP(Tabelle4[[#This Row],[Key]],'2. Unique Results'!A:X,7,FALSE)</f>
        <v/>
      </c>
      <c r="H104" t="str">
        <f>VLOOKUP(Tabelle4[[#This Row],[Key]],'2. Unique Results'!A:X,8,FALSE)</f>
        <v>1532-4435</v>
      </c>
      <c r="I104" t="str">
        <f>VLOOKUP(Tabelle4[[#This Row],[Key]],'2. Unique Results'!A:X,9,FALSE)</f>
        <v/>
      </c>
      <c r="J104" t="str">
        <f>VLOOKUP(Tabelle4[[#This Row],[Key]],'2. Unique Results'!A:X,10,FALSE)</f>
        <v/>
      </c>
      <c r="K104" t="str">
        <f>VLOOKUP(Tabelle4[[#This Row],[Key]],'2. Unique Results'!A:X,11,FALSE)</f>
        <v>2022-01</v>
      </c>
      <c r="L104">
        <f>VLOOKUP(Tabelle4[[#This Row],[Key]],'2. Unique Results'!A:X,12,FALSE)</f>
        <v>45363.382256944446</v>
      </c>
      <c r="M104" s="16">
        <f>VLOOKUP(Tabelle4[[#This Row],[Key]],'2. Unique Results'!A:X,13,FALSE)</f>
        <v>45363.385601851849</v>
      </c>
      <c r="N104" s="16" t="str">
        <f>VLOOKUP(Tabelle4[[#This Row],[Key]],'2. Unique Results'!A:X,14,FALSE)</f>
        <v/>
      </c>
      <c r="O104" t="str">
        <f>VLOOKUP(Tabelle4[[#This Row],[Key]],'2. Unique Results'!A:X,15,FALSE)</f>
        <v/>
      </c>
      <c r="P104" t="str">
        <f>VLOOKUP(Tabelle4[[#This Row],[Key]],'2. Unique Results'!A:X,16,FALSE)</f>
        <v>1</v>
      </c>
      <c r="Q104" t="str">
        <f>VLOOKUP(Tabelle4[[#This Row],[Key]],'2. Unique Results'!A:X,17,FALSE)</f>
        <v>23</v>
      </c>
      <c r="R104" t="str">
        <f>VLOOKUP(Tabelle4[[#This Row],[Key]],'2. Unique Results'!A:X,18,FALSE)</f>
        <v>J. Mach. Learn. Res.</v>
      </c>
      <c r="S104" t="str">
        <f>VLOOKUP(Tabelle4[[#This Row],[Key]],'2. Unique Results'!A:X,19,FALSE)</f>
        <v/>
      </c>
      <c r="T104" t="str">
        <f>VLOOKUP(Tabelle4[[#This Row],[Key]],'2. Unique Results'!A:X,20,FALSE)</f>
        <v/>
      </c>
      <c r="U104" t="str">
        <f>VLOOKUP(Tabelle4[[#This Row],[Key]],'2. Unique Results'!A:X,21,FALSE)</f>
        <v/>
      </c>
      <c r="V104" t="str">
        <f>VLOOKUP(Tabelle4[[#This Row],[Key]],'2. Unique Results'!A:X,22,FALSE)</f>
        <v/>
      </c>
      <c r="W104" t="str">
        <f>VLOOKUP(Tabelle4[[#This Row],[Key]],'2. Unique Results'!A:X,23,FALSE)</f>
        <v/>
      </c>
    </row>
    <row r="105" spans="1:23">
      <c r="A105" t="s">
        <v>8974</v>
      </c>
      <c r="B105" t="str">
        <f>VLOOKUP(Tabelle4[[#This Row],[Key]],'2. Unique Results'!A:X,2,FALSE)</f>
        <v>bookSection</v>
      </c>
      <c r="C105">
        <f>VLOOKUP(Tabelle4[[#This Row],[Key]],'2. Unique Results'!A:X,3,FALSE)</f>
        <v>2024</v>
      </c>
      <c r="D105" t="str">
        <f>VLOOKUP(Tabelle4[[#This Row],[Key]],'2. Unique Results'!A:X,4,FALSE)</f>
        <v>Singaram, Jayakumar; Iyengar, S. S.; Madni, Azad M.; Singaram, Jayakumar; Iyengar, S. S.; Madni, Azad M.</v>
      </c>
      <c r="E105" t="str">
        <f>VLOOKUP(Tabelle4[[#This Row],[Key]],'2. Unique Results'!A:X,5,FALSE)</f>
        <v>Low-Code and Deep Learning Applications</v>
      </c>
      <c r="F105" t="str">
        <f>VLOOKUP(Tabelle4[[#This Row],[Key]],'2. Unique Results'!A:X,6,FALSE)</f>
        <v>Deep Learning Networks</v>
      </c>
      <c r="G105" t="str">
        <f>VLOOKUP(Tabelle4[[#This Row],[Key]],'2. Unique Results'!A:X,7,FALSE)</f>
        <v>978-3-031-39243-6 978-3-031-39244-3</v>
      </c>
      <c r="H105" t="str">
        <f>VLOOKUP(Tabelle4[[#This Row],[Key]],'2. Unique Results'!A:X,8,FALSE)</f>
        <v/>
      </c>
      <c r="I105" t="str">
        <f>VLOOKUP(Tabelle4[[#This Row],[Key]],'2. Unique Results'!A:X,9,FALSE)</f>
        <v/>
      </c>
      <c r="J105" t="str">
        <f>VLOOKUP(Tabelle4[[#This Row],[Key]],'2. Unique Results'!A:X,10,FALSE)</f>
        <v>https://link.springer.com/10.1007/978-3-031-39244-3_2</v>
      </c>
      <c r="K105" t="str">
        <f>VLOOKUP(Tabelle4[[#This Row],[Key]],'2. Unique Results'!A:X,11,FALSE)</f>
        <v>2024</v>
      </c>
      <c r="L105">
        <f>VLOOKUP(Tabelle4[[#This Row],[Key]],'2. Unique Results'!A:X,12,FALSE)</f>
        <v>45363.382175925923</v>
      </c>
      <c r="M105" s="16">
        <f>VLOOKUP(Tabelle4[[#This Row],[Key]],'2. Unique Results'!A:X,13,FALSE)</f>
        <v>45363.385625000003</v>
      </c>
      <c r="N105" s="16" t="str">
        <f>VLOOKUP(Tabelle4[[#This Row],[Key]],'2. Unique Results'!A:X,14,FALSE)</f>
        <v>2024-02-20</v>
      </c>
      <c r="O105" t="str">
        <f>VLOOKUP(Tabelle4[[#This Row],[Key]],'2. Unique Results'!A:X,15,FALSE)</f>
        <v>11–21</v>
      </c>
      <c r="P105" t="str">
        <f>VLOOKUP(Tabelle4[[#This Row],[Key]],'2. Unique Results'!A:X,16,FALSE)</f>
        <v/>
      </c>
      <c r="Q105" t="str">
        <f>VLOOKUP(Tabelle4[[#This Row],[Key]],'2. Unique Results'!A:X,17,FALSE)</f>
        <v/>
      </c>
      <c r="R105" t="str">
        <f>VLOOKUP(Tabelle4[[#This Row],[Key]],'2. Unique Results'!A:X,18,FALSE)</f>
        <v/>
      </c>
      <c r="S105" t="str">
        <f>VLOOKUP(Tabelle4[[#This Row],[Key]],'2. Unique Results'!A:X,19,FALSE)</f>
        <v/>
      </c>
      <c r="T105" t="str">
        <f>VLOOKUP(Tabelle4[[#This Row],[Key]],'2. Unique Results'!A:X,20,FALSE)</f>
        <v>Springer Nature Switzerland</v>
      </c>
      <c r="U105" t="str">
        <f>VLOOKUP(Tabelle4[[#This Row],[Key]],'2. Unique Results'!A:X,21,FALSE)</f>
        <v>Cham</v>
      </c>
      <c r="V105" t="str">
        <f>VLOOKUP(Tabelle4[[#This Row],[Key]],'2. Unique Results'!A:X,22,FALSE)</f>
        <v>en</v>
      </c>
      <c r="W105" t="str">
        <f>VLOOKUP(Tabelle4[[#This Row],[Key]],'2. Unique Results'!A:X,23,FALSE)</f>
        <v/>
      </c>
    </row>
    <row r="106" spans="1:23">
      <c r="A106" t="s">
        <v>9010</v>
      </c>
      <c r="B106" t="str">
        <f>VLOOKUP(Tabelle4[[#This Row],[Key]],'2. Unique Results'!A:X,2,FALSE)</f>
        <v>journalArticle</v>
      </c>
      <c r="C106">
        <f>VLOOKUP(Tabelle4[[#This Row],[Key]],'2. Unique Results'!A:X,3,FALSE)</f>
        <v>2023</v>
      </c>
      <c r="D106" t="str">
        <f>VLOOKUP(Tabelle4[[#This Row],[Key]],'2. Unique Results'!A:X,4,FALSE)</f>
        <v>Nguyen, Khuong Le; Do, Thanh Tu; Nguyen, Giang Huu; Ahmad, Afaq</v>
      </c>
      <c r="E106" t="str">
        <f>VLOOKUP(Tabelle4[[#This Row],[Key]],'2. Unique Results'!A:X,5,FALSE)</f>
        <v>Low-Code Application and Practical Implications of Common Machine Learning Models for Predicting Punching Shear Strength of Concrete Reinforced Slabs</v>
      </c>
      <c r="F106" t="str">
        <f>VLOOKUP(Tabelle4[[#This Row],[Key]],'2. Unique Results'!A:X,6,FALSE)</f>
        <v>Advances in Civil Engineering</v>
      </c>
      <c r="G106" t="str">
        <f>VLOOKUP(Tabelle4[[#This Row],[Key]],'2. Unique Results'!A:X,7,FALSE)</f>
        <v/>
      </c>
      <c r="H106" t="str">
        <f>VLOOKUP(Tabelle4[[#This Row],[Key]],'2. Unique Results'!A:X,8,FALSE)</f>
        <v/>
      </c>
      <c r="I106" t="str">
        <f>VLOOKUP(Tabelle4[[#This Row],[Key]],'2. Unique Results'!A:X,9,FALSE)</f>
        <v>10.1155/2023/8853122</v>
      </c>
      <c r="J106" t="str">
        <f>VLOOKUP(Tabelle4[[#This Row],[Key]],'2. Unique Results'!A:X,10,FALSE)</f>
        <v>https://www.hindawi.com/journals/ace/2023/8853122/</v>
      </c>
      <c r="K106" t="str">
        <f>VLOOKUP(Tabelle4[[#This Row],[Key]],'2. Unique Results'!A:X,11,FALSE)</f>
        <v>2023-11-01</v>
      </c>
      <c r="L106">
        <f>VLOOKUP(Tabelle4[[#This Row],[Key]],'2. Unique Results'!A:X,12,FALSE)</f>
        <v>45363.382175925923</v>
      </c>
      <c r="M106" s="16">
        <f>VLOOKUP(Tabelle4[[#This Row],[Key]],'2. Unique Results'!A:X,13,FALSE)</f>
        <v>45363.385625000003</v>
      </c>
      <c r="N106" s="16" t="str">
        <f>VLOOKUP(Tabelle4[[#This Row],[Key]],'2. Unique Results'!A:X,14,FALSE)</f>
        <v>2024-02-20</v>
      </c>
      <c r="O106" t="str">
        <f>VLOOKUP(Tabelle4[[#This Row],[Key]],'2. Unique Results'!A:X,15,FALSE)</f>
        <v>1-20</v>
      </c>
      <c r="P106" t="str">
        <f>VLOOKUP(Tabelle4[[#This Row],[Key]],'2. Unique Results'!A:X,16,FALSE)</f>
        <v/>
      </c>
      <c r="Q106" t="str">
        <f>VLOOKUP(Tabelle4[[#This Row],[Key]],'2. Unique Results'!A:X,17,FALSE)</f>
        <v>2023</v>
      </c>
      <c r="R106" t="str">
        <f>VLOOKUP(Tabelle4[[#This Row],[Key]],'2. Unique Results'!A:X,18,FALSE)</f>
        <v>Advances in Civil Engineering</v>
      </c>
      <c r="S106" t="str">
        <f>VLOOKUP(Tabelle4[[#This Row],[Key]],'2. Unique Results'!A:X,19,FALSE)</f>
        <v/>
      </c>
      <c r="T106" t="str">
        <f>VLOOKUP(Tabelle4[[#This Row],[Key]],'2. Unique Results'!A:X,20,FALSE)</f>
        <v/>
      </c>
      <c r="U106" t="str">
        <f>VLOOKUP(Tabelle4[[#This Row],[Key]],'2. Unique Results'!A:X,21,FALSE)</f>
        <v/>
      </c>
      <c r="V106" t="str">
        <f>VLOOKUP(Tabelle4[[#This Row],[Key]],'2. Unique Results'!A:X,22,FALSE)</f>
        <v>en</v>
      </c>
      <c r="W106" t="str">
        <f>VLOOKUP(Tabelle4[[#This Row],[Key]],'2. Unique Results'!A:X,23,FALSE)</f>
        <v/>
      </c>
    </row>
    <row r="107" spans="1:23">
      <c r="A107" t="s">
        <v>9503</v>
      </c>
      <c r="B107" t="str">
        <f>VLOOKUP(Tabelle4[[#This Row],[Key]],'2. Unique Results'!A:X,2,FALSE)</f>
        <v>journalArticle</v>
      </c>
      <c r="C107">
        <f>VLOOKUP(Tabelle4[[#This Row],[Key]],'2. Unique Results'!A:X,3,FALSE)</f>
        <v>2022</v>
      </c>
      <c r="D107" t="str">
        <f>VLOOKUP(Tabelle4[[#This Row],[Key]],'2. Unique Results'!A:X,4,FALSE)</f>
        <v>Brandon, Colm; Margaria, Tiziana</v>
      </c>
      <c r="E107" t="str">
        <f>VLOOKUP(Tabelle4[[#This Row],[Key]],'2. Unique Results'!A:X,5,FALSE)</f>
        <v>Low-Code/No-Code Artificial Intelligence Platforms for the Health Informatics Domain</v>
      </c>
      <c r="F107" t="str">
        <f>VLOOKUP(Tabelle4[[#This Row],[Key]],'2. Unique Results'!A:X,6,FALSE)</f>
        <v>Electronic Communications of the EASST</v>
      </c>
      <c r="G107" t="str">
        <f>VLOOKUP(Tabelle4[[#This Row],[Key]],'2. Unique Results'!A:X,7,FALSE)</f>
        <v/>
      </c>
      <c r="H107" t="str">
        <f>VLOOKUP(Tabelle4[[#This Row],[Key]],'2. Unique Results'!A:X,8,FALSE)</f>
        <v/>
      </c>
      <c r="I107" t="str">
        <f>VLOOKUP(Tabelle4[[#This Row],[Key]],'2. Unique Results'!A:X,9,FALSE)</f>
        <v>10.14279/TUJ.ECEASST.82.1221</v>
      </c>
      <c r="J107" t="str">
        <f>VLOOKUP(Tabelle4[[#This Row],[Key]],'2. Unique Results'!A:X,10,FALSE)</f>
        <v>https://doi.org/10.14279/tuj.eceasst.82.1221</v>
      </c>
      <c r="K107" t="str">
        <f>VLOOKUP(Tabelle4[[#This Row],[Key]],'2. Unique Results'!A:X,11,FALSE)</f>
        <v>2022</v>
      </c>
      <c r="L107">
        <f>VLOOKUP(Tabelle4[[#This Row],[Key]],'2. Unique Results'!A:X,12,FALSE)</f>
        <v>45363.382222222222</v>
      </c>
      <c r="M107" s="16">
        <f>VLOOKUP(Tabelle4[[#This Row],[Key]],'2. Unique Results'!A:X,13,FALSE)</f>
        <v>45363.385625000003</v>
      </c>
      <c r="N107" s="16" t="str">
        <f>VLOOKUP(Tabelle4[[#This Row],[Key]],'2. Unique Results'!A:X,14,FALSE)</f>
        <v/>
      </c>
      <c r="O107" t="str">
        <f>VLOOKUP(Tabelle4[[#This Row],[Key]],'2. Unique Results'!A:X,15,FALSE)</f>
        <v>2022</v>
      </c>
      <c r="P107" t="str">
        <f>VLOOKUP(Tabelle4[[#This Row],[Key]],'2. Unique Results'!A:X,16,FALSE)</f>
        <v/>
      </c>
      <c r="Q107" t="str">
        <f>VLOOKUP(Tabelle4[[#This Row],[Key]],'2. Unique Results'!A:X,17,FALSE)</f>
        <v>Volume 82: 11th International Symposium on Leveraging Applications of Formal Methods</v>
      </c>
      <c r="R107" t="str">
        <f>VLOOKUP(Tabelle4[[#This Row],[Key]],'2. Unique Results'!A:X,18,FALSE)</f>
        <v>Electron. Commun. Eur. Assoc. Softw. Sci. Technol.</v>
      </c>
      <c r="S107" t="str">
        <f>VLOOKUP(Tabelle4[[#This Row],[Key]],'2. Unique Results'!A:X,19,FALSE)</f>
        <v/>
      </c>
      <c r="T107" t="str">
        <f>VLOOKUP(Tabelle4[[#This Row],[Key]],'2. Unique Results'!A:X,20,FALSE)</f>
        <v/>
      </c>
      <c r="U107" t="str">
        <f>VLOOKUP(Tabelle4[[#This Row],[Key]],'2. Unique Results'!A:X,21,FALSE)</f>
        <v/>
      </c>
      <c r="V107" t="str">
        <f>VLOOKUP(Tabelle4[[#This Row],[Key]],'2. Unique Results'!A:X,22,FALSE)</f>
        <v>en</v>
      </c>
      <c r="W107" t="str">
        <f>VLOOKUP(Tabelle4[[#This Row],[Key]],'2. Unique Results'!A:X,23,FALSE)</f>
        <v/>
      </c>
    </row>
    <row r="108" spans="1:23">
      <c r="A108" t="s">
        <v>8940</v>
      </c>
      <c r="B108" t="str">
        <f>VLOOKUP(Tabelle4[[#This Row],[Key]],'2. Unique Results'!A:X,2,FALSE)</f>
        <v>journalArticle</v>
      </c>
      <c r="C108">
        <f>VLOOKUP(Tabelle4[[#This Row],[Key]],'2. Unique Results'!A:X,3,FALSE)</f>
        <v>2006</v>
      </c>
      <c r="D108" t="str">
        <f>VLOOKUP(Tabelle4[[#This Row],[Key]],'2. Unique Results'!A:X,4,FALSE)</f>
        <v>Yang, Taho; Lin, Huan-Chang; Chen, Meng-Lun</v>
      </c>
      <c r="E108" t="str">
        <f>VLOOKUP(Tabelle4[[#This Row],[Key]],'2. Unique Results'!A:X,5,FALSE)</f>
        <v>Metamodeling approach in solving the machine parameters optimization problem using neural network and genetic algorithms: A case study</v>
      </c>
      <c r="F108" t="str">
        <f>VLOOKUP(Tabelle4[[#This Row],[Key]],'2. Unique Results'!A:X,6,FALSE)</f>
        <v>Robotics and Computer-Integrated Manufacturing</v>
      </c>
      <c r="G108" t="str">
        <f>VLOOKUP(Tabelle4[[#This Row],[Key]],'2. Unique Results'!A:X,7,FALSE)</f>
        <v/>
      </c>
      <c r="H108" t="str">
        <f>VLOOKUP(Tabelle4[[#This Row],[Key]],'2. Unique Results'!A:X,8,FALSE)</f>
        <v/>
      </c>
      <c r="I108" t="str">
        <f>VLOOKUP(Tabelle4[[#This Row],[Key]],'2. Unique Results'!A:X,9,FALSE)</f>
        <v>10.1016/j.rcim.2005.07.004</v>
      </c>
      <c r="J108" t="str">
        <f>VLOOKUP(Tabelle4[[#This Row],[Key]],'2. Unique Results'!A:X,10,FALSE)</f>
        <v>https://www.sciencedirect.com/science/article/pii/S073658450500058X</v>
      </c>
      <c r="K108" t="str">
        <f>VLOOKUP(Tabelle4[[#This Row],[Key]],'2. Unique Results'!A:X,11,FALSE)</f>
        <v>2006-08</v>
      </c>
      <c r="L108">
        <f>VLOOKUP(Tabelle4[[#This Row],[Key]],'2. Unique Results'!A:X,12,FALSE)</f>
        <v>45363.382175925923</v>
      </c>
      <c r="M108" s="16">
        <f>VLOOKUP(Tabelle4[[#This Row],[Key]],'2. Unique Results'!A:X,13,FALSE)</f>
        <v>45363.385648148149</v>
      </c>
      <c r="N108" s="16" t="str">
        <f>VLOOKUP(Tabelle4[[#This Row],[Key]],'2. Unique Results'!A:X,14,FALSE)</f>
        <v>2024-02-20</v>
      </c>
      <c r="O108" t="str">
        <f>VLOOKUP(Tabelle4[[#This Row],[Key]],'2. Unique Results'!A:X,15,FALSE)</f>
        <v>322-331</v>
      </c>
      <c r="P108" t="str">
        <f>VLOOKUP(Tabelle4[[#This Row],[Key]],'2. Unique Results'!A:X,16,FALSE)</f>
        <v>4</v>
      </c>
      <c r="Q108" t="str">
        <f>VLOOKUP(Tabelle4[[#This Row],[Key]],'2. Unique Results'!A:X,17,FALSE)</f>
        <v>22</v>
      </c>
      <c r="R108" t="str">
        <f>VLOOKUP(Tabelle4[[#This Row],[Key]],'2. Unique Results'!A:X,18,FALSE)</f>
        <v>Robotics and Computer-Integrated Manufacturing</v>
      </c>
      <c r="S108" t="str">
        <f>VLOOKUP(Tabelle4[[#This Row],[Key]],'2. Unique Results'!A:X,19,FALSE)</f>
        <v>Metamodeling approach in solving the machine parameters optimization problem using neural network and genetic algorithms</v>
      </c>
      <c r="T108" t="str">
        <f>VLOOKUP(Tabelle4[[#This Row],[Key]],'2. Unique Results'!A:X,20,FALSE)</f>
        <v/>
      </c>
      <c r="U108" t="str">
        <f>VLOOKUP(Tabelle4[[#This Row],[Key]],'2. Unique Results'!A:X,21,FALSE)</f>
        <v/>
      </c>
      <c r="V108" t="str">
        <f>VLOOKUP(Tabelle4[[#This Row],[Key]],'2. Unique Results'!A:X,22,FALSE)</f>
        <v>en</v>
      </c>
      <c r="W108" t="str">
        <f>VLOOKUP(Tabelle4[[#This Row],[Key]],'2. Unique Results'!A:X,23,FALSE)</f>
        <v/>
      </c>
    </row>
    <row r="109" spans="1:23">
      <c r="A109" t="s">
        <v>8872</v>
      </c>
      <c r="B109" t="str">
        <f>VLOOKUP(Tabelle4[[#This Row],[Key]],'2. Unique Results'!A:X,2,FALSE)</f>
        <v>journalArticle</v>
      </c>
      <c r="C109">
        <f>VLOOKUP(Tabelle4[[#This Row],[Key]],'2. Unique Results'!A:X,3,FALSE)</f>
        <v>2023</v>
      </c>
      <c r="D109" t="str">
        <f>VLOOKUP(Tabelle4[[#This Row],[Key]],'2. Unique Results'!A:X,4,FALSE)</f>
        <v>Mardani Korani, Zahra; Moin, Armin; Rodrigues da Silva, Alberto; Ferreira, João Carlos</v>
      </c>
      <c r="E109" t="str">
        <f>VLOOKUP(Tabelle4[[#This Row],[Key]],'2. Unique Results'!A:X,5,FALSE)</f>
        <v>Model-Driven Engineering Techniques and Tools for Machine Learning-Enabled IoT Applications: A Scoping Review</v>
      </c>
      <c r="F109" t="str">
        <f>VLOOKUP(Tabelle4[[#This Row],[Key]],'2. Unique Results'!A:X,6,FALSE)</f>
        <v>Sensors</v>
      </c>
      <c r="G109" t="str">
        <f>VLOOKUP(Tabelle4[[#This Row],[Key]],'2. Unique Results'!A:X,7,FALSE)</f>
        <v/>
      </c>
      <c r="H109" t="str">
        <f>VLOOKUP(Tabelle4[[#This Row],[Key]],'2. Unique Results'!A:X,8,FALSE)</f>
        <v/>
      </c>
      <c r="I109" t="str">
        <f>VLOOKUP(Tabelle4[[#This Row],[Key]],'2. Unique Results'!A:X,9,FALSE)</f>
        <v>10.3390/s23031458</v>
      </c>
      <c r="J109" t="str">
        <f>VLOOKUP(Tabelle4[[#This Row],[Key]],'2. Unique Results'!A:X,10,FALSE)</f>
        <v>https://www.mdpi.com/1424-8220/23/3/1458</v>
      </c>
      <c r="K109" t="str">
        <f>VLOOKUP(Tabelle4[[#This Row],[Key]],'2. Unique Results'!A:X,11,FALSE)</f>
        <v>2023-01-28</v>
      </c>
      <c r="L109">
        <f>VLOOKUP(Tabelle4[[#This Row],[Key]],'2. Unique Results'!A:X,12,FALSE)</f>
        <v>45363.382175925923</v>
      </c>
      <c r="M109" s="16">
        <f>VLOOKUP(Tabelle4[[#This Row],[Key]],'2. Unique Results'!A:X,13,FALSE)</f>
        <v>45363.385694444441</v>
      </c>
      <c r="N109" s="16" t="str">
        <f>VLOOKUP(Tabelle4[[#This Row],[Key]],'2. Unique Results'!A:X,14,FALSE)</f>
        <v>2024-02-20</v>
      </c>
      <c r="O109" t="str">
        <f>VLOOKUP(Tabelle4[[#This Row],[Key]],'2. Unique Results'!A:X,15,FALSE)</f>
        <v>1458</v>
      </c>
      <c r="P109" t="str">
        <f>VLOOKUP(Tabelle4[[#This Row],[Key]],'2. Unique Results'!A:X,16,FALSE)</f>
        <v>3</v>
      </c>
      <c r="Q109" t="str">
        <f>VLOOKUP(Tabelle4[[#This Row],[Key]],'2. Unique Results'!A:X,17,FALSE)</f>
        <v>23</v>
      </c>
      <c r="R109" t="str">
        <f>VLOOKUP(Tabelle4[[#This Row],[Key]],'2. Unique Results'!A:X,18,FALSE)</f>
        <v>Sensors</v>
      </c>
      <c r="S109" t="str">
        <f>VLOOKUP(Tabelle4[[#This Row],[Key]],'2. Unique Results'!A:X,19,FALSE)</f>
        <v>Model-driven engineering techniques and tools for machine learning-enabled IoT applications</v>
      </c>
      <c r="T109" t="str">
        <f>VLOOKUP(Tabelle4[[#This Row],[Key]],'2. Unique Results'!A:X,20,FALSE)</f>
        <v/>
      </c>
      <c r="U109" t="str">
        <f>VLOOKUP(Tabelle4[[#This Row],[Key]],'2. Unique Results'!A:X,21,FALSE)</f>
        <v/>
      </c>
      <c r="V109" t="str">
        <f>VLOOKUP(Tabelle4[[#This Row],[Key]],'2. Unique Results'!A:X,22,FALSE)</f>
        <v>en</v>
      </c>
      <c r="W109" t="str">
        <f>VLOOKUP(Tabelle4[[#This Row],[Key]],'2. Unique Results'!A:X,23,FALSE)</f>
        <v/>
      </c>
    </row>
    <row r="110" spans="1:23">
      <c r="A110" t="s">
        <v>9027</v>
      </c>
      <c r="B110" t="str">
        <f>VLOOKUP(Tabelle4[[#This Row],[Key]],'2. Unique Results'!A:X,2,FALSE)</f>
        <v>journalArticle</v>
      </c>
      <c r="C110">
        <f>VLOOKUP(Tabelle4[[#This Row],[Key]],'2. Unique Results'!A:X,3,FALSE)</f>
        <v>2024</v>
      </c>
      <c r="D110" t="str">
        <f>VLOOKUP(Tabelle4[[#This Row],[Key]],'2. Unique Results'!A:X,4,FALSE)</f>
        <v>Fan, Yunwu; Deng, Yu; Yang, Yi; Deng, Xin; Li, Qianhui; Xu, Boqi; Pan, Jianyu; Liu, Sisi; Kong, Yan; Chen, Chang-Er</v>
      </c>
      <c r="E110" t="str">
        <f>VLOOKUP(Tabelle4[[#This Row],[Key]],'2. Unique Results'!A:X,5,FALSE)</f>
        <v>Modelling and predicting liquid chromatography retention time for PFAS with no-code machine learning</v>
      </c>
      <c r="F110" t="str">
        <f>VLOOKUP(Tabelle4[[#This Row],[Key]],'2. Unique Results'!A:X,6,FALSE)</f>
        <v>Environmental Science: Advances</v>
      </c>
      <c r="G110" t="str">
        <f>VLOOKUP(Tabelle4[[#This Row],[Key]],'2. Unique Results'!A:X,7,FALSE)</f>
        <v/>
      </c>
      <c r="H110" t="str">
        <f>VLOOKUP(Tabelle4[[#This Row],[Key]],'2. Unique Results'!A:X,8,FALSE)</f>
        <v/>
      </c>
      <c r="I110" t="str">
        <f>VLOOKUP(Tabelle4[[#This Row],[Key]],'2. Unique Results'!A:X,9,FALSE)</f>
        <v>10.1039/D3VA00242J</v>
      </c>
      <c r="J110" t="str">
        <f>VLOOKUP(Tabelle4[[#This Row],[Key]],'2. Unique Results'!A:X,10,FALSE)</f>
        <v>https://pubs.rsc.org/en/content/articlehtml/2023/va/d3va00242j</v>
      </c>
      <c r="K110" t="str">
        <f>VLOOKUP(Tabelle4[[#This Row],[Key]],'2. Unique Results'!A:X,11,FALSE)</f>
        <v>2024</v>
      </c>
      <c r="L110">
        <f>VLOOKUP(Tabelle4[[#This Row],[Key]],'2. Unique Results'!A:X,12,FALSE)</f>
        <v>45363.382187499999</v>
      </c>
      <c r="M110" s="16">
        <f>VLOOKUP(Tabelle4[[#This Row],[Key]],'2. Unique Results'!A:X,13,FALSE)</f>
        <v>45363.385694444441</v>
      </c>
      <c r="N110" s="16" t="str">
        <f>VLOOKUP(Tabelle4[[#This Row],[Key]],'2. Unique Results'!A:X,14,FALSE)</f>
        <v>2024-02-20</v>
      </c>
      <c r="O110" t="str">
        <f>VLOOKUP(Tabelle4[[#This Row],[Key]],'2. Unique Results'!A:X,15,FALSE)</f>
        <v>198-207</v>
      </c>
      <c r="P110" t="str">
        <f>VLOOKUP(Tabelle4[[#This Row],[Key]],'2. Unique Results'!A:X,16,FALSE)</f>
        <v>2</v>
      </c>
      <c r="Q110" t="str">
        <f>VLOOKUP(Tabelle4[[#This Row],[Key]],'2. Unique Results'!A:X,17,FALSE)</f>
        <v>3</v>
      </c>
      <c r="R110" t="str">
        <f>VLOOKUP(Tabelle4[[#This Row],[Key]],'2. Unique Results'!A:X,18,FALSE)</f>
        <v>Environ. Sci.: Adv.</v>
      </c>
      <c r="S110" t="str">
        <f>VLOOKUP(Tabelle4[[#This Row],[Key]],'2. Unique Results'!A:X,19,FALSE)</f>
        <v/>
      </c>
      <c r="T110" t="str">
        <f>VLOOKUP(Tabelle4[[#This Row],[Key]],'2. Unique Results'!A:X,20,FALSE)</f>
        <v/>
      </c>
      <c r="U110" t="str">
        <f>VLOOKUP(Tabelle4[[#This Row],[Key]],'2. Unique Results'!A:X,21,FALSE)</f>
        <v/>
      </c>
      <c r="V110" t="str">
        <f>VLOOKUP(Tabelle4[[#This Row],[Key]],'2. Unique Results'!A:X,22,FALSE)</f>
        <v>en</v>
      </c>
      <c r="W110" t="str">
        <f>VLOOKUP(Tabelle4[[#This Row],[Key]],'2. Unique Results'!A:X,23,FALSE)</f>
        <v/>
      </c>
    </row>
    <row r="111" spans="1:23">
      <c r="A111" t="s">
        <v>10007</v>
      </c>
      <c r="B111" t="str">
        <f>VLOOKUP(Tabelle4[[#This Row],[Key]],'2. Unique Results'!A:X,2,FALSE)</f>
        <v>conferencePaper</v>
      </c>
      <c r="C111">
        <f>VLOOKUP(Tabelle4[[#This Row],[Key]],'2. Unique Results'!A:X,3,FALSE)</f>
        <v>2022</v>
      </c>
      <c r="D111" t="str">
        <f>VLOOKUP(Tabelle4[[#This Row],[Key]],'2. Unique Results'!A:X,4,FALSE)</f>
        <v>Safdar, Aon; Azam, Farooque; Anwar, Muhammad Waseem; Akram, Usman; Rasheed, Yawar</v>
      </c>
      <c r="E111" t="str">
        <f>VLOOKUP(Tabelle4[[#This Row],[Key]],'2. Unique Results'!A:X,5,FALSE)</f>
        <v>MoDLF: a model-driven deep learning framework for autonomous vehicle perception (AVP)</v>
      </c>
      <c r="F111" t="str">
        <f>VLOOKUP(Tabelle4[[#This Row],[Key]],'2. Unique Results'!A:X,6,FALSE)</f>
        <v>Proceedings of the 25th international conference on model driven engineering languages and systems</v>
      </c>
      <c r="G111" t="str">
        <f>VLOOKUP(Tabelle4[[#This Row],[Key]],'2. Unique Results'!A:X,7,FALSE)</f>
        <v>978-1-4503-9466-6</v>
      </c>
      <c r="H111" t="str">
        <f>VLOOKUP(Tabelle4[[#This Row],[Key]],'2. Unique Results'!A:X,8,FALSE)</f>
        <v/>
      </c>
      <c r="I111" t="str">
        <f>VLOOKUP(Tabelle4[[#This Row],[Key]],'2. Unique Results'!A:X,9,FALSE)</f>
        <v>10.1145/3550355.3552453</v>
      </c>
      <c r="J111" t="str">
        <f>VLOOKUP(Tabelle4[[#This Row],[Key]],'2. Unique Results'!A:X,10,FALSE)</f>
        <v>https://doi.org/10.1145/3550355.3552453</v>
      </c>
      <c r="K111" t="str">
        <f>VLOOKUP(Tabelle4[[#This Row],[Key]],'2. Unique Results'!A:X,11,FALSE)</f>
        <v>2022</v>
      </c>
      <c r="L111">
        <f>VLOOKUP(Tabelle4[[#This Row],[Key]],'2. Unique Results'!A:X,12,FALSE)</f>
        <v>45363.382256944446</v>
      </c>
      <c r="M111" s="16">
        <f>VLOOKUP(Tabelle4[[#This Row],[Key]],'2. Unique Results'!A:X,13,FALSE)</f>
        <v>45363.385706018518</v>
      </c>
      <c r="N111" s="16" t="str">
        <f>VLOOKUP(Tabelle4[[#This Row],[Key]],'2. Unique Results'!A:X,14,FALSE)</f>
        <v/>
      </c>
      <c r="O111" t="str">
        <f>VLOOKUP(Tabelle4[[#This Row],[Key]],'2. Unique Results'!A:X,15,FALSE)</f>
        <v>187–198</v>
      </c>
      <c r="P111" t="str">
        <f>VLOOKUP(Tabelle4[[#This Row],[Key]],'2. Unique Results'!A:X,16,FALSE)</f>
        <v/>
      </c>
      <c r="Q111" t="str">
        <f>VLOOKUP(Tabelle4[[#This Row],[Key]],'2. Unique Results'!A:X,17,FALSE)</f>
        <v/>
      </c>
      <c r="R111" t="str">
        <f>VLOOKUP(Tabelle4[[#This Row],[Key]],'2. Unique Results'!A:X,18,FALSE)</f>
        <v/>
      </c>
      <c r="S111" t="str">
        <f>VLOOKUP(Tabelle4[[#This Row],[Key]],'2. Unique Results'!A:X,19,FALSE)</f>
        <v/>
      </c>
      <c r="T111" t="str">
        <f>VLOOKUP(Tabelle4[[#This Row],[Key]],'2. Unique Results'!A:X,20,FALSE)</f>
        <v>Association for Computing Machinery</v>
      </c>
      <c r="U111" t="str">
        <f>VLOOKUP(Tabelle4[[#This Row],[Key]],'2. Unique Results'!A:X,21,FALSE)</f>
        <v>New York, NY, USA</v>
      </c>
      <c r="V111" t="str">
        <f>VLOOKUP(Tabelle4[[#This Row],[Key]],'2. Unique Results'!A:X,22,FALSE)</f>
        <v/>
      </c>
      <c r="W111" t="str">
        <f>VLOOKUP(Tabelle4[[#This Row],[Key]],'2. Unique Results'!A:X,23,FALSE)</f>
        <v/>
      </c>
    </row>
    <row r="112" spans="1:23">
      <c r="A112" t="s">
        <v>9491</v>
      </c>
      <c r="B112" t="str">
        <f>VLOOKUP(Tabelle4[[#This Row],[Key]],'2. Unique Results'!A:X,2,FALSE)</f>
        <v>journalArticle</v>
      </c>
      <c r="C112">
        <f>VLOOKUP(Tabelle4[[#This Row],[Key]],'2. Unique Results'!A:X,3,FALSE)</f>
        <v>2023</v>
      </c>
      <c r="D112" t="str">
        <f>VLOOKUP(Tabelle4[[#This Row],[Key]],'2. Unique Results'!A:X,4,FALSE)</f>
        <v>Ogundare, Oluwatosin; Araya, Gustavo Quiros; Qamsane, Yassine</v>
      </c>
      <c r="E112" t="str">
        <f>VLOOKUP(Tabelle4[[#This Row],[Key]],'2. Unique Results'!A:X,5,FALSE)</f>
        <v>No Code AI: Automatic generation of Function Block Diagrams from documentation and associated heuristic for context-aware ML algorithm training</v>
      </c>
      <c r="F112" t="str">
        <f>VLOOKUP(Tabelle4[[#This Row],[Key]],'2. Unique Results'!A:X,6,FALSE)</f>
        <v>CoRR</v>
      </c>
      <c r="G112" t="str">
        <f>VLOOKUP(Tabelle4[[#This Row],[Key]],'2. Unique Results'!A:X,7,FALSE)</f>
        <v/>
      </c>
      <c r="H112" t="str">
        <f>VLOOKUP(Tabelle4[[#This Row],[Key]],'2. Unique Results'!A:X,8,FALSE)</f>
        <v/>
      </c>
      <c r="I112" t="str">
        <f>VLOOKUP(Tabelle4[[#This Row],[Key]],'2. Unique Results'!A:X,9,FALSE)</f>
        <v>10.48550/ARXIV.2304.04117</v>
      </c>
      <c r="J112" t="str">
        <f>VLOOKUP(Tabelle4[[#This Row],[Key]],'2. Unique Results'!A:X,10,FALSE)</f>
        <v>https://doi.org/10.48550/arXiv.2304.04117</v>
      </c>
      <c r="K112" t="str">
        <f>VLOOKUP(Tabelle4[[#This Row],[Key]],'2. Unique Results'!A:X,11,FALSE)</f>
        <v>2023</v>
      </c>
      <c r="L112">
        <f>VLOOKUP(Tabelle4[[#This Row],[Key]],'2. Unique Results'!A:X,12,FALSE)</f>
        <v>45363.382222222222</v>
      </c>
      <c r="M112" s="16">
        <f>VLOOKUP(Tabelle4[[#This Row],[Key]],'2. Unique Results'!A:X,13,FALSE)</f>
        <v>45363.385729166665</v>
      </c>
      <c r="N112" s="16" t="str">
        <f>VLOOKUP(Tabelle4[[#This Row],[Key]],'2. Unique Results'!A:X,14,FALSE)</f>
        <v/>
      </c>
      <c r="O112" t="str">
        <f>VLOOKUP(Tabelle4[[#This Row],[Key]],'2. Unique Results'!A:X,15,FALSE)</f>
        <v/>
      </c>
      <c r="P112" t="str">
        <f>VLOOKUP(Tabelle4[[#This Row],[Key]],'2. Unique Results'!A:X,16,FALSE)</f>
        <v/>
      </c>
      <c r="Q112" t="str">
        <f>VLOOKUP(Tabelle4[[#This Row],[Key]],'2. Unique Results'!A:X,17,FALSE)</f>
        <v>abs/2304.04117</v>
      </c>
      <c r="R112" t="str">
        <f>VLOOKUP(Tabelle4[[#This Row],[Key]],'2. Unique Results'!A:X,18,FALSE)</f>
        <v/>
      </c>
      <c r="S112" t="str">
        <f>VLOOKUP(Tabelle4[[#This Row],[Key]],'2. Unique Results'!A:X,19,FALSE)</f>
        <v/>
      </c>
      <c r="T112" t="str">
        <f>VLOOKUP(Tabelle4[[#This Row],[Key]],'2. Unique Results'!A:X,20,FALSE)</f>
        <v/>
      </c>
      <c r="U112" t="str">
        <f>VLOOKUP(Tabelle4[[#This Row],[Key]],'2. Unique Results'!A:X,21,FALSE)</f>
        <v/>
      </c>
      <c r="V112" t="str">
        <f>VLOOKUP(Tabelle4[[#This Row],[Key]],'2. Unique Results'!A:X,22,FALSE)</f>
        <v/>
      </c>
      <c r="W112" t="str">
        <f>VLOOKUP(Tabelle4[[#This Row],[Key]],'2. Unique Results'!A:X,23,FALSE)</f>
        <v/>
      </c>
    </row>
    <row r="113" spans="1:23">
      <c r="A113" t="s">
        <v>9135</v>
      </c>
      <c r="B113" t="str">
        <f>VLOOKUP(Tabelle4[[#This Row],[Key]],'2. Unique Results'!A:X,2,FALSE)</f>
        <v>book</v>
      </c>
      <c r="C113">
        <f>VLOOKUP(Tabelle4[[#This Row],[Key]],'2. Unique Results'!A:X,3,FALSE)</f>
        <v>2023</v>
      </c>
      <c r="D113" t="str">
        <f>VLOOKUP(Tabelle4[[#This Row],[Key]],'2. Unique Results'!A:X,4,FALSE)</f>
        <v>Patrishkoff, David; Hoyt, Robert E.</v>
      </c>
      <c r="E113" t="str">
        <f>VLOOKUP(Tabelle4[[#This Row],[Key]],'2. Unique Results'!A:X,5,FALSE)</f>
        <v>No-Code Data Science: Mastering Advanced Analytics, Machine Learning, and Artificial Intelligence</v>
      </c>
      <c r="F113" t="str">
        <f>VLOOKUP(Tabelle4[[#This Row],[Key]],'2. Unique Results'!A:X,6,FALSE)</f>
        <v/>
      </c>
      <c r="G113" t="str">
        <f>VLOOKUP(Tabelle4[[#This Row],[Key]],'2. Unique Results'!A:X,7,FALSE)</f>
        <v/>
      </c>
      <c r="H113" t="str">
        <f>VLOOKUP(Tabelle4[[#This Row],[Key]],'2. Unique Results'!A:X,8,FALSE)</f>
        <v/>
      </c>
      <c r="I113" t="str">
        <f>VLOOKUP(Tabelle4[[#This Row],[Key]],'2. Unique Results'!A:X,9,FALSE)</f>
        <v/>
      </c>
      <c r="J113" t="str">
        <f>VLOOKUP(Tabelle4[[#This Row],[Key]],'2. Unique Results'!A:X,10,FALSE)</f>
        <v/>
      </c>
      <c r="K113" t="str">
        <f>VLOOKUP(Tabelle4[[#This Row],[Key]],'2. Unique Results'!A:X,11,FALSE)</f>
        <v>2023</v>
      </c>
      <c r="L113">
        <f>VLOOKUP(Tabelle4[[#This Row],[Key]],'2. Unique Results'!A:X,12,FALSE)</f>
        <v>45363.382187499999</v>
      </c>
      <c r="M113" s="16">
        <f>VLOOKUP(Tabelle4[[#This Row],[Key]],'2. Unique Results'!A:X,13,FALSE)</f>
        <v>45363.385729166665</v>
      </c>
      <c r="N113" s="16" t="str">
        <f>VLOOKUP(Tabelle4[[#This Row],[Key]],'2. Unique Results'!A:X,14,FALSE)</f>
        <v/>
      </c>
      <c r="O113" t="str">
        <f>VLOOKUP(Tabelle4[[#This Row],[Key]],'2. Unique Results'!A:X,15,FALSE)</f>
        <v/>
      </c>
      <c r="P113" t="str">
        <f>VLOOKUP(Tabelle4[[#This Row],[Key]],'2. Unique Results'!A:X,16,FALSE)</f>
        <v/>
      </c>
      <c r="Q113" t="str">
        <f>VLOOKUP(Tabelle4[[#This Row],[Key]],'2. Unique Results'!A:X,17,FALSE)</f>
        <v/>
      </c>
      <c r="R113" t="str">
        <f>VLOOKUP(Tabelle4[[#This Row],[Key]],'2. Unique Results'!A:X,18,FALSE)</f>
        <v/>
      </c>
      <c r="S113" t="str">
        <f>VLOOKUP(Tabelle4[[#This Row],[Key]],'2. Unique Results'!A:X,19,FALSE)</f>
        <v>No-Code Data Science</v>
      </c>
      <c r="T113" t="str">
        <f>VLOOKUP(Tabelle4[[#This Row],[Key]],'2. Unique Results'!A:X,20,FALSE)</f>
        <v>Lulu Press, Inc</v>
      </c>
      <c r="U113" t="str">
        <f>VLOOKUP(Tabelle4[[#This Row],[Key]],'2. Unique Results'!A:X,21,FALSE)</f>
        <v/>
      </c>
      <c r="V113" t="str">
        <f>VLOOKUP(Tabelle4[[#This Row],[Key]],'2. Unique Results'!A:X,22,FALSE)</f>
        <v/>
      </c>
      <c r="W113" t="str">
        <f>VLOOKUP(Tabelle4[[#This Row],[Key]],'2. Unique Results'!A:X,23,FALSE)</f>
        <v/>
      </c>
    </row>
    <row r="114" spans="1:23">
      <c r="A114" t="s">
        <v>9040</v>
      </c>
      <c r="B114" t="str">
        <f>VLOOKUP(Tabelle4[[#This Row],[Key]],'2. Unique Results'!A:X,2,FALSE)</f>
        <v>journalArticle</v>
      </c>
      <c r="C114">
        <f>VLOOKUP(Tabelle4[[#This Row],[Key]],'2. Unique Results'!A:X,3,FALSE)</f>
        <v>2022</v>
      </c>
      <c r="D114" t="str">
        <f>VLOOKUP(Tabelle4[[#This Row],[Key]],'2. Unique Results'!A:X,4,FALSE)</f>
        <v>Gong, Eun Jeong; Bang, Chang Seok; Lee, Jae Jun; Seo, Seung In; Yang, Young Joo; Baik, Gwang Ho; Kim, Jong Wook</v>
      </c>
      <c r="E114" t="str">
        <f>VLOOKUP(Tabelle4[[#This Row],[Key]],'2. Unique Results'!A:X,5,FALSE)</f>
        <v>No-Code Platform-Based Deep-Learning Models for Prediction of Colorectal Polyp Histology from White-Light Endoscopy Images: Development and Performance Verification</v>
      </c>
      <c r="F114" t="str">
        <f>VLOOKUP(Tabelle4[[#This Row],[Key]],'2. Unique Results'!A:X,6,FALSE)</f>
        <v>Journal of Personalized Medicine</v>
      </c>
      <c r="G114" t="str">
        <f>VLOOKUP(Tabelle4[[#This Row],[Key]],'2. Unique Results'!A:X,7,FALSE)</f>
        <v/>
      </c>
      <c r="H114" t="str">
        <f>VLOOKUP(Tabelle4[[#This Row],[Key]],'2. Unique Results'!A:X,8,FALSE)</f>
        <v/>
      </c>
      <c r="I114" t="str">
        <f>VLOOKUP(Tabelle4[[#This Row],[Key]],'2. Unique Results'!A:X,9,FALSE)</f>
        <v>10.3390/jpm12060963</v>
      </c>
      <c r="J114" t="str">
        <f>VLOOKUP(Tabelle4[[#This Row],[Key]],'2. Unique Results'!A:X,10,FALSE)</f>
        <v>https://www.mdpi.com/2075-4426/12/6/963</v>
      </c>
      <c r="K114" t="str">
        <f>VLOOKUP(Tabelle4[[#This Row],[Key]],'2. Unique Results'!A:X,11,FALSE)</f>
        <v>2022-06-12</v>
      </c>
      <c r="L114">
        <f>VLOOKUP(Tabelle4[[#This Row],[Key]],'2. Unique Results'!A:X,12,FALSE)</f>
        <v>45363.382187499999</v>
      </c>
      <c r="M114" s="16">
        <f>VLOOKUP(Tabelle4[[#This Row],[Key]],'2. Unique Results'!A:X,13,FALSE)</f>
        <v>45363.385729166665</v>
      </c>
      <c r="N114" s="16" t="str">
        <f>VLOOKUP(Tabelle4[[#This Row],[Key]],'2. Unique Results'!A:X,14,FALSE)</f>
        <v>2024-02-20</v>
      </c>
      <c r="O114" t="str">
        <f>VLOOKUP(Tabelle4[[#This Row],[Key]],'2. Unique Results'!A:X,15,FALSE)</f>
        <v>963</v>
      </c>
      <c r="P114" t="str">
        <f>VLOOKUP(Tabelle4[[#This Row],[Key]],'2. Unique Results'!A:X,16,FALSE)</f>
        <v>6</v>
      </c>
      <c r="Q114" t="str">
        <f>VLOOKUP(Tabelle4[[#This Row],[Key]],'2. Unique Results'!A:X,17,FALSE)</f>
        <v>12</v>
      </c>
      <c r="R114" t="str">
        <f>VLOOKUP(Tabelle4[[#This Row],[Key]],'2. Unique Results'!A:X,18,FALSE)</f>
        <v>JPM</v>
      </c>
      <c r="S114" t="str">
        <f>VLOOKUP(Tabelle4[[#This Row],[Key]],'2. Unique Results'!A:X,19,FALSE)</f>
        <v>No-code platform-based deep-learning models for prediction of colorectal polyp histology from white-light endoscopy images</v>
      </c>
      <c r="T114" t="str">
        <f>VLOOKUP(Tabelle4[[#This Row],[Key]],'2. Unique Results'!A:X,20,FALSE)</f>
        <v/>
      </c>
      <c r="U114" t="str">
        <f>VLOOKUP(Tabelle4[[#This Row],[Key]],'2. Unique Results'!A:X,21,FALSE)</f>
        <v/>
      </c>
      <c r="V114" t="str">
        <f>VLOOKUP(Tabelle4[[#This Row],[Key]],'2. Unique Results'!A:X,22,FALSE)</f>
        <v>en</v>
      </c>
      <c r="W114" t="str">
        <f>VLOOKUP(Tabelle4[[#This Row],[Key]],'2. Unique Results'!A:X,23,FALSE)</f>
        <v/>
      </c>
    </row>
    <row r="115" spans="1:23">
      <c r="A115" t="s">
        <v>9117</v>
      </c>
      <c r="B115" t="str">
        <f>VLOOKUP(Tabelle4[[#This Row],[Key]],'2. Unique Results'!A:X,2,FALSE)</f>
        <v>journalArticle</v>
      </c>
      <c r="C115">
        <f>VLOOKUP(Tabelle4[[#This Row],[Key]],'2. Unique Results'!A:X,3,FALSE)</f>
        <v>2022</v>
      </c>
      <c r="D115" t="str">
        <f>VLOOKUP(Tabelle4[[#This Row],[Key]],'2. Unique Results'!A:X,4,FALSE)</f>
        <v>Nahid, Mehzabul Hoque</v>
      </c>
      <c r="E115" t="str">
        <f>VLOOKUP(Tabelle4[[#This Row],[Key]],'2. Unique Results'!A:X,5,FALSE)</f>
        <v>Prospects of No-Code and Low-Code Artificial Intelligence Technologies</v>
      </c>
      <c r="F115" t="str">
        <f>VLOOKUP(Tabelle4[[#This Row],[Key]],'2. Unique Results'!A:X,6,FALSE)</f>
        <v/>
      </c>
      <c r="G115" t="str">
        <f>VLOOKUP(Tabelle4[[#This Row],[Key]],'2. Unique Results'!A:X,7,FALSE)</f>
        <v/>
      </c>
      <c r="H115" t="str">
        <f>VLOOKUP(Tabelle4[[#This Row],[Key]],'2. Unique Results'!A:X,8,FALSE)</f>
        <v/>
      </c>
      <c r="I115" t="str">
        <f>VLOOKUP(Tabelle4[[#This Row],[Key]],'2. Unique Results'!A:X,9,FALSE)</f>
        <v/>
      </c>
      <c r="J115" t="str">
        <f>VLOOKUP(Tabelle4[[#This Row],[Key]],'2. Unique Results'!A:X,10,FALSE)</f>
        <v>https://dspace.aiub.edu/jspui/handle/123456789/772</v>
      </c>
      <c r="K115" t="str">
        <f>VLOOKUP(Tabelle4[[#This Row],[Key]],'2. Unique Results'!A:X,11,FALSE)</f>
        <v>2022</v>
      </c>
      <c r="L115">
        <f>VLOOKUP(Tabelle4[[#This Row],[Key]],'2. Unique Results'!A:X,12,FALSE)</f>
        <v>45363.382187499999</v>
      </c>
      <c r="M115" s="16">
        <f>VLOOKUP(Tabelle4[[#This Row],[Key]],'2. Unique Results'!A:X,13,FALSE)</f>
        <v>45363.385775462964</v>
      </c>
      <c r="N115" s="16" t="str">
        <f>VLOOKUP(Tabelle4[[#This Row],[Key]],'2. Unique Results'!A:X,14,FALSE)</f>
        <v>2024-02-20</v>
      </c>
      <c r="O115" t="str">
        <f>VLOOKUP(Tabelle4[[#This Row],[Key]],'2. Unique Results'!A:X,15,FALSE)</f>
        <v/>
      </c>
      <c r="P115" t="str">
        <f>VLOOKUP(Tabelle4[[#This Row],[Key]],'2. Unique Results'!A:X,16,FALSE)</f>
        <v/>
      </c>
      <c r="Q115" t="str">
        <f>VLOOKUP(Tabelle4[[#This Row],[Key]],'2. Unique Results'!A:X,17,FALSE)</f>
        <v/>
      </c>
      <c r="R115" t="str">
        <f>VLOOKUP(Tabelle4[[#This Row],[Key]],'2. Unique Results'!A:X,18,FALSE)</f>
        <v/>
      </c>
      <c r="S115" t="str">
        <f>VLOOKUP(Tabelle4[[#This Row],[Key]],'2. Unique Results'!A:X,19,FALSE)</f>
        <v/>
      </c>
      <c r="T115" t="str">
        <f>VLOOKUP(Tabelle4[[#This Row],[Key]],'2. Unique Results'!A:X,20,FALSE)</f>
        <v/>
      </c>
      <c r="U115" t="str">
        <f>VLOOKUP(Tabelle4[[#This Row],[Key]],'2. Unique Results'!A:X,21,FALSE)</f>
        <v/>
      </c>
      <c r="V115" t="str">
        <f>VLOOKUP(Tabelle4[[#This Row],[Key]],'2. Unique Results'!A:X,22,FALSE)</f>
        <v/>
      </c>
      <c r="W115" t="str">
        <f>VLOOKUP(Tabelle4[[#This Row],[Key]],'2. Unique Results'!A:X,23,FALSE)</f>
        <v/>
      </c>
    </row>
    <row r="116" spans="1:23">
      <c r="A116" t="s">
        <v>9338</v>
      </c>
      <c r="B116" t="str">
        <f>VLOOKUP(Tabelle4[[#This Row],[Key]],'2. Unique Results'!A:X,2,FALSE)</f>
        <v>journalArticle</v>
      </c>
      <c r="C116">
        <f>VLOOKUP(Tabelle4[[#This Row],[Key]],'2. Unique Results'!A:X,3,FALSE)</f>
        <v>2023</v>
      </c>
      <c r="D116" t="str">
        <f>VLOOKUP(Tabelle4[[#This Row],[Key]],'2. Unique Results'!A:X,4,FALSE)</f>
        <v>Pineda, Israel; Carrión-Ojeda, Dustin; Fonseca-Delgado, Rigoberto</v>
      </c>
      <c r="E116" t="str">
        <f>VLOOKUP(Tabelle4[[#This Row],[Key]],'2. Unique Results'!A:X,5,FALSE)</f>
        <v>RADENN: A Domain-Specific Language for the Rapid Development of Neural Networks</v>
      </c>
      <c r="F116" t="str">
        <f>VLOOKUP(Tabelle4[[#This Row],[Key]],'2. Unique Results'!A:X,6,FALSE)</f>
        <v>IEEE Access</v>
      </c>
      <c r="G116" t="str">
        <f>VLOOKUP(Tabelle4[[#This Row],[Key]],'2. Unique Results'!A:X,7,FALSE)</f>
        <v/>
      </c>
      <c r="H116" t="str">
        <f>VLOOKUP(Tabelle4[[#This Row],[Key]],'2. Unique Results'!A:X,8,FALSE)</f>
        <v/>
      </c>
      <c r="I116" t="str">
        <f>VLOOKUP(Tabelle4[[#This Row],[Key]],'2. Unique Results'!A:X,9,FALSE)</f>
        <v>10.1109/ACCESS.2023.3301575</v>
      </c>
      <c r="J116" t="str">
        <f>VLOOKUP(Tabelle4[[#This Row],[Key]],'2. Unique Results'!A:X,10,FALSE)</f>
        <v/>
      </c>
      <c r="K116" t="str">
        <f>VLOOKUP(Tabelle4[[#This Row],[Key]],'2. Unique Results'!A:X,11,FALSE)</f>
        <v>2023</v>
      </c>
      <c r="L116">
        <f>VLOOKUP(Tabelle4[[#This Row],[Key]],'2. Unique Results'!A:X,12,FALSE)</f>
        <v>45363.382210648146</v>
      </c>
      <c r="M116" s="16">
        <f>VLOOKUP(Tabelle4[[#This Row],[Key]],'2. Unique Results'!A:X,13,FALSE)</f>
        <v>45363.385775462964</v>
      </c>
      <c r="N116" s="16" t="str">
        <f>VLOOKUP(Tabelle4[[#This Row],[Key]],'2. Unique Results'!A:X,14,FALSE)</f>
        <v/>
      </c>
      <c r="O116" t="str">
        <f>VLOOKUP(Tabelle4[[#This Row],[Key]],'2. Unique Results'!A:X,15,FALSE)</f>
        <v>86727-86738</v>
      </c>
      <c r="P116" t="str">
        <f>VLOOKUP(Tabelle4[[#This Row],[Key]],'2. Unique Results'!A:X,16,FALSE)</f>
        <v/>
      </c>
      <c r="Q116" t="str">
        <f>VLOOKUP(Tabelle4[[#This Row],[Key]],'2. Unique Results'!A:X,17,FALSE)</f>
        <v>11</v>
      </c>
      <c r="R116" t="str">
        <f>VLOOKUP(Tabelle4[[#This Row],[Key]],'2. Unique Results'!A:X,18,FALSE)</f>
        <v>IEEE Access</v>
      </c>
      <c r="S116" t="str">
        <f>VLOOKUP(Tabelle4[[#This Row],[Key]],'2. Unique Results'!A:X,19,FALSE)</f>
        <v/>
      </c>
      <c r="T116" t="str">
        <f>VLOOKUP(Tabelle4[[#This Row],[Key]],'2. Unique Results'!A:X,20,FALSE)</f>
        <v/>
      </c>
      <c r="U116" t="str">
        <f>VLOOKUP(Tabelle4[[#This Row],[Key]],'2. Unique Results'!A:X,21,FALSE)</f>
        <v/>
      </c>
      <c r="V116" t="str">
        <f>VLOOKUP(Tabelle4[[#This Row],[Key]],'2. Unique Results'!A:X,22,FALSE)</f>
        <v/>
      </c>
      <c r="W116" t="str">
        <f>VLOOKUP(Tabelle4[[#This Row],[Key]],'2. Unique Results'!A:X,23,FALSE)</f>
        <v/>
      </c>
    </row>
    <row r="117" spans="1:23">
      <c r="A117" t="s">
        <v>9272</v>
      </c>
      <c r="B117" t="str">
        <f>VLOOKUP(Tabelle4[[#This Row],[Key]],'2. Unique Results'!A:X,2,FALSE)</f>
        <v>conferencePaper</v>
      </c>
      <c r="C117">
        <f>VLOOKUP(Tabelle4[[#This Row],[Key]],'2. Unique Results'!A:X,3,FALSE)</f>
        <v>2023</v>
      </c>
      <c r="D117" t="str">
        <f>VLOOKUP(Tabelle4[[#This Row],[Key]],'2. Unique Results'!A:X,4,FALSE)</f>
        <v>Reimann, Lars; Kniesel-Wünsche, Günter</v>
      </c>
      <c r="E117" t="str">
        <f>VLOOKUP(Tabelle4[[#This Row],[Key]],'2. Unique Results'!A:X,5,FALSE)</f>
        <v>Safe-DS: A domain specific language to make data science safe</v>
      </c>
      <c r="F117" t="str">
        <f>VLOOKUP(Tabelle4[[#This Row],[Key]],'2. Unique Results'!A:X,6,FALSE)</f>
        <v>2023 IEEE/ACM 45th international conference on software engineering: New ideas and emerging results (ICSE-NIER)</v>
      </c>
      <c r="G117" t="str">
        <f>VLOOKUP(Tabelle4[[#This Row],[Key]],'2. Unique Results'!A:X,7,FALSE)</f>
        <v>9798350300390</v>
      </c>
      <c r="H117" t="str">
        <f>VLOOKUP(Tabelle4[[#This Row],[Key]],'2. Unique Results'!A:X,8,FALSE)</f>
        <v/>
      </c>
      <c r="I117" t="str">
        <f>VLOOKUP(Tabelle4[[#This Row],[Key]],'2. Unique Results'!A:X,9,FALSE)</f>
        <v>10.1109/ICSE-NIER58687.2023.00019</v>
      </c>
      <c r="J117" t="str">
        <f>VLOOKUP(Tabelle4[[#This Row],[Key]],'2. Unique Results'!A:X,10,FALSE)</f>
        <v>https://doi.org/10.1109/ICSE-NIER58687.2023.00019</v>
      </c>
      <c r="K117" t="str">
        <f>VLOOKUP(Tabelle4[[#This Row],[Key]],'2. Unique Results'!A:X,11,FALSE)</f>
        <v>2023</v>
      </c>
      <c r="L117">
        <f>VLOOKUP(Tabelle4[[#This Row],[Key]],'2. Unique Results'!A:X,12,FALSE)</f>
        <v>45363.382210648146</v>
      </c>
      <c r="M117" s="16">
        <f>VLOOKUP(Tabelle4[[#This Row],[Key]],'2. Unique Results'!A:X,13,FALSE)</f>
        <v>45363.385787037034</v>
      </c>
      <c r="N117" s="16" t="str">
        <f>VLOOKUP(Tabelle4[[#This Row],[Key]],'2. Unique Results'!A:X,14,FALSE)</f>
        <v/>
      </c>
      <c r="O117" t="str">
        <f>VLOOKUP(Tabelle4[[#This Row],[Key]],'2. Unique Results'!A:X,15,FALSE)</f>
        <v>72–77</v>
      </c>
      <c r="P117" t="str">
        <f>VLOOKUP(Tabelle4[[#This Row],[Key]],'2. Unique Results'!A:X,16,FALSE)</f>
        <v/>
      </c>
      <c r="Q117" t="str">
        <f>VLOOKUP(Tabelle4[[#This Row],[Key]],'2. Unique Results'!A:X,17,FALSE)</f>
        <v/>
      </c>
      <c r="R117" t="str">
        <f>VLOOKUP(Tabelle4[[#This Row],[Key]],'2. Unique Results'!A:X,18,FALSE)</f>
        <v/>
      </c>
      <c r="S117" t="str">
        <f>VLOOKUP(Tabelle4[[#This Row],[Key]],'2. Unique Results'!A:X,19,FALSE)</f>
        <v/>
      </c>
      <c r="T117" t="str">
        <f>VLOOKUP(Tabelle4[[#This Row],[Key]],'2. Unique Results'!A:X,20,FALSE)</f>
        <v>IEEE Press</v>
      </c>
      <c r="U117" t="str">
        <f>VLOOKUP(Tabelle4[[#This Row],[Key]],'2. Unique Results'!A:X,21,FALSE)</f>
        <v/>
      </c>
      <c r="V117" t="str">
        <f>VLOOKUP(Tabelle4[[#This Row],[Key]],'2. Unique Results'!A:X,22,FALSE)</f>
        <v/>
      </c>
      <c r="W117" t="str">
        <f>VLOOKUP(Tabelle4[[#This Row],[Key]],'2. Unique Results'!A:X,23,FALSE)</f>
        <v/>
      </c>
    </row>
    <row r="118" spans="1:23">
      <c r="A118" t="s">
        <v>8961</v>
      </c>
      <c r="B118" t="str">
        <f>VLOOKUP(Tabelle4[[#This Row],[Key]],'2. Unique Results'!A:X,2,FALSE)</f>
        <v>journalArticle</v>
      </c>
      <c r="C118">
        <f>VLOOKUP(Tabelle4[[#This Row],[Key]],'2. Unique Results'!A:X,3,FALSE)</f>
        <v>2023</v>
      </c>
      <c r="D118" t="str">
        <f>VLOOKUP(Tabelle4[[#This Row],[Key]],'2. Unique Results'!A:X,4,FALSE)</f>
        <v>Jahić, Benjamin; Guelfi, Nicolas; Ries, Benoît</v>
      </c>
      <c r="E118" t="str">
        <f>VLOOKUP(Tabelle4[[#This Row],[Key]],'2. Unique Results'!A:X,5,FALSE)</f>
        <v>SEMKIS-DSL: A Domain-Specific Language to Support Requirements Engineering of Datasets and Neural Network Recognition</v>
      </c>
      <c r="F118" t="str">
        <f>VLOOKUP(Tabelle4[[#This Row],[Key]],'2. Unique Results'!A:X,6,FALSE)</f>
        <v>Information-an International Interdisciplinary Journal</v>
      </c>
      <c r="G118" t="str">
        <f>VLOOKUP(Tabelle4[[#This Row],[Key]],'2. Unique Results'!A:X,7,FALSE)</f>
        <v/>
      </c>
      <c r="H118" t="str">
        <f>VLOOKUP(Tabelle4[[#This Row],[Key]],'2. Unique Results'!A:X,8,FALSE)</f>
        <v/>
      </c>
      <c r="I118" t="str">
        <f>VLOOKUP(Tabelle4[[#This Row],[Key]],'2. Unique Results'!A:X,9,FALSE)</f>
        <v/>
      </c>
      <c r="J118" t="str">
        <f>VLOOKUP(Tabelle4[[#This Row],[Key]],'2. Unique Results'!A:X,10,FALSE)</f>
        <v>https://www.mdpi.com/2078-2489/14/4/213</v>
      </c>
      <c r="K118" t="str">
        <f>VLOOKUP(Tabelle4[[#This Row],[Key]],'2. Unique Results'!A:X,11,FALSE)</f>
        <v>2023</v>
      </c>
      <c r="L118">
        <f>VLOOKUP(Tabelle4[[#This Row],[Key]],'2. Unique Results'!A:X,12,FALSE)</f>
        <v>45363.382175925923</v>
      </c>
      <c r="M118" s="16">
        <f>VLOOKUP(Tabelle4[[#This Row],[Key]],'2. Unique Results'!A:X,13,FALSE)</f>
        <v>45363.385798611111</v>
      </c>
      <c r="N118" s="16" t="str">
        <f>VLOOKUP(Tabelle4[[#This Row],[Key]],'2. Unique Results'!A:X,14,FALSE)</f>
        <v>2024-02-20</v>
      </c>
      <c r="O118" t="str">
        <f>VLOOKUP(Tabelle4[[#This Row],[Key]],'2. Unique Results'!A:X,15,FALSE)</f>
        <v>213</v>
      </c>
      <c r="P118" t="str">
        <f>VLOOKUP(Tabelle4[[#This Row],[Key]],'2. Unique Results'!A:X,16,FALSE)</f>
        <v>4</v>
      </c>
      <c r="Q118" t="str">
        <f>VLOOKUP(Tabelle4[[#This Row],[Key]],'2. Unique Results'!A:X,17,FALSE)</f>
        <v>14</v>
      </c>
      <c r="R118" t="str">
        <f>VLOOKUP(Tabelle4[[#This Row],[Key]],'2. Unique Results'!A:X,18,FALSE)</f>
        <v>Information</v>
      </c>
      <c r="S118" t="str">
        <f>VLOOKUP(Tabelle4[[#This Row],[Key]],'2. Unique Results'!A:X,19,FALSE)</f>
        <v>SEMKIS-DSL</v>
      </c>
      <c r="T118" t="str">
        <f>VLOOKUP(Tabelle4[[#This Row],[Key]],'2. Unique Results'!A:X,20,FALSE)</f>
        <v/>
      </c>
      <c r="U118" t="str">
        <f>VLOOKUP(Tabelle4[[#This Row],[Key]],'2. Unique Results'!A:X,21,FALSE)</f>
        <v/>
      </c>
      <c r="V118" t="str">
        <f>VLOOKUP(Tabelle4[[#This Row],[Key]],'2. Unique Results'!A:X,22,FALSE)</f>
        <v/>
      </c>
      <c r="W118" t="str">
        <f>VLOOKUP(Tabelle4[[#This Row],[Key]],'2. Unique Results'!A:X,23,FALSE)</f>
        <v/>
      </c>
    </row>
    <row r="119" spans="1:23">
      <c r="A119" t="s">
        <v>9218</v>
      </c>
      <c r="B119" t="str">
        <f>VLOOKUP(Tabelle4[[#This Row],[Key]],'2. Unique Results'!A:X,2,FALSE)</f>
        <v>document</v>
      </c>
      <c r="C119">
        <f>VLOOKUP(Tabelle4[[#This Row],[Key]],'2. Unique Results'!A:X,3,FALSE)</f>
        <v>2013</v>
      </c>
      <c r="D119" t="str">
        <f>VLOOKUP(Tabelle4[[#This Row],[Key]],'2. Unique Results'!A:X,4,FALSE)</f>
        <v>Sprogis, A.; Barzdins, J.</v>
      </c>
      <c r="E119" t="str">
        <f>VLOOKUP(Tabelle4[[#This Row],[Key]],'2. Unique Results'!A:X,5,FALSE)</f>
        <v>Specification, Configuration and Implementation of DSL Tool, Frontiers in Artificial Intelligence and Applications, vol. 249</v>
      </c>
      <c r="F119" t="str">
        <f>VLOOKUP(Tabelle4[[#This Row],[Key]],'2. Unique Results'!A:X,6,FALSE)</f>
        <v/>
      </c>
      <c r="G119" t="str">
        <f>VLOOKUP(Tabelle4[[#This Row],[Key]],'2. Unique Results'!A:X,7,FALSE)</f>
        <v/>
      </c>
      <c r="H119" t="str">
        <f>VLOOKUP(Tabelle4[[#This Row],[Key]],'2. Unique Results'!A:X,8,FALSE)</f>
        <v/>
      </c>
      <c r="I119" t="str">
        <f>VLOOKUP(Tabelle4[[#This Row],[Key]],'2. Unique Results'!A:X,9,FALSE)</f>
        <v/>
      </c>
      <c r="J119" t="str">
        <f>VLOOKUP(Tabelle4[[#This Row],[Key]],'2. Unique Results'!A:X,10,FALSE)</f>
        <v/>
      </c>
      <c r="K119" t="str">
        <f>VLOOKUP(Tabelle4[[#This Row],[Key]],'2. Unique Results'!A:X,11,FALSE)</f>
        <v>2013</v>
      </c>
      <c r="L119">
        <f>VLOOKUP(Tabelle4[[#This Row],[Key]],'2. Unique Results'!A:X,12,FALSE)</f>
        <v>45363.382199074076</v>
      </c>
      <c r="M119" s="16">
        <f>VLOOKUP(Tabelle4[[#This Row],[Key]],'2. Unique Results'!A:X,13,FALSE)</f>
        <v>45363.385810185187</v>
      </c>
      <c r="N119" s="16" t="str">
        <f>VLOOKUP(Tabelle4[[#This Row],[Key]],'2. Unique Results'!A:X,14,FALSE)</f>
        <v/>
      </c>
      <c r="O119" t="str">
        <f>VLOOKUP(Tabelle4[[#This Row],[Key]],'2. Unique Results'!A:X,15,FALSE)</f>
        <v/>
      </c>
      <c r="P119" t="str">
        <f>VLOOKUP(Tabelle4[[#This Row],[Key]],'2. Unique Results'!A:X,16,FALSE)</f>
        <v/>
      </c>
      <c r="Q119" t="str">
        <f>VLOOKUP(Tabelle4[[#This Row],[Key]],'2. Unique Results'!A:X,17,FALSE)</f>
        <v/>
      </c>
      <c r="R119" t="str">
        <f>VLOOKUP(Tabelle4[[#This Row],[Key]],'2. Unique Results'!A:X,18,FALSE)</f>
        <v/>
      </c>
      <c r="S119" t="str">
        <f>VLOOKUP(Tabelle4[[#This Row],[Key]],'2. Unique Results'!A:X,19,FALSE)</f>
        <v/>
      </c>
      <c r="T119" t="str">
        <f>VLOOKUP(Tabelle4[[#This Row],[Key]],'2. Unique Results'!A:X,20,FALSE)</f>
        <v>IOS Press</v>
      </c>
      <c r="U119" t="str">
        <f>VLOOKUP(Tabelle4[[#This Row],[Key]],'2. Unique Results'!A:X,21,FALSE)</f>
        <v/>
      </c>
      <c r="V119" t="str">
        <f>VLOOKUP(Tabelle4[[#This Row],[Key]],'2. Unique Results'!A:X,22,FALSE)</f>
        <v/>
      </c>
      <c r="W119" t="str">
        <f>VLOOKUP(Tabelle4[[#This Row],[Key]],'2. Unique Results'!A:X,23,FALSE)</f>
        <v/>
      </c>
    </row>
    <row r="120" spans="1:23">
      <c r="A120" t="s">
        <v>9106</v>
      </c>
      <c r="B120" t="str">
        <f>VLOOKUP(Tabelle4[[#This Row],[Key]],'2. Unique Results'!A:X,2,FALSE)</f>
        <v>document</v>
      </c>
      <c r="C120">
        <f>VLOOKUP(Tabelle4[[#This Row],[Key]],'2. Unique Results'!A:X,3,FALSE)</f>
        <v>2018</v>
      </c>
      <c r="D120" t="str">
        <f>VLOOKUP(Tabelle4[[#This Row],[Key]],'2. Unique Results'!A:X,4,FALSE)</f>
        <v>Yoo, Hyun-Jeong</v>
      </c>
      <c r="E120" t="str">
        <f>VLOOKUP(Tabelle4[[#This Row],[Key]],'2. Unique Results'!A:X,5,FALSE)</f>
        <v>The No-Code Guide to Artificial Intelligence and Machine Learning: What to Think About AI Today</v>
      </c>
      <c r="F120" t="str">
        <f>VLOOKUP(Tabelle4[[#This Row],[Key]],'2. Unique Results'!A:X,6,FALSE)</f>
        <v/>
      </c>
      <c r="G120" t="str">
        <f>VLOOKUP(Tabelle4[[#This Row],[Key]],'2. Unique Results'!A:X,7,FALSE)</f>
        <v/>
      </c>
      <c r="H120" t="str">
        <f>VLOOKUP(Tabelle4[[#This Row],[Key]],'2. Unique Results'!A:X,8,FALSE)</f>
        <v/>
      </c>
      <c r="I120" t="str">
        <f>VLOOKUP(Tabelle4[[#This Row],[Key]],'2. Unique Results'!A:X,9,FALSE)</f>
        <v/>
      </c>
      <c r="J120" t="str">
        <f>VLOOKUP(Tabelle4[[#This Row],[Key]],'2. Unique Results'!A:X,10,FALSE)</f>
        <v>https://dl.acm.org/doi/abs/10.5555/3235421</v>
      </c>
      <c r="K120" t="str">
        <f>VLOOKUP(Tabelle4[[#This Row],[Key]],'2. Unique Results'!A:X,11,FALSE)</f>
        <v>2018</v>
      </c>
      <c r="L120">
        <f>VLOOKUP(Tabelle4[[#This Row],[Key]],'2. Unique Results'!A:X,12,FALSE)</f>
        <v>45363.382187499999</v>
      </c>
      <c r="M120" s="16">
        <f>VLOOKUP(Tabelle4[[#This Row],[Key]],'2. Unique Results'!A:X,13,FALSE)</f>
        <v>45363.385844907411</v>
      </c>
      <c r="N120" s="16" t="str">
        <f>VLOOKUP(Tabelle4[[#This Row],[Key]],'2. Unique Results'!A:X,14,FALSE)</f>
        <v>2024-02-20</v>
      </c>
      <c r="O120" t="str">
        <f>VLOOKUP(Tabelle4[[#This Row],[Key]],'2. Unique Results'!A:X,15,FALSE)</f>
        <v/>
      </c>
      <c r="P120" t="str">
        <f>VLOOKUP(Tabelle4[[#This Row],[Key]],'2. Unique Results'!A:X,16,FALSE)</f>
        <v/>
      </c>
      <c r="Q120" t="str">
        <f>VLOOKUP(Tabelle4[[#This Row],[Key]],'2. Unique Results'!A:X,17,FALSE)</f>
        <v/>
      </c>
      <c r="R120" t="str">
        <f>VLOOKUP(Tabelle4[[#This Row],[Key]],'2. Unique Results'!A:X,18,FALSE)</f>
        <v/>
      </c>
      <c r="S120" t="str">
        <f>VLOOKUP(Tabelle4[[#This Row],[Key]],'2. Unique Results'!A:X,19,FALSE)</f>
        <v>The No-Code Guide to Artificial Intelligence and Machine Learning</v>
      </c>
      <c r="T120" t="str">
        <f>VLOOKUP(Tabelle4[[#This Row],[Key]],'2. Unique Results'!A:X,20,FALSE)</f>
        <v>Independently published</v>
      </c>
      <c r="U120" t="str">
        <f>VLOOKUP(Tabelle4[[#This Row],[Key]],'2. Unique Results'!A:X,21,FALSE)</f>
        <v/>
      </c>
      <c r="V120" t="str">
        <f>VLOOKUP(Tabelle4[[#This Row],[Key]],'2. Unique Results'!A:X,22,FALSE)</f>
        <v/>
      </c>
      <c r="W120" t="str">
        <f>VLOOKUP(Tabelle4[[#This Row],[Key]],'2. Unique Results'!A:X,23,FALSE)</f>
        <v/>
      </c>
    </row>
    <row r="121" spans="1:23">
      <c r="A121" t="s">
        <v>9184</v>
      </c>
      <c r="B121" t="str">
        <f>VLOOKUP(Tabelle4[[#This Row],[Key]],'2. Unique Results'!A:X,2,FALSE)</f>
        <v>document</v>
      </c>
      <c r="C121">
        <f>VLOOKUP(Tabelle4[[#This Row],[Key]],'2. Unique Results'!A:X,3,FALSE)</f>
        <v>2021</v>
      </c>
      <c r="D121" t="str">
        <f>VLOOKUP(Tabelle4[[#This Row],[Key]],'2. Unique Results'!A:X,4,FALSE)</f>
        <v>Gavrilova, Yulia</v>
      </c>
      <c r="E121" t="str">
        <f>VLOOKUP(Tabelle4[[#This Row],[Key]],'2. Unique Results'!A:X,5,FALSE)</f>
        <v>Top 18 Low-Code and No-Code ML Platforms</v>
      </c>
      <c r="F121" t="str">
        <f>VLOOKUP(Tabelle4[[#This Row],[Key]],'2. Unique Results'!A:X,6,FALSE)</f>
        <v/>
      </c>
      <c r="G121" t="str">
        <f>VLOOKUP(Tabelle4[[#This Row],[Key]],'2. Unique Results'!A:X,7,FALSE)</f>
        <v/>
      </c>
      <c r="H121" t="str">
        <f>VLOOKUP(Tabelle4[[#This Row],[Key]],'2. Unique Results'!A:X,8,FALSE)</f>
        <v/>
      </c>
      <c r="I121" t="str">
        <f>VLOOKUP(Tabelle4[[#This Row],[Key]],'2. Unique Results'!A:X,9,FALSE)</f>
        <v/>
      </c>
      <c r="J121" t="str">
        <f>VLOOKUP(Tabelle4[[#This Row],[Key]],'2. Unique Results'!A:X,10,FALSE)</f>
        <v/>
      </c>
      <c r="K121" t="str">
        <f>VLOOKUP(Tabelle4[[#This Row],[Key]],'2. Unique Results'!A:X,11,FALSE)</f>
        <v>2021</v>
      </c>
      <c r="L121">
        <f>VLOOKUP(Tabelle4[[#This Row],[Key]],'2. Unique Results'!A:X,12,FALSE)</f>
        <v>45363.382199074076</v>
      </c>
      <c r="M121" s="16">
        <f>VLOOKUP(Tabelle4[[#This Row],[Key]],'2. Unique Results'!A:X,13,FALSE)</f>
        <v>45363.38585648148</v>
      </c>
      <c r="N121" s="16" t="str">
        <f>VLOOKUP(Tabelle4[[#This Row],[Key]],'2. Unique Results'!A:X,14,FALSE)</f>
        <v/>
      </c>
      <c r="O121" t="str">
        <f>VLOOKUP(Tabelle4[[#This Row],[Key]],'2. Unique Results'!A:X,15,FALSE)</f>
        <v/>
      </c>
      <c r="P121" t="str">
        <f>VLOOKUP(Tabelle4[[#This Row],[Key]],'2. Unique Results'!A:X,16,FALSE)</f>
        <v/>
      </c>
      <c r="Q121" t="str">
        <f>VLOOKUP(Tabelle4[[#This Row],[Key]],'2. Unique Results'!A:X,17,FALSE)</f>
        <v/>
      </c>
      <c r="R121" t="str">
        <f>VLOOKUP(Tabelle4[[#This Row],[Key]],'2. Unique Results'!A:X,18,FALSE)</f>
        <v/>
      </c>
      <c r="S121" t="str">
        <f>VLOOKUP(Tabelle4[[#This Row],[Key]],'2. Unique Results'!A:X,19,FALSE)</f>
        <v/>
      </c>
      <c r="T121" t="str">
        <f>VLOOKUP(Tabelle4[[#This Row],[Key]],'2. Unique Results'!A:X,20,FALSE)</f>
        <v>Serokell</v>
      </c>
      <c r="U121" t="str">
        <f>VLOOKUP(Tabelle4[[#This Row],[Key]],'2. Unique Results'!A:X,21,FALSE)</f>
        <v/>
      </c>
      <c r="V121" t="str">
        <f>VLOOKUP(Tabelle4[[#This Row],[Key]],'2. Unique Results'!A:X,22,FALSE)</f>
        <v/>
      </c>
      <c r="W121" t="str">
        <f>VLOOKUP(Tabelle4[[#This Row],[Key]],'2. Unique Results'!A:X,23,FALSE)</f>
        <v/>
      </c>
    </row>
    <row r="122" spans="1:23">
      <c r="A122" t="s">
        <v>6362</v>
      </c>
      <c r="B122" t="str">
        <f>VLOOKUP(Tabelle4[[#This Row],[Key]],'2. Unique Results'!A:X,2,FALSE)</f>
        <v>journalArticle</v>
      </c>
      <c r="C122">
        <f>VLOOKUP(Tabelle4[[#This Row],[Key]],'2. Unique Results'!A:X,3,FALSE)</f>
        <v>2022</v>
      </c>
      <c r="D122" t="str">
        <f>VLOOKUP(Tabelle4[[#This Row],[Key]],'2. Unique Results'!A:X,4,FALSE)</f>
        <v>Binder, Christoph; Neureiter, Christian; Lüder, Arndt</v>
      </c>
      <c r="E122" t="str">
        <f>VLOOKUP(Tabelle4[[#This Row],[Key]],'2. Unique Results'!A:X,5,FALSE)</f>
        <v>Towards a domain-specific information architecture enabling the investigation and optimization of flexible production systems by utilizing artificial intelligence</v>
      </c>
      <c r="F122" t="str">
        <f>VLOOKUP(Tabelle4[[#This Row],[Key]],'2. Unique Results'!A:X,6,FALSE)</f>
        <v>The International Journal of Advanced Manufacturing Technology</v>
      </c>
      <c r="G122" t="str">
        <f>VLOOKUP(Tabelle4[[#This Row],[Key]],'2. Unique Results'!A:X,7,FALSE)</f>
        <v/>
      </c>
      <c r="H122" t="str">
        <f>VLOOKUP(Tabelle4[[#This Row],[Key]],'2. Unique Results'!A:X,8,FALSE)</f>
        <v>1433-3015</v>
      </c>
      <c r="I122" t="str">
        <f>VLOOKUP(Tabelle4[[#This Row],[Key]],'2. Unique Results'!A:X,9,FALSE)</f>
        <v>10.1007/s00170-022-10141-2</v>
      </c>
      <c r="J122" t="str">
        <f>VLOOKUP(Tabelle4[[#This Row],[Key]],'2. Unique Results'!A:X,10,FALSE)</f>
        <v>http://dx.doi.org/10.1007/s00170-022-10141-2</v>
      </c>
      <c r="K122" t="str">
        <f>VLOOKUP(Tabelle4[[#This Row],[Key]],'2. Unique Results'!A:X,11,FALSE)</f>
        <v>2022-09-24</v>
      </c>
      <c r="L122">
        <f>VLOOKUP(Tabelle4[[#This Row],[Key]],'2. Unique Results'!A:X,12,FALSE)</f>
        <v>45363.382060185184</v>
      </c>
      <c r="M122" s="16">
        <f>VLOOKUP(Tabelle4[[#This Row],[Key]],'2. Unique Results'!A:X,13,FALSE)</f>
        <v>45363.385868055557</v>
      </c>
      <c r="N122" s="16" t="str">
        <f>VLOOKUP(Tabelle4[[#This Row],[Key]],'2. Unique Results'!A:X,14,FALSE)</f>
        <v/>
      </c>
      <c r="O122" t="str">
        <f>VLOOKUP(Tabelle4[[#This Row],[Key]],'2. Unique Results'!A:X,15,FALSE)</f>
        <v>49-81</v>
      </c>
      <c r="P122" t="str">
        <f>VLOOKUP(Tabelle4[[#This Row],[Key]],'2. Unique Results'!A:X,16,FALSE)</f>
        <v>1-2</v>
      </c>
      <c r="Q122" t="str">
        <f>VLOOKUP(Tabelle4[[#This Row],[Key]],'2. Unique Results'!A:X,17,FALSE)</f>
        <v>123</v>
      </c>
      <c r="R122" t="str">
        <f>VLOOKUP(Tabelle4[[#This Row],[Key]],'2. Unique Results'!A:X,18,FALSE)</f>
        <v>Int J Adv Manuf Technol</v>
      </c>
      <c r="S122" t="str">
        <f>VLOOKUP(Tabelle4[[#This Row],[Key]],'2. Unique Results'!A:X,19,FALSE)</f>
        <v/>
      </c>
      <c r="T122" t="str">
        <f>VLOOKUP(Tabelle4[[#This Row],[Key]],'2. Unique Results'!A:X,20,FALSE)</f>
        <v/>
      </c>
      <c r="U122" t="str">
        <f>VLOOKUP(Tabelle4[[#This Row],[Key]],'2. Unique Results'!A:X,21,FALSE)</f>
        <v/>
      </c>
      <c r="V122" t="str">
        <f>VLOOKUP(Tabelle4[[#This Row],[Key]],'2. Unique Results'!A:X,22,FALSE)</f>
        <v>en</v>
      </c>
      <c r="W122" t="str">
        <f>VLOOKUP(Tabelle4[[#This Row],[Key]],'2. Unique Results'!A:X,23,FALSE)</f>
        <v/>
      </c>
    </row>
    <row r="123" spans="1:23">
      <c r="A123" t="s">
        <v>6698</v>
      </c>
      <c r="B123" t="str">
        <f>VLOOKUP(Tabelle4[[#This Row],[Key]],'2. Unique Results'!A:X,2,FALSE)</f>
        <v>journalArticle</v>
      </c>
      <c r="C123">
        <f>VLOOKUP(Tabelle4[[#This Row],[Key]],'2. Unique Results'!A:X,3,FALSE)</f>
        <v>2021</v>
      </c>
      <c r="D123" t="str">
        <f>VLOOKUP(Tabelle4[[#This Row],[Key]],'2. Unique Results'!A:X,4,FALSE)</f>
        <v>Planas, Elena; Daniel, Gwendal; Brambilla, Marco; Cabot, Jordi</v>
      </c>
      <c r="E123" t="str">
        <f>VLOOKUP(Tabelle4[[#This Row],[Key]],'2. Unique Results'!A:X,5,FALSE)</f>
        <v>Towards a model-driven approach for multiexperience AI-based user interfaces</v>
      </c>
      <c r="F123" t="str">
        <f>VLOOKUP(Tabelle4[[#This Row],[Key]],'2. Unique Results'!A:X,6,FALSE)</f>
        <v>Software and Systems Modeling</v>
      </c>
      <c r="G123" t="str">
        <f>VLOOKUP(Tabelle4[[#This Row],[Key]],'2. Unique Results'!A:X,7,FALSE)</f>
        <v/>
      </c>
      <c r="H123" t="str">
        <f>VLOOKUP(Tabelle4[[#This Row],[Key]],'2. Unique Results'!A:X,8,FALSE)</f>
        <v>1619-1374</v>
      </c>
      <c r="I123" t="str">
        <f>VLOOKUP(Tabelle4[[#This Row],[Key]],'2. Unique Results'!A:X,9,FALSE)</f>
        <v>10.1007/s10270-021-00904-y</v>
      </c>
      <c r="J123" t="str">
        <f>VLOOKUP(Tabelle4[[#This Row],[Key]],'2. Unique Results'!A:X,10,FALSE)</f>
        <v>http://dx.doi.org/10.1007/s10270-021-00904-y</v>
      </c>
      <c r="K123" t="str">
        <f>VLOOKUP(Tabelle4[[#This Row],[Key]],'2. Unique Results'!A:X,11,FALSE)</f>
        <v>2021-08</v>
      </c>
      <c r="L123">
        <f>VLOOKUP(Tabelle4[[#This Row],[Key]],'2. Unique Results'!A:X,12,FALSE)</f>
        <v>45363.382071759261</v>
      </c>
      <c r="M123" s="16">
        <f>VLOOKUP(Tabelle4[[#This Row],[Key]],'2. Unique Results'!A:X,13,FALSE)</f>
        <v>45363.385868055557</v>
      </c>
      <c r="N123" s="16" t="str">
        <f>VLOOKUP(Tabelle4[[#This Row],[Key]],'2. Unique Results'!A:X,14,FALSE)</f>
        <v/>
      </c>
      <c r="O123" t="str">
        <f>VLOOKUP(Tabelle4[[#This Row],[Key]],'2. Unique Results'!A:X,15,FALSE)</f>
        <v>997-1009</v>
      </c>
      <c r="P123" t="str">
        <f>VLOOKUP(Tabelle4[[#This Row],[Key]],'2. Unique Results'!A:X,16,FALSE)</f>
        <v>4</v>
      </c>
      <c r="Q123" t="str">
        <f>VLOOKUP(Tabelle4[[#This Row],[Key]],'2. Unique Results'!A:X,17,FALSE)</f>
        <v>20</v>
      </c>
      <c r="R123" t="str">
        <f>VLOOKUP(Tabelle4[[#This Row],[Key]],'2. Unique Results'!A:X,18,FALSE)</f>
        <v>Softw Syst Model</v>
      </c>
      <c r="S123" t="str">
        <f>VLOOKUP(Tabelle4[[#This Row],[Key]],'2. Unique Results'!A:X,19,FALSE)</f>
        <v/>
      </c>
      <c r="T123" t="str">
        <f>VLOOKUP(Tabelle4[[#This Row],[Key]],'2. Unique Results'!A:X,20,FALSE)</f>
        <v/>
      </c>
      <c r="U123" t="str">
        <f>VLOOKUP(Tabelle4[[#This Row],[Key]],'2. Unique Results'!A:X,21,FALSE)</f>
        <v/>
      </c>
      <c r="V123" t="str">
        <f>VLOOKUP(Tabelle4[[#This Row],[Key]],'2. Unique Results'!A:X,22,FALSE)</f>
        <v>en</v>
      </c>
      <c r="W123" t="str">
        <f>VLOOKUP(Tabelle4[[#This Row],[Key]],'2. Unique Results'!A:X,23,FALSE)</f>
        <v/>
      </c>
    </row>
    <row r="124" spans="1:23">
      <c r="A124" t="s">
        <v>9841</v>
      </c>
      <c r="B124" t="str">
        <f>VLOOKUP(Tabelle4[[#This Row],[Key]],'2. Unique Results'!A:X,2,FALSE)</f>
        <v>conferencePaper</v>
      </c>
      <c r="C124">
        <f>VLOOKUP(Tabelle4[[#This Row],[Key]],'2. Unique Results'!A:X,3,FALSE)</f>
        <v>2022</v>
      </c>
      <c r="D124" t="str">
        <f>VLOOKUP(Tabelle4[[#This Row],[Key]],'2. Unique Results'!A:X,4,FALSE)</f>
        <v>Yang, Song; Sahraoui, Houari</v>
      </c>
      <c r="E124" t="str">
        <f>VLOOKUP(Tabelle4[[#This Row],[Key]],'2. Unique Results'!A:X,5,FALSE)</f>
        <v>Towards automatically extracting UML class diagrams from natural language specifications</v>
      </c>
      <c r="F124" t="str">
        <f>VLOOKUP(Tabelle4[[#This Row],[Key]],'2. Unique Results'!A:X,6,FALSE)</f>
        <v>Proceedings of the 25th international conference on model driven engineering languages and systems: Companion proceedings</v>
      </c>
      <c r="G124" t="str">
        <f>VLOOKUP(Tabelle4[[#This Row],[Key]],'2. Unique Results'!A:X,7,FALSE)</f>
        <v>978-1-4503-9467-3</v>
      </c>
      <c r="H124" t="str">
        <f>VLOOKUP(Tabelle4[[#This Row],[Key]],'2. Unique Results'!A:X,8,FALSE)</f>
        <v/>
      </c>
      <c r="I124" t="str">
        <f>VLOOKUP(Tabelle4[[#This Row],[Key]],'2. Unique Results'!A:X,9,FALSE)</f>
        <v>10.1145/3550356.3561592</v>
      </c>
      <c r="J124" t="str">
        <f>VLOOKUP(Tabelle4[[#This Row],[Key]],'2. Unique Results'!A:X,10,FALSE)</f>
        <v>https://doi.org/10.1145/3550356.3561592</v>
      </c>
      <c r="K124" t="str">
        <f>VLOOKUP(Tabelle4[[#This Row],[Key]],'2. Unique Results'!A:X,11,FALSE)</f>
        <v>2022</v>
      </c>
      <c r="L124">
        <f>VLOOKUP(Tabelle4[[#This Row],[Key]],'2. Unique Results'!A:X,12,FALSE)</f>
        <v>45363.382245370369</v>
      </c>
      <c r="M124" s="16">
        <f>VLOOKUP(Tabelle4[[#This Row],[Key]],'2. Unique Results'!A:X,13,FALSE)</f>
        <v>45363.385879629626</v>
      </c>
      <c r="N124" s="16" t="str">
        <f>VLOOKUP(Tabelle4[[#This Row],[Key]],'2. Unique Results'!A:X,14,FALSE)</f>
        <v/>
      </c>
      <c r="O124" t="str">
        <f>VLOOKUP(Tabelle4[[#This Row],[Key]],'2. Unique Results'!A:X,15,FALSE)</f>
        <v>396–403</v>
      </c>
      <c r="P124" t="str">
        <f>VLOOKUP(Tabelle4[[#This Row],[Key]],'2. Unique Results'!A:X,16,FALSE)</f>
        <v/>
      </c>
      <c r="Q124" t="str">
        <f>VLOOKUP(Tabelle4[[#This Row],[Key]],'2. Unique Results'!A:X,17,FALSE)</f>
        <v/>
      </c>
      <c r="R124" t="str">
        <f>VLOOKUP(Tabelle4[[#This Row],[Key]],'2. Unique Results'!A:X,18,FALSE)</f>
        <v/>
      </c>
      <c r="S124" t="str">
        <f>VLOOKUP(Tabelle4[[#This Row],[Key]],'2. Unique Results'!A:X,19,FALSE)</f>
        <v/>
      </c>
      <c r="T124" t="str">
        <f>VLOOKUP(Tabelle4[[#This Row],[Key]],'2. Unique Results'!A:X,20,FALSE)</f>
        <v>Association for Computing Machinery</v>
      </c>
      <c r="U124" t="str">
        <f>VLOOKUP(Tabelle4[[#This Row],[Key]],'2. Unique Results'!A:X,21,FALSE)</f>
        <v>New York, NY, USA</v>
      </c>
      <c r="V124" t="str">
        <f>VLOOKUP(Tabelle4[[#This Row],[Key]],'2. Unique Results'!A:X,22,FALSE)</f>
        <v/>
      </c>
      <c r="W124" t="str">
        <f>VLOOKUP(Tabelle4[[#This Row],[Key]],'2. Unique Results'!A:X,23,FALSE)</f>
        <v/>
      </c>
    </row>
    <row r="125" spans="1:23">
      <c r="A125" t="s">
        <v>9923</v>
      </c>
      <c r="B125" t="str">
        <f>VLOOKUP(Tabelle4[[#This Row],[Key]],'2. Unique Results'!A:X,2,FALSE)</f>
        <v>conferencePaper</v>
      </c>
      <c r="C125">
        <f>VLOOKUP(Tabelle4[[#This Row],[Key]],'2. Unique Results'!A:X,3,FALSE)</f>
        <v>2022</v>
      </c>
      <c r="D125" t="str">
        <f>VLOOKUP(Tabelle4[[#This Row],[Key]],'2. Unique Results'!A:X,4,FALSE)</f>
        <v>Yohannis, Alfa; Kolovos, Dimitris</v>
      </c>
      <c r="E125" t="str">
        <f>VLOOKUP(Tabelle4[[#This Row],[Key]],'2. Unique Results'!A:X,5,FALSE)</f>
        <v>Towards model-based bias mitigation in machine learning</v>
      </c>
      <c r="F125" t="str">
        <f>VLOOKUP(Tabelle4[[#This Row],[Key]],'2. Unique Results'!A:X,6,FALSE)</f>
        <v>Proceedings of the 25th international conference on model driven engineering languages and systems</v>
      </c>
      <c r="G125" t="str">
        <f>VLOOKUP(Tabelle4[[#This Row],[Key]],'2. Unique Results'!A:X,7,FALSE)</f>
        <v>978-1-4503-9466-6</v>
      </c>
      <c r="H125" t="str">
        <f>VLOOKUP(Tabelle4[[#This Row],[Key]],'2. Unique Results'!A:X,8,FALSE)</f>
        <v/>
      </c>
      <c r="I125" t="str">
        <f>VLOOKUP(Tabelle4[[#This Row],[Key]],'2. Unique Results'!A:X,9,FALSE)</f>
        <v>10.1145/3550355.3552401</v>
      </c>
      <c r="J125" t="str">
        <f>VLOOKUP(Tabelle4[[#This Row],[Key]],'2. Unique Results'!A:X,10,FALSE)</f>
        <v>https://doi.org/10.1145/3550355.3552401</v>
      </c>
      <c r="K125" t="str">
        <f>VLOOKUP(Tabelle4[[#This Row],[Key]],'2. Unique Results'!A:X,11,FALSE)</f>
        <v>2022</v>
      </c>
      <c r="L125">
        <f>VLOOKUP(Tabelle4[[#This Row],[Key]],'2. Unique Results'!A:X,12,FALSE)</f>
        <v>45363.382256944446</v>
      </c>
      <c r="M125" s="16">
        <f>VLOOKUP(Tabelle4[[#This Row],[Key]],'2. Unique Results'!A:X,13,FALSE)</f>
        <v>45363.385891203703</v>
      </c>
      <c r="N125" s="16" t="str">
        <f>VLOOKUP(Tabelle4[[#This Row],[Key]],'2. Unique Results'!A:X,14,FALSE)</f>
        <v/>
      </c>
      <c r="O125" t="str">
        <f>VLOOKUP(Tabelle4[[#This Row],[Key]],'2. Unique Results'!A:X,15,FALSE)</f>
        <v>143–153</v>
      </c>
      <c r="P125" t="str">
        <f>VLOOKUP(Tabelle4[[#This Row],[Key]],'2. Unique Results'!A:X,16,FALSE)</f>
        <v/>
      </c>
      <c r="Q125" t="str">
        <f>VLOOKUP(Tabelle4[[#This Row],[Key]],'2. Unique Results'!A:X,17,FALSE)</f>
        <v/>
      </c>
      <c r="R125" t="str">
        <f>VLOOKUP(Tabelle4[[#This Row],[Key]],'2. Unique Results'!A:X,18,FALSE)</f>
        <v/>
      </c>
      <c r="S125" t="str">
        <f>VLOOKUP(Tabelle4[[#This Row],[Key]],'2. Unique Results'!A:X,19,FALSE)</f>
        <v/>
      </c>
      <c r="T125" t="str">
        <f>VLOOKUP(Tabelle4[[#This Row],[Key]],'2. Unique Results'!A:X,20,FALSE)</f>
        <v>Association for Computing Machinery</v>
      </c>
      <c r="U125" t="str">
        <f>VLOOKUP(Tabelle4[[#This Row],[Key]],'2. Unique Results'!A:X,21,FALSE)</f>
        <v>New York, NY, USA</v>
      </c>
      <c r="V125" t="str">
        <f>VLOOKUP(Tabelle4[[#This Row],[Key]],'2. Unique Results'!A:X,22,FALSE)</f>
        <v/>
      </c>
      <c r="W125" t="str">
        <f>VLOOKUP(Tabelle4[[#This Row],[Key]],'2. Unique Results'!A:X,23,FALSE)</f>
        <v/>
      </c>
    </row>
    <row r="126" spans="1:23">
      <c r="A126" t="s">
        <v>9563</v>
      </c>
      <c r="B126" t="str">
        <f>VLOOKUP(Tabelle4[[#This Row],[Key]],'2. Unique Results'!A:X,2,FALSE)</f>
        <v>conferencePaper</v>
      </c>
      <c r="C126">
        <f>VLOOKUP(Tabelle4[[#This Row],[Key]],'2. Unique Results'!A:X,3,FALSE)</f>
        <v>2021</v>
      </c>
      <c r="D126" t="str">
        <f>VLOOKUP(Tabelle4[[#This Row],[Key]],'2. Unique Results'!A:X,4,FALSE)</f>
        <v>Iyer, C. V. Krishnakumar; Hou, Feili; Wang, Henry; Wang, Yonghong; Oh, Kay; Ganguli, Swetava; Pandey, Vipul</v>
      </c>
      <c r="E126" t="str">
        <f>VLOOKUP(Tabelle4[[#This Row],[Key]],'2. Unique Results'!A:X,5,FALSE)</f>
        <v>Trinity: A no-code AI platform for complex spatial datasets</v>
      </c>
      <c r="F126" t="str">
        <f>VLOOKUP(Tabelle4[[#This Row],[Key]],'2. Unique Results'!A:X,6,FALSE)</f>
        <v>GeoAI@SIGSPATIAL 2021: Proceedings of the 4th ACM SIGSPATIAL international workshop on AI for geographic knowledge discovery, beijing, china, november 2, 2021</v>
      </c>
      <c r="G126" t="str">
        <f>VLOOKUP(Tabelle4[[#This Row],[Key]],'2. Unique Results'!A:X,7,FALSE)</f>
        <v>978-1-4503-9120-7</v>
      </c>
      <c r="H126" t="str">
        <f>VLOOKUP(Tabelle4[[#This Row],[Key]],'2. Unique Results'!A:X,8,FALSE)</f>
        <v/>
      </c>
      <c r="I126" t="str">
        <f>VLOOKUP(Tabelle4[[#This Row],[Key]],'2. Unique Results'!A:X,9,FALSE)</f>
        <v>10.1145/3486635.3491072</v>
      </c>
      <c r="J126" t="str">
        <f>VLOOKUP(Tabelle4[[#This Row],[Key]],'2. Unique Results'!A:X,10,FALSE)</f>
        <v>https://doi.org/10.1145/3486635.3491072</v>
      </c>
      <c r="K126" t="str">
        <f>VLOOKUP(Tabelle4[[#This Row],[Key]],'2. Unique Results'!A:X,11,FALSE)</f>
        <v>2021</v>
      </c>
      <c r="L126">
        <f>VLOOKUP(Tabelle4[[#This Row],[Key]],'2. Unique Results'!A:X,12,FALSE)</f>
        <v>45363.382233796299</v>
      </c>
      <c r="M126" s="16">
        <f>VLOOKUP(Tabelle4[[#This Row],[Key]],'2. Unique Results'!A:X,13,FALSE)</f>
        <v>45363.38590277778</v>
      </c>
      <c r="N126" s="16" t="str">
        <f>VLOOKUP(Tabelle4[[#This Row],[Key]],'2. Unique Results'!A:X,14,FALSE)</f>
        <v/>
      </c>
      <c r="O126" t="str">
        <f>VLOOKUP(Tabelle4[[#This Row],[Key]],'2. Unique Results'!A:X,15,FALSE)</f>
        <v>33–42</v>
      </c>
      <c r="P126" t="str">
        <f>VLOOKUP(Tabelle4[[#This Row],[Key]],'2. Unique Results'!A:X,16,FALSE)</f>
        <v/>
      </c>
      <c r="Q126" t="str">
        <f>VLOOKUP(Tabelle4[[#This Row],[Key]],'2. Unique Results'!A:X,17,FALSE)</f>
        <v>abs/2106.11756</v>
      </c>
      <c r="R126" t="str">
        <f>VLOOKUP(Tabelle4[[#This Row],[Key]],'2. Unique Results'!A:X,18,FALSE)</f>
        <v/>
      </c>
      <c r="S126" t="str">
        <f>VLOOKUP(Tabelle4[[#This Row],[Key]],'2. Unique Results'!A:X,19,FALSE)</f>
        <v/>
      </c>
      <c r="T126" t="str">
        <f>VLOOKUP(Tabelle4[[#This Row],[Key]],'2. Unique Results'!A:X,20,FALSE)</f>
        <v>ACM</v>
      </c>
      <c r="U126" t="str">
        <f>VLOOKUP(Tabelle4[[#This Row],[Key]],'2. Unique Results'!A:X,21,FALSE)</f>
        <v>New York, NY, USA</v>
      </c>
      <c r="V126" t="str">
        <f>VLOOKUP(Tabelle4[[#This Row],[Key]],'2. Unique Results'!A:X,22,FALSE)</f>
        <v/>
      </c>
      <c r="W126" t="str">
        <f>VLOOKUP(Tabelle4[[#This Row],[Key]],'2. Unique Results'!A:X,23,FALSE)</f>
        <v/>
      </c>
    </row>
    <row r="127" spans="1:23">
      <c r="A127" t="s">
        <v>8886</v>
      </c>
      <c r="B127" t="str">
        <f>VLOOKUP(Tabelle4[[#This Row],[Key]],'2. Unique Results'!A:X,2,FALSE)</f>
        <v>journalArticle</v>
      </c>
      <c r="C127">
        <f>VLOOKUP(Tabelle4[[#This Row],[Key]],'2. Unique Results'!A:X,3,FALSE)</f>
        <v>0</v>
      </c>
      <c r="D127" t="str">
        <f>VLOOKUP(Tabelle4[[#This Row],[Key]],'2. Unique Results'!A:X,4,FALSE)</f>
        <v>Martinez, Eder; Cisterna, Diego</v>
      </c>
      <c r="E127" t="str">
        <f>VLOOKUP(Tabelle4[[#This Row],[Key]],'2. Unique Results'!A:X,5,FALSE)</f>
        <v>Using low-code and artificial in℡ligence to support continuous improvement in the construction industry</v>
      </c>
      <c r="F127" t="str">
        <f>VLOOKUP(Tabelle4[[#This Row],[Key]],'2. Unique Results'!A:X,6,FALSE)</f>
        <v/>
      </c>
      <c r="G127" t="str">
        <f>VLOOKUP(Tabelle4[[#This Row],[Key]],'2. Unique Results'!A:X,7,FALSE)</f>
        <v/>
      </c>
      <c r="H127" t="str">
        <f>VLOOKUP(Tabelle4[[#This Row],[Key]],'2. Unique Results'!A:X,8,FALSE)</f>
        <v/>
      </c>
      <c r="I127" t="str">
        <f>VLOOKUP(Tabelle4[[#This Row],[Key]],'2. Unique Results'!A:X,9,FALSE)</f>
        <v/>
      </c>
      <c r="J127" t="str">
        <f>VLOOKUP(Tabelle4[[#This Row],[Key]],'2. Unique Results'!A:X,10,FALSE)</f>
        <v>https://www.researchgate.net/profile/Eder-Martinez/publication/372138874_USING_LOW-CODE_AND_ARTIFICIAL_INTELLIGENCE_TO_SUPPORT_CONTINUOUS_IMPROVEMENT_IN_THE_CONSTRUCTION_INDUSTRY/links/64a64956c41fb852dd555cd9/Using-Low-Code-and-Artificial-Intelligence-to-Support-Continuous-Improvement-in-the-Construction-Industry.pdf</v>
      </c>
      <c r="K127" t="str">
        <f>VLOOKUP(Tabelle4[[#This Row],[Key]],'2. Unique Results'!A:X,11,FALSE)</f>
        <v/>
      </c>
      <c r="L127">
        <f>VLOOKUP(Tabelle4[[#This Row],[Key]],'2. Unique Results'!A:X,12,FALSE)</f>
        <v>45363.382175925923</v>
      </c>
      <c r="M127" s="16">
        <f>VLOOKUP(Tabelle4[[#This Row],[Key]],'2. Unique Results'!A:X,13,FALSE)</f>
        <v>45363.385914351849</v>
      </c>
      <c r="N127" s="16" t="str">
        <f>VLOOKUP(Tabelle4[[#This Row],[Key]],'2. Unique Results'!A:X,14,FALSE)</f>
        <v>2024-02-20</v>
      </c>
      <c r="O127" t="str">
        <f>VLOOKUP(Tabelle4[[#This Row],[Key]],'2. Unique Results'!A:X,15,FALSE)</f>
        <v/>
      </c>
      <c r="P127" t="str">
        <f>VLOOKUP(Tabelle4[[#This Row],[Key]],'2. Unique Results'!A:X,16,FALSE)</f>
        <v/>
      </c>
      <c r="Q127" t="str">
        <f>VLOOKUP(Tabelle4[[#This Row],[Key]],'2. Unique Results'!A:X,17,FALSE)</f>
        <v/>
      </c>
      <c r="R127" t="str">
        <f>VLOOKUP(Tabelle4[[#This Row],[Key]],'2. Unique Results'!A:X,18,FALSE)</f>
        <v/>
      </c>
      <c r="S127" t="str">
        <f>VLOOKUP(Tabelle4[[#This Row],[Key]],'2. Unique Results'!A:X,19,FALSE)</f>
        <v/>
      </c>
      <c r="T127" t="str">
        <f>VLOOKUP(Tabelle4[[#This Row],[Key]],'2. Unique Results'!A:X,20,FALSE)</f>
        <v/>
      </c>
      <c r="U127" t="str">
        <f>VLOOKUP(Tabelle4[[#This Row],[Key]],'2. Unique Results'!A:X,21,FALSE)</f>
        <v/>
      </c>
      <c r="V127" t="str">
        <f>VLOOKUP(Tabelle4[[#This Row],[Key]],'2. Unique Results'!A:X,22,FALSE)</f>
        <v/>
      </c>
      <c r="W127" t="str">
        <f>VLOOKUP(Tabelle4[[#This Row],[Key]],'2. Unique Results'!A:X,23,FALSE)</f>
        <v/>
      </c>
    </row>
    <row r="128" spans="1:23">
      <c r="A128" t="s">
        <v>9964</v>
      </c>
      <c r="B128" t="str">
        <f>VLOOKUP(Tabelle4[[#This Row],[Key]],'2. Unique Results'!A:X,2,FALSE)</f>
        <v>conferencePaper</v>
      </c>
      <c r="C128">
        <f>VLOOKUP(Tabelle4[[#This Row],[Key]],'2. Unique Results'!A:X,3,FALSE)</f>
        <v>2023</v>
      </c>
      <c r="D128" t="str">
        <f>VLOOKUP(Tabelle4[[#This Row],[Key]],'2. Unique Results'!A:X,4,FALSE)</f>
        <v>Winkelmann, Sven; Büttner, Max; Deivasihamani, Dharani; von Hoffmann, Alexander; Flohr, Fabian</v>
      </c>
      <c r="E128" t="str">
        <f>VLOOKUP(Tabelle4[[#This Row],[Key]],'2. Unique Results'!A:X,5,FALSE)</f>
        <v>Using node-RED as a low-code approach to model interaction logic of machine-learning-supported eHMIs for the virtual driving simulator carla</v>
      </c>
      <c r="F128" t="str">
        <f>VLOOKUP(Tabelle4[[#This Row],[Key]],'2. Unique Results'!A:X,6,FALSE)</f>
        <v>Adjunct proceedings of the 15th international conference on automotive user interfaces and interactive vehicular applications</v>
      </c>
      <c r="G128" t="str">
        <f>VLOOKUP(Tabelle4[[#This Row],[Key]],'2. Unique Results'!A:X,7,FALSE)</f>
        <v>9798400701122</v>
      </c>
      <c r="H128" t="str">
        <f>VLOOKUP(Tabelle4[[#This Row],[Key]],'2. Unique Results'!A:X,8,FALSE)</f>
        <v/>
      </c>
      <c r="I128" t="str">
        <f>VLOOKUP(Tabelle4[[#This Row],[Key]],'2. Unique Results'!A:X,9,FALSE)</f>
        <v>10.1145/3581961.3609844</v>
      </c>
      <c r="J128" t="str">
        <f>VLOOKUP(Tabelle4[[#This Row],[Key]],'2. Unique Results'!A:X,10,FALSE)</f>
        <v>https://doi.org/10.1145/3581961.3609844</v>
      </c>
      <c r="K128" t="str">
        <f>VLOOKUP(Tabelle4[[#This Row],[Key]],'2. Unique Results'!A:X,11,FALSE)</f>
        <v>2023</v>
      </c>
      <c r="L128">
        <f>VLOOKUP(Tabelle4[[#This Row],[Key]],'2. Unique Results'!A:X,12,FALSE)</f>
        <v>45363.382256944446</v>
      </c>
      <c r="M128" s="16">
        <f>VLOOKUP(Tabelle4[[#This Row],[Key]],'2. Unique Results'!A:X,13,FALSE)</f>
        <v>45363.385914351849</v>
      </c>
      <c r="N128" s="16" t="str">
        <f>VLOOKUP(Tabelle4[[#This Row],[Key]],'2. Unique Results'!A:X,14,FALSE)</f>
        <v/>
      </c>
      <c r="O128" t="str">
        <f>VLOOKUP(Tabelle4[[#This Row],[Key]],'2. Unique Results'!A:X,15,FALSE)</f>
        <v>323–326</v>
      </c>
      <c r="P128" t="str">
        <f>VLOOKUP(Tabelle4[[#This Row],[Key]],'2. Unique Results'!A:X,16,FALSE)</f>
        <v/>
      </c>
      <c r="Q128" t="str">
        <f>VLOOKUP(Tabelle4[[#This Row],[Key]],'2. Unique Results'!A:X,17,FALSE)</f>
        <v/>
      </c>
      <c r="R128" t="str">
        <f>VLOOKUP(Tabelle4[[#This Row],[Key]],'2. Unique Results'!A:X,18,FALSE)</f>
        <v/>
      </c>
      <c r="S128" t="str">
        <f>VLOOKUP(Tabelle4[[#This Row],[Key]],'2. Unique Results'!A:X,19,FALSE)</f>
        <v/>
      </c>
      <c r="T128" t="str">
        <f>VLOOKUP(Tabelle4[[#This Row],[Key]],'2. Unique Results'!A:X,20,FALSE)</f>
        <v>Association for Computing Machinery</v>
      </c>
      <c r="U128" t="str">
        <f>VLOOKUP(Tabelle4[[#This Row],[Key]],'2. Unique Results'!A:X,21,FALSE)</f>
        <v>New York, NY, USA</v>
      </c>
      <c r="V128" t="str">
        <f>VLOOKUP(Tabelle4[[#This Row],[Key]],'2. Unique Results'!A:X,22,FALSE)</f>
        <v/>
      </c>
      <c r="W128" t="str">
        <f>VLOOKUP(Tabelle4[[#This Row],[Key]],'2. Unique Results'!A:X,23,FALSE)</f>
        <v/>
      </c>
    </row>
    <row r="129" spans="1:23">
      <c r="A129" t="s">
        <v>7171</v>
      </c>
      <c r="B129" t="str">
        <f>VLOOKUP(Tabelle4[[#This Row],[Key]],'2. Unique Results'!A:X,2,FALSE)</f>
        <v>journalArticle</v>
      </c>
      <c r="C129">
        <f>VLOOKUP(Tabelle4[[#This Row],[Key]],'2. Unique Results'!A:X,3,FALSE)</f>
        <v>2021</v>
      </c>
      <c r="D129" t="str">
        <f>VLOOKUP(Tabelle4[[#This Row],[Key]],'2. Unique Results'!A:X,4,FALSE)</f>
        <v>Nair, Arvind; Ning, Xia; Hill, James H.</v>
      </c>
      <c r="E129" t="str">
        <f>VLOOKUP(Tabelle4[[#This Row],[Key]],'2. Unique Results'!A:X,5,FALSE)</f>
        <v>Using recommender systems to improve proactive modeling</v>
      </c>
      <c r="F129" t="str">
        <f>VLOOKUP(Tabelle4[[#This Row],[Key]],'2. Unique Results'!A:X,6,FALSE)</f>
        <v>Software and Systems Modeling</v>
      </c>
      <c r="G129" t="str">
        <f>VLOOKUP(Tabelle4[[#This Row],[Key]],'2. Unique Results'!A:X,7,FALSE)</f>
        <v/>
      </c>
      <c r="H129" t="str">
        <f>VLOOKUP(Tabelle4[[#This Row],[Key]],'2. Unique Results'!A:X,8,FALSE)</f>
        <v>1619-1374</v>
      </c>
      <c r="I129" t="str">
        <f>VLOOKUP(Tabelle4[[#This Row],[Key]],'2. Unique Results'!A:X,9,FALSE)</f>
        <v>10.1007/s10270-020-00841-2</v>
      </c>
      <c r="J129" t="str">
        <f>VLOOKUP(Tabelle4[[#This Row],[Key]],'2. Unique Results'!A:X,10,FALSE)</f>
        <v>http://dx.doi.org/10.1007/s10270-020-00841-2</v>
      </c>
      <c r="K129" t="str">
        <f>VLOOKUP(Tabelle4[[#This Row],[Key]],'2. Unique Results'!A:X,11,FALSE)</f>
        <v>2021-01-25</v>
      </c>
      <c r="L129">
        <f>VLOOKUP(Tabelle4[[#This Row],[Key]],'2. Unique Results'!A:X,12,FALSE)</f>
        <v>45363.382094907407</v>
      </c>
      <c r="M129" s="16">
        <f>VLOOKUP(Tabelle4[[#This Row],[Key]],'2. Unique Results'!A:X,13,FALSE)</f>
        <v>45363.385914351849</v>
      </c>
      <c r="N129" s="16" t="str">
        <f>VLOOKUP(Tabelle4[[#This Row],[Key]],'2. Unique Results'!A:X,14,FALSE)</f>
        <v/>
      </c>
      <c r="O129" t="str">
        <f>VLOOKUP(Tabelle4[[#This Row],[Key]],'2. Unique Results'!A:X,15,FALSE)</f>
        <v>1159-1181</v>
      </c>
      <c r="P129" t="str">
        <f>VLOOKUP(Tabelle4[[#This Row],[Key]],'2. Unique Results'!A:X,16,FALSE)</f>
        <v>4</v>
      </c>
      <c r="Q129" t="str">
        <f>VLOOKUP(Tabelle4[[#This Row],[Key]],'2. Unique Results'!A:X,17,FALSE)</f>
        <v>20</v>
      </c>
      <c r="R129" t="str">
        <f>VLOOKUP(Tabelle4[[#This Row],[Key]],'2. Unique Results'!A:X,18,FALSE)</f>
        <v>Softw Syst Model</v>
      </c>
      <c r="S129" t="str">
        <f>VLOOKUP(Tabelle4[[#This Row],[Key]],'2. Unique Results'!A:X,19,FALSE)</f>
        <v/>
      </c>
      <c r="T129" t="str">
        <f>VLOOKUP(Tabelle4[[#This Row],[Key]],'2. Unique Results'!A:X,20,FALSE)</f>
        <v/>
      </c>
      <c r="U129" t="str">
        <f>VLOOKUP(Tabelle4[[#This Row],[Key]],'2. Unique Results'!A:X,21,FALSE)</f>
        <v/>
      </c>
      <c r="V129" t="str">
        <f>VLOOKUP(Tabelle4[[#This Row],[Key]],'2. Unique Results'!A:X,22,FALSE)</f>
        <v>en</v>
      </c>
      <c r="W129" t="str">
        <f>VLOOKUP(Tabelle4[[#This Row],[Key]],'2. Unique Results'!A:X,23,FALSE)</f>
        <v/>
      </c>
    </row>
    <row r="130" spans="1:23">
      <c r="A130" t="s">
        <v>6649</v>
      </c>
      <c r="B130" t="str">
        <f>VLOOKUP(Tabelle4[[#This Row],[Key]],'2. Unique Results'!A:X,2,FALSE)</f>
        <v>bookSection</v>
      </c>
      <c r="C130">
        <f>VLOOKUP(Tabelle4[[#This Row],[Key]],'2. Unique Results'!A:X,3,FALSE)</f>
        <v>2019</v>
      </c>
      <c r="D130" t="str">
        <f>VLOOKUP(Tabelle4[[#This Row],[Key]],'2. Unique Results'!A:X,4,FALSE)</f>
        <v>Grelck, Clemens; Niewiadomska-Szynkiewicz, Ewa; Aldinucci, Marco; Bracciali, Andrea; Larsson, Elisabeth</v>
      </c>
      <c r="E130" t="str">
        <f>VLOOKUP(Tabelle4[[#This Row],[Key]],'2. Unique Results'!A:X,5,FALSE)</f>
        <v>Why high-performance modelling and simulation for big data applications matters</v>
      </c>
      <c r="F130" t="str">
        <f>VLOOKUP(Tabelle4[[#This Row],[Key]],'2. Unique Results'!A:X,6,FALSE)</f>
        <v>High-performance modelling and simulation for big data applications</v>
      </c>
      <c r="G130" t="str">
        <f>VLOOKUP(Tabelle4[[#This Row],[Key]],'2. Unique Results'!A:X,7,FALSE)</f>
        <v>978-3-030-16272-6</v>
      </c>
      <c r="H130" t="str">
        <f>VLOOKUP(Tabelle4[[#This Row],[Key]],'2. Unique Results'!A:X,8,FALSE)</f>
        <v/>
      </c>
      <c r="I130" t="str">
        <f>VLOOKUP(Tabelle4[[#This Row],[Key]],'2. Unique Results'!A:X,9,FALSE)</f>
        <v/>
      </c>
      <c r="J130" t="str">
        <f>VLOOKUP(Tabelle4[[#This Row],[Key]],'2. Unique Results'!A:X,10,FALSE)</f>
        <v>http://dx.doi.org/10.1007/978-3-030-16272-6_1</v>
      </c>
      <c r="K130" t="str">
        <f>VLOOKUP(Tabelle4[[#This Row],[Key]],'2. Unique Results'!A:X,11,FALSE)</f>
        <v>2019</v>
      </c>
      <c r="L130">
        <f>VLOOKUP(Tabelle4[[#This Row],[Key]],'2. Unique Results'!A:X,12,FALSE)</f>
        <v>45363.382071759261</v>
      </c>
      <c r="M130" s="16">
        <f>VLOOKUP(Tabelle4[[#This Row],[Key]],'2. Unique Results'!A:X,13,FALSE)</f>
        <v>45363.385925925926</v>
      </c>
      <c r="N130" s="16" t="str">
        <f>VLOOKUP(Tabelle4[[#This Row],[Key]],'2. Unique Results'!A:X,14,FALSE)</f>
        <v/>
      </c>
      <c r="O130" t="str">
        <f>VLOOKUP(Tabelle4[[#This Row],[Key]],'2. Unique Results'!A:X,15,FALSE)</f>
        <v>1–35</v>
      </c>
      <c r="P130" t="str">
        <f>VLOOKUP(Tabelle4[[#This Row],[Key]],'2. Unique Results'!A:X,16,FALSE)</f>
        <v/>
      </c>
      <c r="Q130" t="str">
        <f>VLOOKUP(Tabelle4[[#This Row],[Key]],'2. Unique Results'!A:X,17,FALSE)</f>
        <v/>
      </c>
      <c r="R130" t="str">
        <f>VLOOKUP(Tabelle4[[#This Row],[Key]],'2. Unique Results'!A:X,18,FALSE)</f>
        <v/>
      </c>
      <c r="S130" t="str">
        <f>VLOOKUP(Tabelle4[[#This Row],[Key]],'2. Unique Results'!A:X,19,FALSE)</f>
        <v/>
      </c>
      <c r="T130" t="str">
        <f>VLOOKUP(Tabelle4[[#This Row],[Key]],'2. Unique Results'!A:X,20,FALSE)</f>
        <v>Springer International Publishing</v>
      </c>
      <c r="U130" t="str">
        <f>VLOOKUP(Tabelle4[[#This Row],[Key]],'2. Unique Results'!A:X,21,FALSE)</f>
        <v/>
      </c>
      <c r="V130" t="str">
        <f>VLOOKUP(Tabelle4[[#This Row],[Key]],'2. Unique Results'!A:X,22,FALSE)</f>
        <v/>
      </c>
      <c r="W130" t="str">
        <f>VLOOKUP(Tabelle4[[#This Row],[Key]],'2. Unique Results'!A:X,23,FALSE)</f>
        <v/>
      </c>
    </row>
    <row r="131" spans="1:23">
      <c r="A131" t="s">
        <v>8373</v>
      </c>
      <c r="B131" t="str">
        <f>VLOOKUP(Tabelle4[[#This Row],[Key]],'2. Unique Results'!A:X,2,FALSE)</f>
        <v>journalArticle</v>
      </c>
      <c r="C131">
        <f>VLOOKUP(Tabelle4[[#This Row],[Key]],'2. Unique Results'!A:X,3,FALSE)</f>
        <v>2022</v>
      </c>
      <c r="D131" t="str">
        <f>VLOOKUP(Tabelle4[[#This Row],[Key]],'2. Unique Results'!A:X,4,FALSE)</f>
        <v>Torres, Weslley; van den Brand, Mark G. J.; Serebrenik, Alexander</v>
      </c>
      <c r="E131" t="str">
        <f>VLOOKUP(Tabelle4[[#This Row],[Key]],'2. Unique Results'!A:X,5,FALSE)</f>
        <v>Xamã : Optical character recognition for multi-domain model management</v>
      </c>
      <c r="F131" t="str">
        <f>VLOOKUP(Tabelle4[[#This Row],[Key]],'2. Unique Results'!A:X,6,FALSE)</f>
        <v>Innovations in Systems and Software Engineering</v>
      </c>
      <c r="G131" t="str">
        <f>VLOOKUP(Tabelle4[[#This Row],[Key]],'2. Unique Results'!A:X,7,FALSE)</f>
        <v/>
      </c>
      <c r="H131" t="str">
        <f>VLOOKUP(Tabelle4[[#This Row],[Key]],'2. Unique Results'!A:X,8,FALSE)</f>
        <v>1614-5054</v>
      </c>
      <c r="I131" t="str">
        <f>VLOOKUP(Tabelle4[[#This Row],[Key]],'2. Unique Results'!A:X,9,FALSE)</f>
        <v>10.1007/s11334-022-00453-7</v>
      </c>
      <c r="J131" t="str">
        <f>VLOOKUP(Tabelle4[[#This Row],[Key]],'2. Unique Results'!A:X,10,FALSE)</f>
        <v>http://dx.doi.org/10.1007/s11334-022-00453-7</v>
      </c>
      <c r="K131" t="str">
        <f>VLOOKUP(Tabelle4[[#This Row],[Key]],'2. Unique Results'!A:X,11,FALSE)</f>
        <v>2022-04-27</v>
      </c>
      <c r="L131">
        <f>VLOOKUP(Tabelle4[[#This Row],[Key]],'2. Unique Results'!A:X,12,FALSE)</f>
        <v>45363.382152777776</v>
      </c>
      <c r="M131" s="16">
        <f>VLOOKUP(Tabelle4[[#This Row],[Key]],'2. Unique Results'!A:X,13,FALSE)</f>
        <v>45363.385925925926</v>
      </c>
      <c r="N131" s="16" t="str">
        <f>VLOOKUP(Tabelle4[[#This Row],[Key]],'2. Unique Results'!A:X,14,FALSE)</f>
        <v/>
      </c>
      <c r="O131" t="str">
        <f>VLOOKUP(Tabelle4[[#This Row],[Key]],'2. Unique Results'!A:X,15,FALSE)</f>
        <v/>
      </c>
      <c r="P131" t="str">
        <f>VLOOKUP(Tabelle4[[#This Row],[Key]],'2. Unique Results'!A:X,16,FALSE)</f>
        <v/>
      </c>
      <c r="Q131" t="str">
        <f>VLOOKUP(Tabelle4[[#This Row],[Key]],'2. Unique Results'!A:X,17,FALSE)</f>
        <v/>
      </c>
      <c r="R131" t="str">
        <f>VLOOKUP(Tabelle4[[#This Row],[Key]],'2. Unique Results'!A:X,18,FALSE)</f>
        <v>Innovations Syst Softw Eng</v>
      </c>
      <c r="S131" t="str">
        <f>VLOOKUP(Tabelle4[[#This Row],[Key]],'2. Unique Results'!A:X,19,FALSE)</f>
        <v/>
      </c>
      <c r="T131" t="str">
        <f>VLOOKUP(Tabelle4[[#This Row],[Key]],'2. Unique Results'!A:X,20,FALSE)</f>
        <v/>
      </c>
      <c r="U131" t="str">
        <f>VLOOKUP(Tabelle4[[#This Row],[Key]],'2. Unique Results'!A:X,21,FALSE)</f>
        <v/>
      </c>
      <c r="V131" t="str">
        <f>VLOOKUP(Tabelle4[[#This Row],[Key]],'2. Unique Results'!A:X,22,FALSE)</f>
        <v>en</v>
      </c>
      <c r="W131" t="str">
        <f>VLOOKUP(Tabelle4[[#This Row],[Key]],'2. Unique Results'!A:X,23,FALSE)</f>
        <v/>
      </c>
    </row>
    <row r="132" spans="1:23">
      <c r="A132" t="s">
        <v>9240</v>
      </c>
      <c r="B132" s="31" t="str">
        <f>VLOOKUP(Tabelle4[[#This Row],[Key]],'2. Unique Results'!A:X,2,FALSE)</f>
        <v>journalArticle</v>
      </c>
      <c r="C132" s="31">
        <f>VLOOKUP(Tabelle4[[#This Row],[Key]],'2. Unique Results'!A:X,3,FALSE)</f>
        <v>2023</v>
      </c>
      <c r="D132" s="31" t="str">
        <f>VLOOKUP(Tabelle4[[#This Row],[Key]],'2. Unique Results'!A:X,4,FALSE)</f>
        <v>Hu, Ming; Cao, E.; Huang, Hongbing; Zhang, Min; Chen, Xiaohong; Chen, Mingsong</v>
      </c>
      <c r="E132" s="31" t="str">
        <f>VLOOKUP(Tabelle4[[#This Row],[Key]],'2. Unique Results'!A:X,5,FALSE)</f>
        <v>AIoTML: A Unified Modeling Language for AIoT-Based Cyber–Physical Systems</v>
      </c>
      <c r="F132" s="31" t="str">
        <f>VLOOKUP(Tabelle4[[#This Row],[Key]],'2. Unique Results'!A:X,6,FALSE)</f>
        <v>IEEE Transactions on Computer-Aided Design of Integrated Circuits and Systems</v>
      </c>
      <c r="G132" s="31" t="str">
        <f>VLOOKUP(Tabelle4[[#This Row],[Key]],'2. Unique Results'!A:X,7,FALSE)</f>
        <v/>
      </c>
      <c r="H132" s="31" t="str">
        <f>VLOOKUP(Tabelle4[[#This Row],[Key]],'2. Unique Results'!A:X,8,FALSE)</f>
        <v/>
      </c>
      <c r="I132" s="31" t="str">
        <f>VLOOKUP(Tabelle4[[#This Row],[Key]],'2. Unique Results'!A:X,9,FALSE)</f>
        <v>10.1109/TCAD.2023.3264786</v>
      </c>
      <c r="J132" s="31" t="str">
        <f>VLOOKUP(Tabelle4[[#This Row],[Key]],'2. Unique Results'!A:X,10,FALSE)</f>
        <v/>
      </c>
      <c r="K132" s="31" t="str">
        <f>VLOOKUP(Tabelle4[[#This Row],[Key]],'2. Unique Results'!A:X,11,FALSE)</f>
        <v>2023-11</v>
      </c>
      <c r="L132" s="31">
        <f>VLOOKUP(Tabelle4[[#This Row],[Key]],'2. Unique Results'!A:X,12,FALSE)</f>
        <v>45363.382210648146</v>
      </c>
      <c r="M132" s="16">
        <f>VLOOKUP(Tabelle4[[#This Row],[Key]],'2. Unique Results'!A:X,13,FALSE)</f>
        <v>45363.385138888887</v>
      </c>
      <c r="N132" s="16" t="str">
        <f>VLOOKUP(Tabelle4[[#This Row],[Key]],'2. Unique Results'!A:X,14,FALSE)</f>
        <v/>
      </c>
      <c r="O132" s="31" t="str">
        <f>VLOOKUP(Tabelle4[[#This Row],[Key]],'2. Unique Results'!A:X,15,FALSE)</f>
        <v>3545-3558</v>
      </c>
      <c r="P132" s="31" t="str">
        <f>VLOOKUP(Tabelle4[[#This Row],[Key]],'2. Unique Results'!A:X,16,FALSE)</f>
        <v>11</v>
      </c>
      <c r="Q132" s="31" t="str">
        <f>VLOOKUP(Tabelle4[[#This Row],[Key]],'2. Unique Results'!A:X,17,FALSE)</f>
        <v>42</v>
      </c>
      <c r="R132" s="31" t="str">
        <f>VLOOKUP(Tabelle4[[#This Row],[Key]],'2. Unique Results'!A:X,18,FALSE)</f>
        <v>IEEE Trans. Comput.-Aided Des. Integr. Circuits Syst.</v>
      </c>
      <c r="S132" s="31" t="str">
        <f>VLOOKUP(Tabelle4[[#This Row],[Key]],'2. Unique Results'!A:X,19,FALSE)</f>
        <v/>
      </c>
      <c r="T132" s="31" t="str">
        <f>VLOOKUP(Tabelle4[[#This Row],[Key]],'2. Unique Results'!A:X,20,FALSE)</f>
        <v/>
      </c>
      <c r="U132" s="31" t="str">
        <f>VLOOKUP(Tabelle4[[#This Row],[Key]],'2. Unique Results'!A:X,21,FALSE)</f>
        <v/>
      </c>
      <c r="V132" s="31" t="str">
        <f>VLOOKUP(Tabelle4[[#This Row],[Key]],'2. Unique Results'!A:X,22,FALSE)</f>
        <v/>
      </c>
      <c r="W132" s="31" t="str">
        <f>VLOOKUP(Tabelle4[[#This Row],[Key]],'2. Unique Results'!A:X,23,FALSE)</f>
        <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41C6D-E233-4506-8719-655ABAD59905}">
  <dimension ref="A1:W48"/>
  <sheetViews>
    <sheetView topLeftCell="A37" workbookViewId="0">
      <selection activeCell="A48" sqref="A48"/>
    </sheetView>
  </sheetViews>
  <sheetFormatPr baseColWidth="10" defaultRowHeight="14.4"/>
  <cols>
    <col min="2" max="2" width="12" customWidth="1"/>
    <col min="3" max="3" width="17.44140625" customWidth="1"/>
    <col min="5" max="5" width="138.6640625" bestFit="1" customWidth="1"/>
    <col min="6" max="6" width="17.5546875" customWidth="1"/>
    <col min="11" max="11" width="15.33203125" customWidth="1"/>
    <col min="13" max="13" width="13.5546875" style="16" customWidth="1"/>
    <col min="14" max="14" width="15.88671875" style="16" customWidth="1"/>
    <col min="15" max="15" width="13.5546875" customWidth="1"/>
    <col min="17" max="17" width="13" customWidth="1"/>
    <col min="21" max="21" width="11.5546875" customWidth="1"/>
  </cols>
  <sheetData>
    <row r="1" spans="1:23">
      <c r="A1" t="s">
        <v>20</v>
      </c>
      <c r="B1" t="s">
        <v>21</v>
      </c>
      <c r="C1" t="s">
        <v>22</v>
      </c>
      <c r="D1" t="s">
        <v>23</v>
      </c>
      <c r="E1" t="s">
        <v>24</v>
      </c>
      <c r="F1" t="s">
        <v>25</v>
      </c>
      <c r="G1" t="s">
        <v>26</v>
      </c>
      <c r="H1" t="s">
        <v>27</v>
      </c>
      <c r="I1" t="s">
        <v>28</v>
      </c>
      <c r="J1" t="s">
        <v>29</v>
      </c>
      <c r="K1" t="s">
        <v>30</v>
      </c>
      <c r="L1" t="s">
        <v>31</v>
      </c>
      <c r="M1" s="16" t="s">
        <v>32</v>
      </c>
      <c r="N1" s="16" t="s">
        <v>33</v>
      </c>
      <c r="O1" t="s">
        <v>34</v>
      </c>
      <c r="P1" t="s">
        <v>35</v>
      </c>
      <c r="Q1" t="s">
        <v>36</v>
      </c>
      <c r="R1" t="s">
        <v>2</v>
      </c>
      <c r="S1" t="s">
        <v>37</v>
      </c>
      <c r="T1" t="s">
        <v>38</v>
      </c>
      <c r="U1" t="s">
        <v>39</v>
      </c>
      <c r="V1" t="s">
        <v>40</v>
      </c>
      <c r="W1" t="s">
        <v>41</v>
      </c>
    </row>
    <row r="2" spans="1:23">
      <c r="A2" t="s">
        <v>4383</v>
      </c>
      <c r="B2" t="str">
        <f>VLOOKUP(Tabelle43[[#This Row],[Key]],'2. Unique Results'!A:X,2,FALSE)</f>
        <v>conferencePaper</v>
      </c>
      <c r="C2">
        <f>VLOOKUP(Tabelle43[[#This Row],[Key]],'2. Unique Results'!A:X,3,FALSE)</f>
        <v>2020</v>
      </c>
      <c r="D2" t="str">
        <f>VLOOKUP(Tabelle43[[#This Row],[Key]],'2. Unique Results'!A:X,4,FALSE)</f>
        <v>Al-Azzoni, Issam</v>
      </c>
      <c r="E2" t="str">
        <f>VLOOKUP(Tabelle43[[#This Row],[Key]],'2. Unique Results'!A:X,5,FALSE)</f>
        <v>Model Driven Approach for Neural Networks</v>
      </c>
      <c r="F2" t="str">
        <f>VLOOKUP(Tabelle43[[#This Row],[Key]],'2. Unique Results'!A:X,6,FALSE)</f>
        <v>2020 International Conference on Intelligent Data Science Technologies and Applications (IDSTA)</v>
      </c>
      <c r="G2" t="str">
        <f>VLOOKUP(Tabelle43[[#This Row],[Key]],'2. Unique Results'!A:X,7,FALSE)</f>
        <v/>
      </c>
      <c r="H2" t="str">
        <f>VLOOKUP(Tabelle43[[#This Row],[Key]],'2. Unique Results'!A:X,8,FALSE)</f>
        <v/>
      </c>
      <c r="I2" t="str">
        <f>VLOOKUP(Tabelle43[[#This Row],[Key]],'2. Unique Results'!A:X,9,FALSE)</f>
        <v>10.1109/IDSTA50958.2020.9264067</v>
      </c>
      <c r="J2" t="str">
        <f>VLOOKUP(Tabelle43[[#This Row],[Key]],'2. Unique Results'!A:X,10,FALSE)</f>
        <v/>
      </c>
      <c r="K2" t="str">
        <f>VLOOKUP(Tabelle43[[#This Row],[Key]],'2. Unique Results'!A:X,11,FALSE)</f>
        <v>2020</v>
      </c>
      <c r="L2">
        <f>VLOOKUP(Tabelle43[[#This Row],[Key]],'2. Unique Results'!A:X,12,FALSE)</f>
        <v>44887.363807870373</v>
      </c>
      <c r="M2" s="16">
        <f>VLOOKUP(Tabelle43[[#This Row],[Key]],'2. Unique Results'!A:X,13,FALSE)</f>
        <v>44887.363807870373</v>
      </c>
      <c r="N2" s="16">
        <f>VLOOKUP(Tabelle43[[#This Row],[Key]],'2. Unique Results'!A:X,14,FALSE)</f>
        <v>0</v>
      </c>
      <c r="O2" t="str">
        <f>VLOOKUP(Tabelle43[[#This Row],[Key]],'2. Unique Results'!A:X,15,FALSE)</f>
        <v>87-94</v>
      </c>
      <c r="P2" t="str">
        <f>VLOOKUP(Tabelle43[[#This Row],[Key]],'2. Unique Results'!A:X,16,FALSE)</f>
        <v/>
      </c>
      <c r="Q2" t="str">
        <f>VLOOKUP(Tabelle43[[#This Row],[Key]],'2. Unique Results'!A:X,17,FALSE)</f>
        <v/>
      </c>
      <c r="R2" t="str">
        <f>VLOOKUP(Tabelle43[[#This Row],[Key]],'2. Unique Results'!A:X,18,FALSE)</f>
        <v/>
      </c>
      <c r="S2" t="str">
        <f>VLOOKUP(Tabelle43[[#This Row],[Key]],'2. Unique Results'!A:X,19,FALSE)</f>
        <v/>
      </c>
      <c r="T2" t="str">
        <f>VLOOKUP(Tabelle43[[#This Row],[Key]],'2. Unique Results'!A:X,20,FALSE)</f>
        <v/>
      </c>
      <c r="U2" t="str">
        <f>VLOOKUP(Tabelle43[[#This Row],[Key]],'2. Unique Results'!A:X,21,FALSE)</f>
        <v/>
      </c>
      <c r="V2" t="str">
        <f>VLOOKUP(Tabelle43[[#This Row],[Key]],'2. Unique Results'!A:X,22,FALSE)</f>
        <v/>
      </c>
      <c r="W2" t="str">
        <f>VLOOKUP(Tabelle43[[#This Row],[Key]],'2. Unique Results'!A:X,23,FALSE)</f>
        <v/>
      </c>
    </row>
    <row r="3" spans="1:23">
      <c r="A3" t="s">
        <v>4414</v>
      </c>
      <c r="B3" t="str">
        <f>VLOOKUP(Tabelle43[[#This Row],[Key]],'2. Unique Results'!A:X,2,FALSE)</f>
        <v>conferencePaper</v>
      </c>
      <c r="C3">
        <f>VLOOKUP(Tabelle43[[#This Row],[Key]],'2. Unique Results'!A:X,3,FALSE)</f>
        <v>2020</v>
      </c>
      <c r="D3" t="str">
        <f>VLOOKUP(Tabelle43[[#This Row],[Key]],'2. Unique Results'!A:X,4,FALSE)</f>
        <v>Benaben, Frederick; Lauras, Matthieu; Fertier, Audrey; Salatgé, Nicolas</v>
      </c>
      <c r="E3" t="str">
        <f>VLOOKUP(Tabelle43[[#This Row],[Key]],'2. Unique Results'!A:X,5,FALSE)</f>
        <v>Integrating Model-Driven Engineering as the next Challenge for Artificial Intelligence: Application to Risk and Crisis Management</v>
      </c>
      <c r="F3" t="str">
        <f>VLOOKUP(Tabelle43[[#This Row],[Key]],'2. Unique Results'!A:X,6,FALSE)</f>
        <v>Proceedings of the Winter Simulation Conference</v>
      </c>
      <c r="G3" t="str">
        <f>VLOOKUP(Tabelle43[[#This Row],[Key]],'2. Unique Results'!A:X,7,FALSE)</f>
        <v>978-1-72813-283-9</v>
      </c>
      <c r="H3" t="str">
        <f>VLOOKUP(Tabelle43[[#This Row],[Key]],'2. Unique Results'!A:X,8,FALSE)</f>
        <v/>
      </c>
      <c r="I3" t="str">
        <f>VLOOKUP(Tabelle43[[#This Row],[Key]],'2. Unique Results'!A:X,9,FALSE)</f>
        <v/>
      </c>
      <c r="J3" t="str">
        <f>VLOOKUP(Tabelle43[[#This Row],[Key]],'2. Unique Results'!A:X,10,FALSE)</f>
        <v/>
      </c>
      <c r="K3" t="str">
        <f>VLOOKUP(Tabelle43[[#This Row],[Key]],'2. Unique Results'!A:X,11,FALSE)</f>
        <v>2020</v>
      </c>
      <c r="L3">
        <f>VLOOKUP(Tabelle43[[#This Row],[Key]],'2. Unique Results'!A:X,12,FALSE)</f>
        <v>44887.363807870373</v>
      </c>
      <c r="M3" s="16">
        <f>VLOOKUP(Tabelle43[[#This Row],[Key]],'2. Unique Results'!A:X,13,FALSE)</f>
        <v>44887.492071759261</v>
      </c>
      <c r="N3" s="16">
        <f>VLOOKUP(Tabelle43[[#This Row],[Key]],'2. Unique Results'!A:X,14,FALSE)</f>
        <v>0</v>
      </c>
      <c r="O3" t="str">
        <f>VLOOKUP(Tabelle43[[#This Row],[Key]],'2. Unique Results'!A:X,15,FALSE)</f>
        <v>1549–1563</v>
      </c>
      <c r="P3" t="str">
        <f>VLOOKUP(Tabelle43[[#This Row],[Key]],'2. Unique Results'!A:X,16,FALSE)</f>
        <v/>
      </c>
      <c r="Q3" t="str">
        <f>VLOOKUP(Tabelle43[[#This Row],[Key]],'2. Unique Results'!A:X,17,FALSE)</f>
        <v/>
      </c>
      <c r="R3" t="str">
        <f>VLOOKUP(Tabelle43[[#This Row],[Key]],'2. Unique Results'!A:X,18,FALSE)</f>
        <v/>
      </c>
      <c r="S3" t="str">
        <f>VLOOKUP(Tabelle43[[#This Row],[Key]],'2. Unique Results'!A:X,19,FALSE)</f>
        <v/>
      </c>
      <c r="T3" t="str">
        <f>VLOOKUP(Tabelle43[[#This Row],[Key]],'2. Unique Results'!A:X,20,FALSE)</f>
        <v>IEEE Press</v>
      </c>
      <c r="U3" t="str">
        <f>VLOOKUP(Tabelle43[[#This Row],[Key]],'2. Unique Results'!A:X,21,FALSE)</f>
        <v/>
      </c>
      <c r="V3" t="str">
        <f>VLOOKUP(Tabelle43[[#This Row],[Key]],'2. Unique Results'!A:X,22,FALSE)</f>
        <v/>
      </c>
      <c r="W3" t="str">
        <f>VLOOKUP(Tabelle43[[#This Row],[Key]],'2. Unique Results'!A:X,23,FALSE)</f>
        <v/>
      </c>
    </row>
    <row r="4" spans="1:23">
      <c r="A4" t="s">
        <v>4385</v>
      </c>
      <c r="B4" t="str">
        <f>VLOOKUP(Tabelle43[[#This Row],[Key]],'2. Unique Results'!A:X,2,FALSE)</f>
        <v>conferencePaper</v>
      </c>
      <c r="C4">
        <f>VLOOKUP(Tabelle43[[#This Row],[Key]],'2. Unique Results'!A:X,3,FALSE)</f>
        <v>2019</v>
      </c>
      <c r="D4" t="str">
        <f>VLOOKUP(Tabelle43[[#This Row],[Key]],'2. Unique Results'!A:X,4,FALSE)</f>
        <v>Bhattacharjee, Anirban; Barve, Yogesh; Khare, Shweta; Bao, Shunxing; Kang, Zhuangwei; Gokhale, Aniruddha; Damiano, Thomas</v>
      </c>
      <c r="E4" t="str">
        <f>VLOOKUP(Tabelle43[[#This Row],[Key]],'2. Unique Results'!A:X,5,FALSE)</f>
        <v>STRATUM: A BigData-as-a-Service for Lifecycle Management of IoT Analytics Applications</v>
      </c>
      <c r="F4" t="str">
        <f>VLOOKUP(Tabelle43[[#This Row],[Key]],'2. Unique Results'!A:X,6,FALSE)</f>
        <v>2019 IEEE International Conference on Big Data (Big Data)</v>
      </c>
      <c r="G4" t="str">
        <f>VLOOKUP(Tabelle43[[#This Row],[Key]],'2. Unique Results'!A:X,7,FALSE)</f>
        <v/>
      </c>
      <c r="H4" t="str">
        <f>VLOOKUP(Tabelle43[[#This Row],[Key]],'2. Unique Results'!A:X,8,FALSE)</f>
        <v/>
      </c>
      <c r="I4" t="str">
        <f>VLOOKUP(Tabelle43[[#This Row],[Key]],'2. Unique Results'!A:X,9,FALSE)</f>
        <v>10.1109/BigData47090.2019.9006518</v>
      </c>
      <c r="J4" t="str">
        <f>VLOOKUP(Tabelle43[[#This Row],[Key]],'2. Unique Results'!A:X,10,FALSE)</f>
        <v/>
      </c>
      <c r="K4" t="str">
        <f>VLOOKUP(Tabelle43[[#This Row],[Key]],'2. Unique Results'!A:X,11,FALSE)</f>
        <v>2019</v>
      </c>
      <c r="L4">
        <f>VLOOKUP(Tabelle43[[#This Row],[Key]],'2. Unique Results'!A:X,12,FALSE)</f>
        <v>44887.363807870373</v>
      </c>
      <c r="M4" s="16">
        <f>VLOOKUP(Tabelle43[[#This Row],[Key]],'2. Unique Results'!A:X,13,FALSE)</f>
        <v>44887.363807870373</v>
      </c>
      <c r="N4" s="16">
        <f>VLOOKUP(Tabelle43[[#This Row],[Key]],'2. Unique Results'!A:X,14,FALSE)</f>
        <v>0</v>
      </c>
      <c r="O4" t="str">
        <f>VLOOKUP(Tabelle43[[#This Row],[Key]],'2. Unique Results'!A:X,15,FALSE)</f>
        <v>1607-1612</v>
      </c>
      <c r="P4" t="str">
        <f>VLOOKUP(Tabelle43[[#This Row],[Key]],'2. Unique Results'!A:X,16,FALSE)</f>
        <v/>
      </c>
      <c r="Q4" t="str">
        <f>VLOOKUP(Tabelle43[[#This Row],[Key]],'2. Unique Results'!A:X,17,FALSE)</f>
        <v/>
      </c>
      <c r="R4" t="str">
        <f>VLOOKUP(Tabelle43[[#This Row],[Key]],'2. Unique Results'!A:X,18,FALSE)</f>
        <v/>
      </c>
      <c r="S4" t="str">
        <f>VLOOKUP(Tabelle43[[#This Row],[Key]],'2. Unique Results'!A:X,19,FALSE)</f>
        <v/>
      </c>
      <c r="T4" t="str">
        <f>VLOOKUP(Tabelle43[[#This Row],[Key]],'2. Unique Results'!A:X,20,FALSE)</f>
        <v/>
      </c>
      <c r="U4" t="str">
        <f>VLOOKUP(Tabelle43[[#This Row],[Key]],'2. Unique Results'!A:X,21,FALSE)</f>
        <v/>
      </c>
      <c r="V4" t="str">
        <f>VLOOKUP(Tabelle43[[#This Row],[Key]],'2. Unique Results'!A:X,22,FALSE)</f>
        <v/>
      </c>
      <c r="W4" t="str">
        <f>VLOOKUP(Tabelle43[[#This Row],[Key]],'2. Unique Results'!A:X,23,FALSE)</f>
        <v/>
      </c>
    </row>
    <row r="5" spans="1:23">
      <c r="A5" t="s">
        <v>4392</v>
      </c>
      <c r="B5" t="str">
        <f>VLOOKUP(Tabelle43[[#This Row],[Key]],'2. Unique Results'!A:X,2,FALSE)</f>
        <v>journalArticle</v>
      </c>
      <c r="C5">
        <f>VLOOKUP(Tabelle43[[#This Row],[Key]],'2. Unique Results'!A:X,3,FALSE)</f>
        <v>2014</v>
      </c>
      <c r="D5" t="str">
        <f>VLOOKUP(Tabelle43[[#This Row],[Key]],'2. Unique Results'!A:X,4,FALSE)</f>
        <v>Breuker, D.</v>
      </c>
      <c r="E5" t="str">
        <f>VLOOKUP(Tabelle43[[#This Row],[Key]],'2. Unique Results'!A:X,5,FALSE)</f>
        <v>Towards Model-Driven Engineering for Big Data Analytics–An Exploratory Analysis of Domain-Specific Languages for Machine Learning</v>
      </c>
      <c r="F5" t="str">
        <f>VLOOKUP(Tabelle43[[#This Row],[Key]],'2. Unique Results'!A:X,6,FALSE)</f>
        <v>2014 47th Hawaii International Conference on …</v>
      </c>
      <c r="G5" t="str">
        <f>VLOOKUP(Tabelle43[[#This Row],[Key]],'2. Unique Results'!A:X,7,FALSE)</f>
        <v/>
      </c>
      <c r="H5" t="str">
        <f>VLOOKUP(Tabelle43[[#This Row],[Key]],'2. Unique Results'!A:X,8,FALSE)</f>
        <v/>
      </c>
      <c r="I5" t="str">
        <f>VLOOKUP(Tabelle43[[#This Row],[Key]],'2. Unique Results'!A:X,9,FALSE)</f>
        <v/>
      </c>
      <c r="J5" t="str">
        <f>VLOOKUP(Tabelle43[[#This Row],[Key]],'2. Unique Results'!A:X,10,FALSE)</f>
        <v>https://ieeexplore.ieee.org/abstract/document/6758697/</v>
      </c>
      <c r="K5" t="str">
        <f>VLOOKUP(Tabelle43[[#This Row],[Key]],'2. Unique Results'!A:X,11,FALSE)</f>
        <v>2014</v>
      </c>
      <c r="L5">
        <f>VLOOKUP(Tabelle43[[#This Row],[Key]],'2. Unique Results'!A:X,12,FALSE)</f>
        <v>44887.363807870373</v>
      </c>
      <c r="M5" s="16">
        <f>VLOOKUP(Tabelle43[[#This Row],[Key]],'2. Unique Results'!A:X,13,FALSE)</f>
        <v>44887.363807870373</v>
      </c>
      <c r="N5" s="16">
        <f>VLOOKUP(Tabelle43[[#This Row],[Key]],'2. Unique Results'!A:X,14,FALSE)</f>
        <v>0</v>
      </c>
      <c r="O5" t="str">
        <f>VLOOKUP(Tabelle43[[#This Row],[Key]],'2. Unique Results'!A:X,15,FALSE)</f>
        <v/>
      </c>
      <c r="P5" t="str">
        <f>VLOOKUP(Tabelle43[[#This Row],[Key]],'2. Unique Results'!A:X,16,FALSE)</f>
        <v/>
      </c>
      <c r="Q5" t="str">
        <f>VLOOKUP(Tabelle43[[#This Row],[Key]],'2. Unique Results'!A:X,17,FALSE)</f>
        <v/>
      </c>
      <c r="R5" t="str">
        <f>VLOOKUP(Tabelle43[[#This Row],[Key]],'2. Unique Results'!A:X,18,FALSE)</f>
        <v/>
      </c>
      <c r="S5" t="str">
        <f>VLOOKUP(Tabelle43[[#This Row],[Key]],'2. Unique Results'!A:X,19,FALSE)</f>
        <v/>
      </c>
      <c r="T5" t="str">
        <f>VLOOKUP(Tabelle43[[#This Row],[Key]],'2. Unique Results'!A:X,20,FALSE)</f>
        <v/>
      </c>
      <c r="U5" t="str">
        <f>VLOOKUP(Tabelle43[[#This Row],[Key]],'2. Unique Results'!A:X,21,FALSE)</f>
        <v/>
      </c>
      <c r="V5" t="str">
        <f>VLOOKUP(Tabelle43[[#This Row],[Key]],'2. Unique Results'!A:X,22,FALSE)</f>
        <v/>
      </c>
      <c r="W5" t="str">
        <f>VLOOKUP(Tabelle43[[#This Row],[Key]],'2. Unique Results'!A:X,23,FALSE)</f>
        <v/>
      </c>
    </row>
    <row r="6" spans="1:23">
      <c r="A6" t="s">
        <v>4394</v>
      </c>
      <c r="B6" t="str">
        <f>VLOOKUP(Tabelle43[[#This Row],[Key]],'2. Unique Results'!A:X,2,FALSE)</f>
        <v>journalArticle</v>
      </c>
      <c r="C6">
        <f>VLOOKUP(Tabelle43[[#This Row],[Key]],'2. Unique Results'!A:X,3,FALSE)</f>
        <v>2022</v>
      </c>
      <c r="D6" t="str">
        <f>VLOOKUP(Tabelle43[[#This Row],[Key]],'2. Unique Results'!A:X,4,FALSE)</f>
        <v>Burgueño, Lola; Cabot, Jordi; Wimmer, Manuel; Zschaler, Steffen</v>
      </c>
      <c r="E6" t="str">
        <f>VLOOKUP(Tabelle43[[#This Row],[Key]],'2. Unique Results'!A:X,5,FALSE)</f>
        <v>Guest editorial to the theme section on AI-enhanced model-driven engineering</v>
      </c>
      <c r="F6" t="str">
        <f>VLOOKUP(Tabelle43[[#This Row],[Key]],'2. Unique Results'!A:X,6,FALSE)</f>
        <v>Software and Systems Modeling</v>
      </c>
      <c r="G6" t="str">
        <f>VLOOKUP(Tabelle43[[#This Row],[Key]],'2. Unique Results'!A:X,7,FALSE)</f>
        <v/>
      </c>
      <c r="H6" t="str">
        <f>VLOOKUP(Tabelle43[[#This Row],[Key]],'2. Unique Results'!A:X,8,FALSE)</f>
        <v>1619-1366, 1619-1374</v>
      </c>
      <c r="I6" t="str">
        <f>VLOOKUP(Tabelle43[[#This Row],[Key]],'2. Unique Results'!A:X,9,FALSE)</f>
        <v>10.1007/s10270-022-00988-0</v>
      </c>
      <c r="J6" t="str">
        <f>VLOOKUP(Tabelle43[[#This Row],[Key]],'2. Unique Results'!A:X,10,FALSE)</f>
        <v>https://link.springer.com/10.1007/s10270-022-00988-0</v>
      </c>
      <c r="K6" t="str">
        <f>VLOOKUP(Tabelle43[[#This Row],[Key]],'2. Unique Results'!A:X,11,FALSE)</f>
        <v>2022-06</v>
      </c>
      <c r="L6">
        <f>VLOOKUP(Tabelle43[[#This Row],[Key]],'2. Unique Results'!A:X,12,FALSE)</f>
        <v>44887.363807870373</v>
      </c>
      <c r="M6" s="16">
        <f>VLOOKUP(Tabelle43[[#This Row],[Key]],'2. Unique Results'!A:X,13,FALSE)</f>
        <v>44887.363807870373</v>
      </c>
      <c r="N6" s="16">
        <f>VLOOKUP(Tabelle43[[#This Row],[Key]],'2. Unique Results'!A:X,14,FALSE)</f>
        <v>44886.597951388889</v>
      </c>
      <c r="O6" t="str">
        <f>VLOOKUP(Tabelle43[[#This Row],[Key]],'2. Unique Results'!A:X,15,FALSE)</f>
        <v>963-965</v>
      </c>
      <c r="P6" t="str">
        <f>VLOOKUP(Tabelle43[[#This Row],[Key]],'2. Unique Results'!A:X,16,FALSE)</f>
        <v>3</v>
      </c>
      <c r="Q6" t="str">
        <f>VLOOKUP(Tabelle43[[#This Row],[Key]],'2. Unique Results'!A:X,17,FALSE)</f>
        <v>21</v>
      </c>
      <c r="R6" t="str">
        <f>VLOOKUP(Tabelle43[[#This Row],[Key]],'2. Unique Results'!A:X,18,FALSE)</f>
        <v>Softw Syst Model</v>
      </c>
      <c r="S6" t="str">
        <f>VLOOKUP(Tabelle43[[#This Row],[Key]],'2. Unique Results'!A:X,19,FALSE)</f>
        <v/>
      </c>
      <c r="T6" t="str">
        <f>VLOOKUP(Tabelle43[[#This Row],[Key]],'2. Unique Results'!A:X,20,FALSE)</f>
        <v/>
      </c>
      <c r="U6" t="str">
        <f>VLOOKUP(Tabelle43[[#This Row],[Key]],'2. Unique Results'!A:X,21,FALSE)</f>
        <v/>
      </c>
      <c r="V6" t="str">
        <f>VLOOKUP(Tabelle43[[#This Row],[Key]],'2. Unique Results'!A:X,22,FALSE)</f>
        <v>en</v>
      </c>
      <c r="W6" t="str">
        <f>VLOOKUP(Tabelle43[[#This Row],[Key]],'2. Unique Results'!A:X,23,FALSE)</f>
        <v>DOI.org (Crossref)</v>
      </c>
    </row>
    <row r="7" spans="1:23">
      <c r="A7" t="s">
        <v>4413</v>
      </c>
      <c r="B7" t="str">
        <f>VLOOKUP(Tabelle43[[#This Row],[Key]],'2. Unique Results'!A:X,2,FALSE)</f>
        <v>conferencePaper</v>
      </c>
      <c r="C7">
        <f>VLOOKUP(Tabelle43[[#This Row],[Key]],'2. Unique Results'!A:X,3,FALSE)</f>
        <v>2021</v>
      </c>
      <c r="D7" t="str">
        <f>VLOOKUP(Tabelle43[[#This Row],[Key]],'2. Unique Results'!A:X,4,FALSE)</f>
        <v>Burgueño, Loli; Burdusel, Alexandru; Gérard, Sébastien; Wimmer, Manuel</v>
      </c>
      <c r="E7" t="str">
        <f>VLOOKUP(Tabelle43[[#This Row],[Key]],'2. Unique Results'!A:X,5,FALSE)</f>
        <v>MDE Intelligence 2019: 1st Workshop on Artificial Intelligence and Model-Driven Engineering</v>
      </c>
      <c r="F7" t="str">
        <f>VLOOKUP(Tabelle43[[#This Row],[Key]],'2. Unique Results'!A:X,6,FALSE)</f>
        <v>Proceedings of the 22nd International Conference on Model Driven Engineering Languages and Systems</v>
      </c>
      <c r="G7" t="str">
        <f>VLOOKUP(Tabelle43[[#This Row],[Key]],'2. Unique Results'!A:X,7,FALSE)</f>
        <v>978-1-72815-125-0</v>
      </c>
      <c r="H7" t="str">
        <f>VLOOKUP(Tabelle43[[#This Row],[Key]],'2. Unique Results'!A:X,8,FALSE)</f>
        <v/>
      </c>
      <c r="I7" t="str">
        <f>VLOOKUP(Tabelle43[[#This Row],[Key]],'2. Unique Results'!A:X,9,FALSE)</f>
        <v>10.1109/MODELS-C.2019.00028</v>
      </c>
      <c r="J7" t="str">
        <f>VLOOKUP(Tabelle43[[#This Row],[Key]],'2. Unique Results'!A:X,10,FALSE)</f>
        <v>https://doi.org/10.1109/MODELS-C.2019.00028</v>
      </c>
      <c r="K7" t="str">
        <f>VLOOKUP(Tabelle43[[#This Row],[Key]],'2. Unique Results'!A:X,11,FALSE)</f>
        <v>2021</v>
      </c>
      <c r="L7">
        <f>VLOOKUP(Tabelle43[[#This Row],[Key]],'2. Unique Results'!A:X,12,FALSE)</f>
        <v>44887.363807870373</v>
      </c>
      <c r="M7" s="16">
        <f>VLOOKUP(Tabelle43[[#This Row],[Key]],'2. Unique Results'!A:X,13,FALSE)</f>
        <v>44887.363807870373</v>
      </c>
      <c r="N7" s="16">
        <f>VLOOKUP(Tabelle43[[#This Row],[Key]],'2. Unique Results'!A:X,14,FALSE)</f>
        <v>0</v>
      </c>
      <c r="O7" t="str">
        <f>VLOOKUP(Tabelle43[[#This Row],[Key]],'2. Unique Results'!A:X,15,FALSE)</f>
        <v>168–169</v>
      </c>
      <c r="P7" t="str">
        <f>VLOOKUP(Tabelle43[[#This Row],[Key]],'2. Unique Results'!A:X,16,FALSE)</f>
        <v/>
      </c>
      <c r="Q7" t="str">
        <f>VLOOKUP(Tabelle43[[#This Row],[Key]],'2. Unique Results'!A:X,17,FALSE)</f>
        <v/>
      </c>
      <c r="R7" t="str">
        <f>VLOOKUP(Tabelle43[[#This Row],[Key]],'2. Unique Results'!A:X,18,FALSE)</f>
        <v/>
      </c>
      <c r="S7" t="str">
        <f>VLOOKUP(Tabelle43[[#This Row],[Key]],'2. Unique Results'!A:X,19,FALSE)</f>
        <v/>
      </c>
      <c r="T7" t="str">
        <f>VLOOKUP(Tabelle43[[#This Row],[Key]],'2. Unique Results'!A:X,20,FALSE)</f>
        <v>IEEE Press</v>
      </c>
      <c r="U7" t="str">
        <f>VLOOKUP(Tabelle43[[#This Row],[Key]],'2. Unique Results'!A:X,21,FALSE)</f>
        <v/>
      </c>
      <c r="V7" t="str">
        <f>VLOOKUP(Tabelle43[[#This Row],[Key]],'2. Unique Results'!A:X,22,FALSE)</f>
        <v/>
      </c>
      <c r="W7" t="str">
        <f>VLOOKUP(Tabelle43[[#This Row],[Key]],'2. Unique Results'!A:X,23,FALSE)</f>
        <v/>
      </c>
    </row>
    <row r="8" spans="1:23">
      <c r="A8" t="s">
        <v>4409</v>
      </c>
      <c r="B8" t="str">
        <f>VLOOKUP(Tabelle43[[#This Row],[Key]],'2. Unique Results'!A:X,2,FALSE)</f>
        <v>journalArticle</v>
      </c>
      <c r="C8">
        <f>VLOOKUP(Tabelle43[[#This Row],[Key]],'2. Unique Results'!A:X,3,FALSE)</f>
        <v>2021</v>
      </c>
      <c r="D8" t="str">
        <f>VLOOKUP(Tabelle43[[#This Row],[Key]],'2. Unique Results'!A:X,4,FALSE)</f>
        <v>Burgueño, Loli; Kessentini, Marouane; Wimmer, Manuel; Zschaler, Steffen</v>
      </c>
      <c r="E8" t="str">
        <f>VLOOKUP(Tabelle43[[#This Row],[Key]],'2. Unique Results'!A:X,5,FALSE)</f>
        <v>MDE Intelligence 2021: 3rd Workshop on Artificial Intelligence and Model-Driven Engineering</v>
      </c>
      <c r="F8" t="str">
        <f>VLOOKUP(Tabelle43[[#This Row],[Key]],'2. Unique Results'!A:X,6,FALSE)</f>
        <v>2021 ACM/IEEE International Conference on Model Driven Engineering Languages and Systems Companion (MODELS-C)</v>
      </c>
      <c r="G8" t="str">
        <f>VLOOKUP(Tabelle43[[#This Row],[Key]],'2. Unique Results'!A:X,7,FALSE)</f>
        <v/>
      </c>
      <c r="H8" t="str">
        <f>VLOOKUP(Tabelle43[[#This Row],[Key]],'2. Unique Results'!A:X,8,FALSE)</f>
        <v/>
      </c>
      <c r="I8" t="str">
        <f>VLOOKUP(Tabelle43[[#This Row],[Key]],'2. Unique Results'!A:X,9,FALSE)</f>
        <v>10.1109/MODELS-C53483.2021.00026</v>
      </c>
      <c r="J8" t="str">
        <f>VLOOKUP(Tabelle43[[#This Row],[Key]],'2. Unique Results'!A:X,10,FALSE)</f>
        <v/>
      </c>
      <c r="K8" t="str">
        <f>VLOOKUP(Tabelle43[[#This Row],[Key]],'2. Unique Results'!A:X,11,FALSE)</f>
        <v>2021</v>
      </c>
      <c r="L8">
        <f>VLOOKUP(Tabelle43[[#This Row],[Key]],'2. Unique Results'!A:X,12,FALSE)</f>
        <v>44887.363807870373</v>
      </c>
      <c r="M8" s="16">
        <f>VLOOKUP(Tabelle43[[#This Row],[Key]],'2. Unique Results'!A:X,13,FALSE)</f>
        <v>44887.363807870373</v>
      </c>
      <c r="N8" s="16">
        <f>VLOOKUP(Tabelle43[[#This Row],[Key]],'2. Unique Results'!A:X,14,FALSE)</f>
        <v>0</v>
      </c>
      <c r="O8" t="str">
        <f>VLOOKUP(Tabelle43[[#This Row],[Key]],'2. Unique Results'!A:X,15,FALSE)</f>
        <v>148-149</v>
      </c>
      <c r="P8" t="str">
        <f>VLOOKUP(Tabelle43[[#This Row],[Key]],'2. Unique Results'!A:X,16,FALSE)</f>
        <v/>
      </c>
      <c r="Q8" t="str">
        <f>VLOOKUP(Tabelle43[[#This Row],[Key]],'2. Unique Results'!A:X,17,FALSE)</f>
        <v/>
      </c>
      <c r="R8" t="str">
        <f>VLOOKUP(Tabelle43[[#This Row],[Key]],'2. Unique Results'!A:X,18,FALSE)</f>
        <v/>
      </c>
      <c r="S8" t="str">
        <f>VLOOKUP(Tabelle43[[#This Row],[Key]],'2. Unique Results'!A:X,19,FALSE)</f>
        <v/>
      </c>
      <c r="T8" t="str">
        <f>VLOOKUP(Tabelle43[[#This Row],[Key]],'2. Unique Results'!A:X,20,FALSE)</f>
        <v/>
      </c>
      <c r="U8" t="str">
        <f>VLOOKUP(Tabelle43[[#This Row],[Key]],'2. Unique Results'!A:X,21,FALSE)</f>
        <v/>
      </c>
      <c r="V8" t="str">
        <f>VLOOKUP(Tabelle43[[#This Row],[Key]],'2. Unique Results'!A:X,22,FALSE)</f>
        <v/>
      </c>
      <c r="W8" t="str">
        <f>VLOOKUP(Tabelle43[[#This Row],[Key]],'2. Unique Results'!A:X,23,FALSE)</f>
        <v/>
      </c>
    </row>
    <row r="9" spans="1:23">
      <c r="A9" t="s">
        <v>4406</v>
      </c>
      <c r="B9" t="str">
        <f>VLOOKUP(Tabelle43[[#This Row],[Key]],'2. Unique Results'!A:X,2,FALSE)</f>
        <v>conferencePaper</v>
      </c>
      <c r="C9">
        <f>VLOOKUP(Tabelle43[[#This Row],[Key]],'2. Unique Results'!A:X,3,FALSE)</f>
        <v>2022</v>
      </c>
      <c r="D9" t="str">
        <f>VLOOKUP(Tabelle43[[#This Row],[Key]],'2. Unique Results'!A:X,4,FALSE)</f>
        <v>Burnay, Corentin; Giunta, Benito</v>
      </c>
      <c r="E9" t="str">
        <f>VLOOKUP(Tabelle43[[#This Row],[Key]],'2. Unique Results'!A:X,5,FALSE)</f>
        <v>Towards Integrated Model-Driven Engineering Approach to Business Intelligence</v>
      </c>
      <c r="F9" t="str">
        <f>VLOOKUP(Tabelle43[[#This Row],[Key]],'2. Unique Results'!A:X,6,FALSE)</f>
        <v>Research Challenges in Information Science</v>
      </c>
      <c r="G9" t="str">
        <f>VLOOKUP(Tabelle43[[#This Row],[Key]],'2. Unique Results'!A:X,7,FALSE)</f>
        <v>978-3-031-05759-5 978-3-031-05760-1</v>
      </c>
      <c r="H9" t="str">
        <f>VLOOKUP(Tabelle43[[#This Row],[Key]],'2. Unique Results'!A:X,8,FALSE)</f>
        <v/>
      </c>
      <c r="I9" t="str">
        <f>VLOOKUP(Tabelle43[[#This Row],[Key]],'2. Unique Results'!A:X,9,FALSE)</f>
        <v/>
      </c>
      <c r="J9" t="str">
        <f>VLOOKUP(Tabelle43[[#This Row],[Key]],'2. Unique Results'!A:X,10,FALSE)</f>
        <v>https://link.springer.com/10.1007/978-3-031-05760-1_38</v>
      </c>
      <c r="K9" t="str">
        <f>VLOOKUP(Tabelle43[[#This Row],[Key]],'2. Unique Results'!A:X,11,FALSE)</f>
        <v>2022</v>
      </c>
      <c r="L9">
        <f>VLOOKUP(Tabelle43[[#This Row],[Key]],'2. Unique Results'!A:X,12,FALSE)</f>
        <v>44887.363807870373</v>
      </c>
      <c r="M9" s="16">
        <f>VLOOKUP(Tabelle43[[#This Row],[Key]],'2. Unique Results'!A:X,13,FALSE)</f>
        <v>44887.363807870373</v>
      </c>
      <c r="N9" s="16">
        <f>VLOOKUP(Tabelle43[[#This Row],[Key]],'2. Unique Results'!A:X,14,FALSE)</f>
        <v>44886.598391203705</v>
      </c>
      <c r="O9" t="str">
        <f>VLOOKUP(Tabelle43[[#This Row],[Key]],'2. Unique Results'!A:X,15,FALSE)</f>
        <v>635-643</v>
      </c>
      <c r="P9" t="str">
        <f>VLOOKUP(Tabelle43[[#This Row],[Key]],'2. Unique Results'!A:X,16,FALSE)</f>
        <v/>
      </c>
      <c r="Q9" t="str">
        <f>VLOOKUP(Tabelle43[[#This Row],[Key]],'2. Unique Results'!A:X,17,FALSE)</f>
        <v>446</v>
      </c>
      <c r="R9" t="str">
        <f>VLOOKUP(Tabelle43[[#This Row],[Key]],'2. Unique Results'!A:X,18,FALSE)</f>
        <v/>
      </c>
      <c r="S9" t="str">
        <f>VLOOKUP(Tabelle43[[#This Row],[Key]],'2. Unique Results'!A:X,19,FALSE)</f>
        <v/>
      </c>
      <c r="T9" t="str">
        <f>VLOOKUP(Tabelle43[[#This Row],[Key]],'2. Unique Results'!A:X,20,FALSE)</f>
        <v>Springer International Publishing</v>
      </c>
      <c r="U9" t="str">
        <f>VLOOKUP(Tabelle43[[#This Row],[Key]],'2. Unique Results'!A:X,21,FALSE)</f>
        <v>Cham</v>
      </c>
      <c r="V9" t="str">
        <f>VLOOKUP(Tabelle43[[#This Row],[Key]],'2. Unique Results'!A:X,22,FALSE)</f>
        <v>en</v>
      </c>
      <c r="W9" t="str">
        <f>VLOOKUP(Tabelle43[[#This Row],[Key]],'2. Unique Results'!A:X,23,FALSE)</f>
        <v>DOI.org (Crossref)</v>
      </c>
    </row>
    <row r="10" spans="1:23">
      <c r="A10" t="s">
        <v>4382</v>
      </c>
      <c r="B10" t="str">
        <f>VLOOKUP(Tabelle43[[#This Row],[Key]],'2. Unique Results'!A:X,2,FALSE)</f>
        <v>conferencePaper</v>
      </c>
      <c r="C10">
        <f>VLOOKUP(Tabelle43[[#This Row],[Key]],'2. Unique Results'!A:X,3,FALSE)</f>
        <v>2011</v>
      </c>
      <c r="D10" t="str">
        <f>VLOOKUP(Tabelle43[[#This Row],[Key]],'2. Unique Results'!A:X,4,FALSE)</f>
        <v>Chafi, Hassan; Sujeeth, Arvind K.; Brown, Kevin J.; Lee, HyoukJoong; Atreya, Anand R.; Olukotun, Kunle</v>
      </c>
      <c r="E10" t="str">
        <f>VLOOKUP(Tabelle43[[#This Row],[Key]],'2. Unique Results'!A:X,5,FALSE)</f>
        <v>A Domain-Specific Approach to Heterogeneous Parallelism</v>
      </c>
      <c r="F10" t="str">
        <f>VLOOKUP(Tabelle43[[#This Row],[Key]],'2. Unique Results'!A:X,6,FALSE)</f>
        <v>Proceedings of the 16th ACM Symposium on Principles and Practice of Parallel Programming</v>
      </c>
      <c r="G10" t="str">
        <f>VLOOKUP(Tabelle43[[#This Row],[Key]],'2. Unique Results'!A:X,7,FALSE)</f>
        <v>978-1-4503-0119-0</v>
      </c>
      <c r="H10" t="str">
        <f>VLOOKUP(Tabelle43[[#This Row],[Key]],'2. Unique Results'!A:X,8,FALSE)</f>
        <v/>
      </c>
      <c r="I10" t="str">
        <f>VLOOKUP(Tabelle43[[#This Row],[Key]],'2. Unique Results'!A:X,9,FALSE)</f>
        <v>10.1145/1941553.1941561</v>
      </c>
      <c r="J10" t="str">
        <f>VLOOKUP(Tabelle43[[#This Row],[Key]],'2. Unique Results'!A:X,10,FALSE)</f>
        <v>https://doi.org/10.1145/1941553.1941561</v>
      </c>
      <c r="K10" t="str">
        <f>VLOOKUP(Tabelle43[[#This Row],[Key]],'2. Unique Results'!A:X,11,FALSE)</f>
        <v>2011</v>
      </c>
      <c r="L10">
        <f>VLOOKUP(Tabelle43[[#This Row],[Key]],'2. Unique Results'!A:X,12,FALSE)</f>
        <v>44887.363807870373</v>
      </c>
      <c r="M10" s="16">
        <f>VLOOKUP(Tabelle43[[#This Row],[Key]],'2. Unique Results'!A:X,13,FALSE)</f>
        <v>44887.363807870373</v>
      </c>
      <c r="N10" s="16">
        <f>VLOOKUP(Tabelle43[[#This Row],[Key]],'2. Unique Results'!A:X,14,FALSE)</f>
        <v>0</v>
      </c>
      <c r="O10" t="str">
        <f>VLOOKUP(Tabelle43[[#This Row],[Key]],'2. Unique Results'!A:X,15,FALSE)</f>
        <v>35–46</v>
      </c>
      <c r="P10" t="str">
        <f>VLOOKUP(Tabelle43[[#This Row],[Key]],'2. Unique Results'!A:X,16,FALSE)</f>
        <v/>
      </c>
      <c r="Q10" t="str">
        <f>VLOOKUP(Tabelle43[[#This Row],[Key]],'2. Unique Results'!A:X,17,FALSE)</f>
        <v/>
      </c>
      <c r="R10" t="str">
        <f>VLOOKUP(Tabelle43[[#This Row],[Key]],'2. Unique Results'!A:X,18,FALSE)</f>
        <v/>
      </c>
      <c r="S10" t="str">
        <f>VLOOKUP(Tabelle43[[#This Row],[Key]],'2. Unique Results'!A:X,19,FALSE)</f>
        <v/>
      </c>
      <c r="T10" t="str">
        <f>VLOOKUP(Tabelle43[[#This Row],[Key]],'2. Unique Results'!A:X,20,FALSE)</f>
        <v>Association for Computing Machinery</v>
      </c>
      <c r="U10" t="str">
        <f>VLOOKUP(Tabelle43[[#This Row],[Key]],'2. Unique Results'!A:X,21,FALSE)</f>
        <v>New York, NY, USA</v>
      </c>
      <c r="V10" t="str">
        <f>VLOOKUP(Tabelle43[[#This Row],[Key]],'2. Unique Results'!A:X,22,FALSE)</f>
        <v/>
      </c>
      <c r="W10" t="str">
        <f>VLOOKUP(Tabelle43[[#This Row],[Key]],'2. Unique Results'!A:X,23,FALSE)</f>
        <v/>
      </c>
    </row>
    <row r="11" spans="1:23">
      <c r="A11" t="s">
        <v>4379</v>
      </c>
      <c r="B11" t="str">
        <f>VLOOKUP(Tabelle43[[#This Row],[Key]],'2. Unique Results'!A:X,2,FALSE)</f>
        <v>conferencePaper</v>
      </c>
      <c r="C11">
        <f>VLOOKUP(Tabelle43[[#This Row],[Key]],'2. Unique Results'!A:X,3,FALSE)</f>
        <v>2017</v>
      </c>
      <c r="D11" t="str">
        <f>VLOOKUP(Tabelle43[[#This Row],[Key]],'2. Unique Results'!A:X,4,FALSE)</f>
        <v>Dethlefs, Nina; Hawick, Ken</v>
      </c>
      <c r="E11" t="str">
        <f>VLOOKUP(Tabelle43[[#This Row],[Key]],'2. Unique Results'!A:X,5,FALSE)</f>
        <v>DEFIne: A Fluent Interface DSL for Deep Learning Applications</v>
      </c>
      <c r="F11" t="str">
        <f>VLOOKUP(Tabelle43[[#This Row],[Key]],'2. Unique Results'!A:X,6,FALSE)</f>
        <v>Proceedings of the 2nd International Workshop on Real World Domain Specific Languages</v>
      </c>
      <c r="G11" t="str">
        <f>VLOOKUP(Tabelle43[[#This Row],[Key]],'2. Unique Results'!A:X,7,FALSE)</f>
        <v>978-1-4503-4845-4</v>
      </c>
      <c r="H11" t="str">
        <f>VLOOKUP(Tabelle43[[#This Row],[Key]],'2. Unique Results'!A:X,8,FALSE)</f>
        <v/>
      </c>
      <c r="I11" t="str">
        <f>VLOOKUP(Tabelle43[[#This Row],[Key]],'2. Unique Results'!A:X,9,FALSE)</f>
        <v>10.1145/3039895.3039898</v>
      </c>
      <c r="J11" t="str">
        <f>VLOOKUP(Tabelle43[[#This Row],[Key]],'2. Unique Results'!A:X,10,FALSE)</f>
        <v>https://doi.org/10.1145/3039895.3039898</v>
      </c>
      <c r="K11" t="str">
        <f>VLOOKUP(Tabelle43[[#This Row],[Key]],'2. Unique Results'!A:X,11,FALSE)</f>
        <v>2017</v>
      </c>
      <c r="L11">
        <f>VLOOKUP(Tabelle43[[#This Row],[Key]],'2. Unique Results'!A:X,12,FALSE)</f>
        <v>44887.363807870373</v>
      </c>
      <c r="M11" s="16">
        <f>VLOOKUP(Tabelle43[[#This Row],[Key]],'2. Unique Results'!A:X,13,FALSE)</f>
        <v>44887.411307870374</v>
      </c>
      <c r="N11" s="16">
        <f>VLOOKUP(Tabelle43[[#This Row],[Key]],'2. Unique Results'!A:X,14,FALSE)</f>
        <v>0</v>
      </c>
      <c r="O11" t="str">
        <f>VLOOKUP(Tabelle43[[#This Row],[Key]],'2. Unique Results'!A:X,15,FALSE)</f>
        <v/>
      </c>
      <c r="P11" t="str">
        <f>VLOOKUP(Tabelle43[[#This Row],[Key]],'2. Unique Results'!A:X,16,FALSE)</f>
        <v/>
      </c>
      <c r="Q11" t="str">
        <f>VLOOKUP(Tabelle43[[#This Row],[Key]],'2. Unique Results'!A:X,17,FALSE)</f>
        <v/>
      </c>
      <c r="R11" t="str">
        <f>VLOOKUP(Tabelle43[[#This Row],[Key]],'2. Unique Results'!A:X,18,FALSE)</f>
        <v/>
      </c>
      <c r="S11" t="str">
        <f>VLOOKUP(Tabelle43[[#This Row],[Key]],'2. Unique Results'!A:X,19,FALSE)</f>
        <v/>
      </c>
      <c r="T11" t="str">
        <f>VLOOKUP(Tabelle43[[#This Row],[Key]],'2. Unique Results'!A:X,20,FALSE)</f>
        <v>Association for Computing Machinery</v>
      </c>
      <c r="U11" t="str">
        <f>VLOOKUP(Tabelle43[[#This Row],[Key]],'2. Unique Results'!A:X,21,FALSE)</f>
        <v>New York, NY, USA</v>
      </c>
      <c r="V11" t="str">
        <f>VLOOKUP(Tabelle43[[#This Row],[Key]],'2. Unique Results'!A:X,22,FALSE)</f>
        <v/>
      </c>
      <c r="W11" t="str">
        <f>VLOOKUP(Tabelle43[[#This Row],[Key]],'2. Unique Results'!A:X,23,FALSE)</f>
        <v/>
      </c>
    </row>
    <row r="12" spans="1:23">
      <c r="A12" t="s">
        <v>4388</v>
      </c>
      <c r="B12" t="str">
        <f>VLOOKUP(Tabelle43[[#This Row],[Key]],'2. Unique Results'!A:X,2,FALSE)</f>
        <v>conferencePaper</v>
      </c>
      <c r="C12">
        <f>VLOOKUP(Tabelle43[[#This Row],[Key]],'2. Unique Results'!A:X,3,FALSE)</f>
        <v>2021</v>
      </c>
      <c r="D12" t="str">
        <f>VLOOKUP(Tabelle43[[#This Row],[Key]],'2. Unique Results'!A:X,4,FALSE)</f>
        <v>Eramo, Romina; Muttillo, Vittoriano; Berardinelli, Luca; Bruneliere, Hugo; Gomez, Abel; Bagnato, Alessandra; Sadovykh, Andrey; Cicchetti, Antonio</v>
      </c>
      <c r="E12" t="str">
        <f>VLOOKUP(Tabelle43[[#This Row],[Key]],'2. Unique Results'!A:X,5,FALSE)</f>
        <v>AIDOaRt: AI-augmented Automation for DevOps, a Model-based Framework for Continuous Development in Cyber-Physical Systems</v>
      </c>
      <c r="F12" t="str">
        <f>VLOOKUP(Tabelle43[[#This Row],[Key]],'2. Unique Results'!A:X,6,FALSE)</f>
        <v>2021 24th Euromicro Conference on Digital System Design (DSD)</v>
      </c>
      <c r="G12" t="str">
        <f>VLOOKUP(Tabelle43[[#This Row],[Key]],'2. Unique Results'!A:X,7,FALSE)</f>
        <v/>
      </c>
      <c r="H12" t="str">
        <f>VLOOKUP(Tabelle43[[#This Row],[Key]],'2. Unique Results'!A:X,8,FALSE)</f>
        <v/>
      </c>
      <c r="I12" t="str">
        <f>VLOOKUP(Tabelle43[[#This Row],[Key]],'2. Unique Results'!A:X,9,FALSE)</f>
        <v>10.1109/DSD53832.2021.00053</v>
      </c>
      <c r="J12" t="str">
        <f>VLOOKUP(Tabelle43[[#This Row],[Key]],'2. Unique Results'!A:X,10,FALSE)</f>
        <v/>
      </c>
      <c r="K12" t="str">
        <f>VLOOKUP(Tabelle43[[#This Row],[Key]],'2. Unique Results'!A:X,11,FALSE)</f>
        <v>2021</v>
      </c>
      <c r="L12">
        <f>VLOOKUP(Tabelle43[[#This Row],[Key]],'2. Unique Results'!A:X,12,FALSE)</f>
        <v>44887.363807870373</v>
      </c>
      <c r="M12" s="16">
        <f>VLOOKUP(Tabelle43[[#This Row],[Key]],'2. Unique Results'!A:X,13,FALSE)</f>
        <v>44887.363807870373</v>
      </c>
      <c r="N12" s="16">
        <f>VLOOKUP(Tabelle43[[#This Row],[Key]],'2. Unique Results'!A:X,14,FALSE)</f>
        <v>0</v>
      </c>
      <c r="O12" t="str">
        <f>VLOOKUP(Tabelle43[[#This Row],[Key]],'2. Unique Results'!A:X,15,FALSE)</f>
        <v>303-310</v>
      </c>
      <c r="P12" t="str">
        <f>VLOOKUP(Tabelle43[[#This Row],[Key]],'2. Unique Results'!A:X,16,FALSE)</f>
        <v/>
      </c>
      <c r="Q12" t="str">
        <f>VLOOKUP(Tabelle43[[#This Row],[Key]],'2. Unique Results'!A:X,17,FALSE)</f>
        <v/>
      </c>
      <c r="R12" t="str">
        <f>VLOOKUP(Tabelle43[[#This Row],[Key]],'2. Unique Results'!A:X,18,FALSE)</f>
        <v/>
      </c>
      <c r="S12" t="str">
        <f>VLOOKUP(Tabelle43[[#This Row],[Key]],'2. Unique Results'!A:X,19,FALSE)</f>
        <v/>
      </c>
      <c r="T12" t="str">
        <f>VLOOKUP(Tabelle43[[#This Row],[Key]],'2. Unique Results'!A:X,20,FALSE)</f>
        <v/>
      </c>
      <c r="U12" t="str">
        <f>VLOOKUP(Tabelle43[[#This Row],[Key]],'2. Unique Results'!A:X,21,FALSE)</f>
        <v/>
      </c>
      <c r="V12" t="str">
        <f>VLOOKUP(Tabelle43[[#This Row],[Key]],'2. Unique Results'!A:X,22,FALSE)</f>
        <v/>
      </c>
      <c r="W12" t="str">
        <f>VLOOKUP(Tabelle43[[#This Row],[Key]],'2. Unique Results'!A:X,23,FALSE)</f>
        <v/>
      </c>
    </row>
    <row r="13" spans="1:23">
      <c r="A13" t="s">
        <v>4391</v>
      </c>
      <c r="B13" t="str">
        <f>VLOOKUP(Tabelle43[[#This Row],[Key]],'2. Unique Results'!A:X,2,FALSE)</f>
        <v>journalArticle</v>
      </c>
      <c r="C13">
        <f>VLOOKUP(Tabelle43[[#This Row],[Key]],'2. Unique Results'!A:X,3,FALSE)</f>
        <v>2022</v>
      </c>
      <c r="D13" t="str">
        <f>VLOOKUP(Tabelle43[[#This Row],[Key]],'2. Unique Results'!A:X,4,FALSE)</f>
        <v>Giner-Miguelez, J.; Gómez, A.; Cabot, J.</v>
      </c>
      <c r="E13" t="str">
        <f>VLOOKUP(Tabelle43[[#This Row],[Key]],'2. Unique Results'!A:X,5,FALSE)</f>
        <v>A domain-specific language for describing machine learning dataset</v>
      </c>
      <c r="F13" t="str">
        <f>VLOOKUP(Tabelle43[[#This Row],[Key]],'2. Unique Results'!A:X,6,FALSE)</f>
        <v>arXiv preprint arXiv:2207.02848</v>
      </c>
      <c r="G13" t="str">
        <f>VLOOKUP(Tabelle43[[#This Row],[Key]],'2. Unique Results'!A:X,7,FALSE)</f>
        <v/>
      </c>
      <c r="H13" t="str">
        <f>VLOOKUP(Tabelle43[[#This Row],[Key]],'2. Unique Results'!A:X,8,FALSE)</f>
        <v/>
      </c>
      <c r="I13" t="str">
        <f>VLOOKUP(Tabelle43[[#This Row],[Key]],'2. Unique Results'!A:X,9,FALSE)</f>
        <v/>
      </c>
      <c r="J13" t="str">
        <f>VLOOKUP(Tabelle43[[#This Row],[Key]],'2. Unique Results'!A:X,10,FALSE)</f>
        <v>https://arxiv.org/abs/2207.02848</v>
      </c>
      <c r="K13" t="str">
        <f>VLOOKUP(Tabelle43[[#This Row],[Key]],'2. Unique Results'!A:X,11,FALSE)</f>
        <v>2022</v>
      </c>
      <c r="L13">
        <f>VLOOKUP(Tabelle43[[#This Row],[Key]],'2. Unique Results'!A:X,12,FALSE)</f>
        <v>44887.363807870373</v>
      </c>
      <c r="M13" s="16">
        <f>VLOOKUP(Tabelle43[[#This Row],[Key]],'2. Unique Results'!A:X,13,FALSE)</f>
        <v>44887.363807870373</v>
      </c>
      <c r="N13" s="16">
        <f>VLOOKUP(Tabelle43[[#This Row],[Key]],'2. Unique Results'!A:X,14,FALSE)</f>
        <v>0</v>
      </c>
      <c r="O13" t="str">
        <f>VLOOKUP(Tabelle43[[#This Row],[Key]],'2. Unique Results'!A:X,15,FALSE)</f>
        <v/>
      </c>
      <c r="P13" t="str">
        <f>VLOOKUP(Tabelle43[[#This Row],[Key]],'2. Unique Results'!A:X,16,FALSE)</f>
        <v/>
      </c>
      <c r="Q13" t="str">
        <f>VLOOKUP(Tabelle43[[#This Row],[Key]],'2. Unique Results'!A:X,17,FALSE)</f>
        <v/>
      </c>
      <c r="R13" t="str">
        <f>VLOOKUP(Tabelle43[[#This Row],[Key]],'2. Unique Results'!A:X,18,FALSE)</f>
        <v/>
      </c>
      <c r="S13" t="str">
        <f>VLOOKUP(Tabelle43[[#This Row],[Key]],'2. Unique Results'!A:X,19,FALSE)</f>
        <v/>
      </c>
      <c r="T13" t="str">
        <f>VLOOKUP(Tabelle43[[#This Row],[Key]],'2. Unique Results'!A:X,20,FALSE)</f>
        <v/>
      </c>
      <c r="U13" t="str">
        <f>VLOOKUP(Tabelle43[[#This Row],[Key]],'2. Unique Results'!A:X,21,FALSE)</f>
        <v/>
      </c>
      <c r="V13" t="str">
        <f>VLOOKUP(Tabelle43[[#This Row],[Key]],'2. Unique Results'!A:X,22,FALSE)</f>
        <v/>
      </c>
      <c r="W13" t="str">
        <f>VLOOKUP(Tabelle43[[#This Row],[Key]],'2. Unique Results'!A:X,23,FALSE)</f>
        <v/>
      </c>
    </row>
    <row r="14" spans="1:23">
      <c r="A14" t="s">
        <v>4411</v>
      </c>
      <c r="B14" t="str">
        <f>VLOOKUP(Tabelle43[[#This Row],[Key]],'2. Unique Results'!A:X,2,FALSE)</f>
        <v>conferencePaper</v>
      </c>
      <c r="C14">
        <f>VLOOKUP(Tabelle43[[#This Row],[Key]],'2. Unique Results'!A:X,3,FALSE)</f>
        <v>2017</v>
      </c>
      <c r="D14" t="str">
        <f>VLOOKUP(Tabelle43[[#This Row],[Key]],'2. Unique Results'!A:X,4,FALSE)</f>
        <v>Hartmann, Thomas; Moawad, Assaad; Fouquet, Francois; Traon, Yves Le</v>
      </c>
      <c r="E14" t="str">
        <f>VLOOKUP(Tabelle43[[#This Row],[Key]],'2. Unique Results'!A:X,5,FALSE)</f>
        <v>The next Evolution of MDE: A Seamless Integration of Machine Learning into Domain Modeling</v>
      </c>
      <c r="F14" t="str">
        <f>VLOOKUP(Tabelle43[[#This Row],[Key]],'2. Unique Results'!A:X,6,FALSE)</f>
        <v>Proceedings of the ACM/IEEE 20th International Conference on Model Driven Engineering Languages and Systems</v>
      </c>
      <c r="G14" t="str">
        <f>VLOOKUP(Tabelle43[[#This Row],[Key]],'2. Unique Results'!A:X,7,FALSE)</f>
        <v>978-1-5386-3492-9</v>
      </c>
      <c r="H14" t="str">
        <f>VLOOKUP(Tabelle43[[#This Row],[Key]],'2. Unique Results'!A:X,8,FALSE)</f>
        <v/>
      </c>
      <c r="I14" t="str">
        <f>VLOOKUP(Tabelle43[[#This Row],[Key]],'2. Unique Results'!A:X,9,FALSE)</f>
        <v>10.1109/MODELS.2017.32</v>
      </c>
      <c r="J14" t="str">
        <f>VLOOKUP(Tabelle43[[#This Row],[Key]],'2. Unique Results'!A:X,10,FALSE)</f>
        <v>https://doi.org/10.1109/MODELS.2017.32</v>
      </c>
      <c r="K14" t="str">
        <f>VLOOKUP(Tabelle43[[#This Row],[Key]],'2. Unique Results'!A:X,11,FALSE)</f>
        <v>2017</v>
      </c>
      <c r="L14">
        <f>VLOOKUP(Tabelle43[[#This Row],[Key]],'2. Unique Results'!A:X,12,FALSE)</f>
        <v>44887.363807870373</v>
      </c>
      <c r="M14" s="16">
        <f>VLOOKUP(Tabelle43[[#This Row],[Key]],'2. Unique Results'!A:X,13,FALSE)</f>
        <v>44887.491666666669</v>
      </c>
      <c r="N14" s="16">
        <f>VLOOKUP(Tabelle43[[#This Row],[Key]],'2. Unique Results'!A:X,14,FALSE)</f>
        <v>0</v>
      </c>
      <c r="O14" t="str">
        <f>VLOOKUP(Tabelle43[[#This Row],[Key]],'2. Unique Results'!A:X,15,FALSE)</f>
        <v>180</v>
      </c>
      <c r="P14" t="str">
        <f>VLOOKUP(Tabelle43[[#This Row],[Key]],'2. Unique Results'!A:X,16,FALSE)</f>
        <v/>
      </c>
      <c r="Q14" t="str">
        <f>VLOOKUP(Tabelle43[[#This Row],[Key]],'2. Unique Results'!A:X,17,FALSE)</f>
        <v/>
      </c>
      <c r="R14" t="str">
        <f>VLOOKUP(Tabelle43[[#This Row],[Key]],'2. Unique Results'!A:X,18,FALSE)</f>
        <v/>
      </c>
      <c r="S14" t="str">
        <f>VLOOKUP(Tabelle43[[#This Row],[Key]],'2. Unique Results'!A:X,19,FALSE)</f>
        <v/>
      </c>
      <c r="T14" t="str">
        <f>VLOOKUP(Tabelle43[[#This Row],[Key]],'2. Unique Results'!A:X,20,FALSE)</f>
        <v>IEEE Press</v>
      </c>
      <c r="U14" t="str">
        <f>VLOOKUP(Tabelle43[[#This Row],[Key]],'2. Unique Results'!A:X,21,FALSE)</f>
        <v/>
      </c>
      <c r="V14" t="str">
        <f>VLOOKUP(Tabelle43[[#This Row],[Key]],'2. Unique Results'!A:X,22,FALSE)</f>
        <v/>
      </c>
      <c r="W14" t="str">
        <f>VLOOKUP(Tabelle43[[#This Row],[Key]],'2. Unique Results'!A:X,23,FALSE)</f>
        <v/>
      </c>
    </row>
    <row r="15" spans="1:23">
      <c r="A15" t="s">
        <v>4387</v>
      </c>
      <c r="B15" t="str">
        <f>VLOOKUP(Tabelle43[[#This Row],[Key]],'2. Unique Results'!A:X,2,FALSE)</f>
        <v>conferencePaper</v>
      </c>
      <c r="C15">
        <f>VLOOKUP(Tabelle43[[#This Row],[Key]],'2. Unique Results'!A:X,3,FALSE)</f>
        <v>2019</v>
      </c>
      <c r="D15" t="str">
        <f>VLOOKUP(Tabelle43[[#This Row],[Key]],'2. Unique Results'!A:X,4,FALSE)</f>
        <v>Hartmann, Thomas; Moawad, Assaad; Schockaert, Cedric; Fouquet, Francois; Le Traon, Yves</v>
      </c>
      <c r="E15" t="str">
        <f>VLOOKUP(Tabelle43[[#This Row],[Key]],'2. Unique Results'!A:X,5,FALSE)</f>
        <v>Meta-Modelling Meta-Learning</v>
      </c>
      <c r="F15" t="str">
        <f>VLOOKUP(Tabelle43[[#This Row],[Key]],'2. Unique Results'!A:X,6,FALSE)</f>
        <v>2019 ACM/IEEE 22nd International Conference on Model Driven Engineering Languages and Systems (MODELS)</v>
      </c>
      <c r="G15" t="str">
        <f>VLOOKUP(Tabelle43[[#This Row],[Key]],'2. Unique Results'!A:X,7,FALSE)</f>
        <v/>
      </c>
      <c r="H15" t="str">
        <f>VLOOKUP(Tabelle43[[#This Row],[Key]],'2. Unique Results'!A:X,8,FALSE)</f>
        <v/>
      </c>
      <c r="I15" t="str">
        <f>VLOOKUP(Tabelle43[[#This Row],[Key]],'2. Unique Results'!A:X,9,FALSE)</f>
        <v>10.1109/MODELS.2019.00014</v>
      </c>
      <c r="J15" t="str">
        <f>VLOOKUP(Tabelle43[[#This Row],[Key]],'2. Unique Results'!A:X,10,FALSE)</f>
        <v/>
      </c>
      <c r="K15" t="str">
        <f>VLOOKUP(Tabelle43[[#This Row],[Key]],'2. Unique Results'!A:X,11,FALSE)</f>
        <v>2019</v>
      </c>
      <c r="L15">
        <f>VLOOKUP(Tabelle43[[#This Row],[Key]],'2. Unique Results'!A:X,12,FALSE)</f>
        <v>44887.363807870373</v>
      </c>
      <c r="M15" s="16">
        <f>VLOOKUP(Tabelle43[[#This Row],[Key]],'2. Unique Results'!A:X,13,FALSE)</f>
        <v>44887.363807870373</v>
      </c>
      <c r="N15" s="16">
        <f>VLOOKUP(Tabelle43[[#This Row],[Key]],'2. Unique Results'!A:X,14,FALSE)</f>
        <v>0</v>
      </c>
      <c r="O15" t="str">
        <f>VLOOKUP(Tabelle43[[#This Row],[Key]],'2. Unique Results'!A:X,15,FALSE)</f>
        <v>300-305</v>
      </c>
      <c r="P15" t="str">
        <f>VLOOKUP(Tabelle43[[#This Row],[Key]],'2. Unique Results'!A:X,16,FALSE)</f>
        <v/>
      </c>
      <c r="Q15" t="str">
        <f>VLOOKUP(Tabelle43[[#This Row],[Key]],'2. Unique Results'!A:X,17,FALSE)</f>
        <v/>
      </c>
      <c r="R15" t="str">
        <f>VLOOKUP(Tabelle43[[#This Row],[Key]],'2. Unique Results'!A:X,18,FALSE)</f>
        <v/>
      </c>
      <c r="S15" t="str">
        <f>VLOOKUP(Tabelle43[[#This Row],[Key]],'2. Unique Results'!A:X,19,FALSE)</f>
        <v/>
      </c>
      <c r="T15" t="str">
        <f>VLOOKUP(Tabelle43[[#This Row],[Key]],'2. Unique Results'!A:X,20,FALSE)</f>
        <v/>
      </c>
      <c r="U15" t="str">
        <f>VLOOKUP(Tabelle43[[#This Row],[Key]],'2. Unique Results'!A:X,21,FALSE)</f>
        <v/>
      </c>
      <c r="V15" t="str">
        <f>VLOOKUP(Tabelle43[[#This Row],[Key]],'2. Unique Results'!A:X,22,FALSE)</f>
        <v/>
      </c>
      <c r="W15" t="str">
        <f>VLOOKUP(Tabelle43[[#This Row],[Key]],'2. Unique Results'!A:X,23,FALSE)</f>
        <v/>
      </c>
    </row>
    <row r="16" spans="1:23">
      <c r="A16" t="s">
        <v>4412</v>
      </c>
      <c r="B16" t="str">
        <f>VLOOKUP(Tabelle43[[#This Row],[Key]],'2. Unique Results'!A:X,2,FALSE)</f>
        <v>journalArticle</v>
      </c>
      <c r="C16">
        <f>VLOOKUP(Tabelle43[[#This Row],[Key]],'2. Unique Results'!A:X,3,FALSE)</f>
        <v>2022</v>
      </c>
      <c r="D16" t="str">
        <f>VLOOKUP(Tabelle43[[#This Row],[Key]],'2. Unique Results'!A:X,4,FALSE)</f>
        <v>Kirchhof, Jörg Christian; Kusmenko, Evgeny; Ritz, Jonas; Rumpe, Bernhard; Moin, Armin; Badii, Atta; Günnemann, Stephan; Challenger, Moharram</v>
      </c>
      <c r="E16" t="str">
        <f>VLOOKUP(Tabelle43[[#This Row],[Key]],'2. Unique Results'!A:X,5,FALSE)</f>
        <v>MDE for Machine Learning-Enabled Software Systems: A Case Study and Comparison of MontiAnna &amp;amp; ML-Quadrat</v>
      </c>
      <c r="F16" t="str">
        <f>VLOOKUP(Tabelle43[[#This Row],[Key]],'2. Unique Results'!A:X,6,FALSE)</f>
        <v>Proceedings of the 25th International Conference on Model Driven Engineering Languages and Systems: Companion Proceedings</v>
      </c>
      <c r="G16" t="str">
        <f>VLOOKUP(Tabelle43[[#This Row],[Key]],'2. Unique Results'!A:X,7,FALSE)</f>
        <v/>
      </c>
      <c r="H16" t="str">
        <f>VLOOKUP(Tabelle43[[#This Row],[Key]],'2. Unique Results'!A:X,8,FALSE)</f>
        <v/>
      </c>
      <c r="I16" t="str">
        <f>VLOOKUP(Tabelle43[[#This Row],[Key]],'2. Unique Results'!A:X,9,FALSE)</f>
        <v>10.1145/3550356.3561576</v>
      </c>
      <c r="J16" t="str">
        <f>VLOOKUP(Tabelle43[[#This Row],[Key]],'2. Unique Results'!A:X,10,FALSE)</f>
        <v>https://doi.org/10.1145/3550356.3561576</v>
      </c>
      <c r="K16" t="str">
        <f>VLOOKUP(Tabelle43[[#This Row],[Key]],'2. Unique Results'!A:X,11,FALSE)</f>
        <v>2022</v>
      </c>
      <c r="L16">
        <f>VLOOKUP(Tabelle43[[#This Row],[Key]],'2. Unique Results'!A:X,12,FALSE)</f>
        <v>44887.363807870373</v>
      </c>
      <c r="M16" s="16">
        <f>VLOOKUP(Tabelle43[[#This Row],[Key]],'2. Unique Results'!A:X,13,FALSE)</f>
        <v>44887.363807870373</v>
      </c>
      <c r="N16" s="16">
        <f>VLOOKUP(Tabelle43[[#This Row],[Key]],'2. Unique Results'!A:X,14,FALSE)</f>
        <v>0</v>
      </c>
      <c r="O16" t="str">
        <f>VLOOKUP(Tabelle43[[#This Row],[Key]],'2. Unique Results'!A:X,15,FALSE)</f>
        <v>380–387</v>
      </c>
      <c r="P16" t="str">
        <f>VLOOKUP(Tabelle43[[#This Row],[Key]],'2. Unique Results'!A:X,16,FALSE)</f>
        <v/>
      </c>
      <c r="Q16" t="str">
        <f>VLOOKUP(Tabelle43[[#This Row],[Key]],'2. Unique Results'!A:X,17,FALSE)</f>
        <v/>
      </c>
      <c r="R16" t="str">
        <f>VLOOKUP(Tabelle43[[#This Row],[Key]],'2. Unique Results'!A:X,18,FALSE)</f>
        <v/>
      </c>
      <c r="S16" t="str">
        <f>VLOOKUP(Tabelle43[[#This Row],[Key]],'2. Unique Results'!A:X,19,FALSE)</f>
        <v/>
      </c>
      <c r="T16" t="str">
        <f>VLOOKUP(Tabelle43[[#This Row],[Key]],'2. Unique Results'!A:X,20,FALSE)</f>
        <v/>
      </c>
      <c r="U16" t="str">
        <f>VLOOKUP(Tabelle43[[#This Row],[Key]],'2. Unique Results'!A:X,21,FALSE)</f>
        <v/>
      </c>
      <c r="V16" t="str">
        <f>VLOOKUP(Tabelle43[[#This Row],[Key]],'2. Unique Results'!A:X,22,FALSE)</f>
        <v/>
      </c>
      <c r="W16" t="str">
        <f>VLOOKUP(Tabelle43[[#This Row],[Key]],'2. Unique Results'!A:X,23,FALSE)</f>
        <v/>
      </c>
    </row>
    <row r="17" spans="1:23">
      <c r="A17" t="s">
        <v>4407</v>
      </c>
      <c r="B17" t="str">
        <f>VLOOKUP(Tabelle43[[#This Row],[Key]],'2. Unique Results'!A:X,2,FALSE)</f>
        <v>conferencePaper</v>
      </c>
      <c r="C17">
        <f>VLOOKUP(Tabelle43[[#This Row],[Key]],'2. Unique Results'!A:X,3,FALSE)</f>
        <v>2019</v>
      </c>
      <c r="D17" t="str">
        <f>VLOOKUP(Tabelle43[[#This Row],[Key]],'2. Unique Results'!A:X,4,FALSE)</f>
        <v>Koseler, Kaan; McGraw, Kelsea; Stephan, Matthew</v>
      </c>
      <c r="E17" t="str">
        <f>VLOOKUP(Tabelle43[[#This Row],[Key]],'2. Unique Results'!A:X,5,FALSE)</f>
        <v>Realization of a Machine Learning Domain Specific Modeling Language: A Baseball Analytics Case Study</v>
      </c>
      <c r="F17" t="str">
        <f>VLOOKUP(Tabelle43[[#This Row],[Key]],'2. Unique Results'!A:X,6,FALSE)</f>
        <v>Proceedings of the 7th International Conference on Model-Driven Engineering and Software Development, MODELSWARD 2019, Prague, Czech Republic, February 20-22, 2019</v>
      </c>
      <c r="G17" t="str">
        <f>VLOOKUP(Tabelle43[[#This Row],[Key]],'2. Unique Results'!A:X,7,FALSE)</f>
        <v/>
      </c>
      <c r="H17" t="str">
        <f>VLOOKUP(Tabelle43[[#This Row],[Key]],'2. Unique Results'!A:X,8,FALSE)</f>
        <v/>
      </c>
      <c r="I17" t="str">
        <f>VLOOKUP(Tabelle43[[#This Row],[Key]],'2. Unique Results'!A:X,9,FALSE)</f>
        <v>10.5220/0007245800150026</v>
      </c>
      <c r="J17" t="str">
        <f>VLOOKUP(Tabelle43[[#This Row],[Key]],'2. Unique Results'!A:X,10,FALSE)</f>
        <v>https://doi.org/10.5220/0007245800150026</v>
      </c>
      <c r="K17" t="str">
        <f>VLOOKUP(Tabelle43[[#This Row],[Key]],'2. Unique Results'!A:X,11,FALSE)</f>
        <v>2019</v>
      </c>
      <c r="L17">
        <f>VLOOKUP(Tabelle43[[#This Row],[Key]],'2. Unique Results'!A:X,12,FALSE)</f>
        <v>44887.363807870373</v>
      </c>
      <c r="M17" s="16">
        <f>VLOOKUP(Tabelle43[[#This Row],[Key]],'2. Unique Results'!A:X,13,FALSE)</f>
        <v>44887.363807870373</v>
      </c>
      <c r="N17" s="16">
        <f>VLOOKUP(Tabelle43[[#This Row],[Key]],'2. Unique Results'!A:X,14,FALSE)</f>
        <v>0</v>
      </c>
      <c r="O17" t="str">
        <f>VLOOKUP(Tabelle43[[#This Row],[Key]],'2. Unique Results'!A:X,15,FALSE)</f>
        <v>13–24</v>
      </c>
      <c r="P17" t="str">
        <f>VLOOKUP(Tabelle43[[#This Row],[Key]],'2. Unique Results'!A:X,16,FALSE)</f>
        <v/>
      </c>
      <c r="Q17" t="str">
        <f>VLOOKUP(Tabelle43[[#This Row],[Key]],'2. Unique Results'!A:X,17,FALSE)</f>
        <v/>
      </c>
      <c r="R17" t="str">
        <f>VLOOKUP(Tabelle43[[#This Row],[Key]],'2. Unique Results'!A:X,18,FALSE)</f>
        <v/>
      </c>
      <c r="S17" t="str">
        <f>VLOOKUP(Tabelle43[[#This Row],[Key]],'2. Unique Results'!A:X,19,FALSE)</f>
        <v/>
      </c>
      <c r="T17" t="str">
        <f>VLOOKUP(Tabelle43[[#This Row],[Key]],'2. Unique Results'!A:X,20,FALSE)</f>
        <v>SciTePress</v>
      </c>
      <c r="U17" t="str">
        <f>VLOOKUP(Tabelle43[[#This Row],[Key]],'2. Unique Results'!A:X,21,FALSE)</f>
        <v/>
      </c>
      <c r="V17" t="str">
        <f>VLOOKUP(Tabelle43[[#This Row],[Key]],'2. Unique Results'!A:X,22,FALSE)</f>
        <v/>
      </c>
      <c r="W17" t="str">
        <f>VLOOKUP(Tabelle43[[#This Row],[Key]],'2. Unique Results'!A:X,23,FALSE)</f>
        <v/>
      </c>
    </row>
    <row r="18" spans="1:23">
      <c r="A18" t="s">
        <v>4415</v>
      </c>
      <c r="B18" t="str">
        <f>VLOOKUP(Tabelle43[[#This Row],[Key]],'2. Unique Results'!A:X,2,FALSE)</f>
        <v>journalArticle</v>
      </c>
      <c r="C18">
        <f>VLOOKUP(Tabelle43[[#This Row],[Key]],'2. Unique Results'!A:X,3,FALSE)</f>
        <v>2019</v>
      </c>
      <c r="D18" t="str">
        <f>VLOOKUP(Tabelle43[[#This Row],[Key]],'2. Unique Results'!A:X,4,FALSE)</f>
        <v>Kunft, Andreas; Katsifodimos, Asterios; Schelter, Sebastian; Breß, Sebastian; Rabl, Tilmann; Markl, Volker</v>
      </c>
      <c r="E18" t="str">
        <f>VLOOKUP(Tabelle43[[#This Row],[Key]],'2. Unique Results'!A:X,5,FALSE)</f>
        <v>An Intermediate Representation for Optimizing Machine Learning Pipelines</v>
      </c>
      <c r="F18" t="str">
        <f>VLOOKUP(Tabelle43[[#This Row],[Key]],'2. Unique Results'!A:X,6,FALSE)</f>
        <v>Proc. VLDB Endow.</v>
      </c>
      <c r="G18" t="str">
        <f>VLOOKUP(Tabelle43[[#This Row],[Key]],'2. Unique Results'!A:X,7,FALSE)</f>
        <v/>
      </c>
      <c r="H18" t="str">
        <f>VLOOKUP(Tabelle43[[#This Row],[Key]],'2. Unique Results'!A:X,8,FALSE)</f>
        <v>2150-8097</v>
      </c>
      <c r="I18" t="str">
        <f>VLOOKUP(Tabelle43[[#This Row],[Key]],'2. Unique Results'!A:X,9,FALSE)</f>
        <v>10.14778/3342263.3342633</v>
      </c>
      <c r="J18" t="str">
        <f>VLOOKUP(Tabelle43[[#This Row],[Key]],'2. Unique Results'!A:X,10,FALSE)</f>
        <v>https://doi.org/10.14778/3342263.3342633</v>
      </c>
      <c r="K18" t="str">
        <f>VLOOKUP(Tabelle43[[#This Row],[Key]],'2. Unique Results'!A:X,11,FALSE)</f>
        <v>2019-07</v>
      </c>
      <c r="L18">
        <f>VLOOKUP(Tabelle43[[#This Row],[Key]],'2. Unique Results'!A:X,12,FALSE)</f>
        <v>44887.363807870373</v>
      </c>
      <c r="M18" s="16">
        <f>VLOOKUP(Tabelle43[[#This Row],[Key]],'2. Unique Results'!A:X,13,FALSE)</f>
        <v>44887.363807870373</v>
      </c>
      <c r="N18" s="16">
        <f>VLOOKUP(Tabelle43[[#This Row],[Key]],'2. Unique Results'!A:X,14,FALSE)</f>
        <v>0</v>
      </c>
      <c r="O18" t="str">
        <f>VLOOKUP(Tabelle43[[#This Row],[Key]],'2. Unique Results'!A:X,15,FALSE)</f>
        <v>1553–1567</v>
      </c>
      <c r="P18" t="str">
        <f>VLOOKUP(Tabelle43[[#This Row],[Key]],'2. Unique Results'!A:X,16,FALSE)</f>
        <v>11</v>
      </c>
      <c r="Q18" t="str">
        <f>VLOOKUP(Tabelle43[[#This Row],[Key]],'2. Unique Results'!A:X,17,FALSE)</f>
        <v>12</v>
      </c>
      <c r="R18" t="str">
        <f>VLOOKUP(Tabelle43[[#This Row],[Key]],'2. Unique Results'!A:X,18,FALSE)</f>
        <v/>
      </c>
      <c r="S18" t="str">
        <f>VLOOKUP(Tabelle43[[#This Row],[Key]],'2. Unique Results'!A:X,19,FALSE)</f>
        <v/>
      </c>
      <c r="T18" t="str">
        <f>VLOOKUP(Tabelle43[[#This Row],[Key]],'2. Unique Results'!A:X,20,FALSE)</f>
        <v/>
      </c>
      <c r="U18" t="str">
        <f>VLOOKUP(Tabelle43[[#This Row],[Key]],'2. Unique Results'!A:X,21,FALSE)</f>
        <v/>
      </c>
      <c r="V18" t="str">
        <f>VLOOKUP(Tabelle43[[#This Row],[Key]],'2. Unique Results'!A:X,22,FALSE)</f>
        <v/>
      </c>
      <c r="W18" t="str">
        <f>VLOOKUP(Tabelle43[[#This Row],[Key]],'2. Unique Results'!A:X,23,FALSE)</f>
        <v/>
      </c>
    </row>
    <row r="19" spans="1:23">
      <c r="A19" t="s">
        <v>4405</v>
      </c>
      <c r="B19" t="str">
        <f>VLOOKUP(Tabelle43[[#This Row],[Key]],'2. Unique Results'!A:X,2,FALSE)</f>
        <v>thesis</v>
      </c>
      <c r="C19">
        <f>VLOOKUP(Tabelle43[[#This Row],[Key]],'2. Unique Results'!A:X,3,FALSE)</f>
        <v>2021</v>
      </c>
      <c r="D19" t="str">
        <f>VLOOKUP(Tabelle43[[#This Row],[Key]],'2. Unique Results'!A:X,4,FALSE)</f>
        <v>Kusmenko, Evgeny</v>
      </c>
      <c r="E19" t="str">
        <f>VLOOKUP(Tabelle43[[#This Row],[Key]],'2. Unique Results'!A:X,5,FALSE)</f>
        <v>Model-Driven Development Methodology and Domain-Specific Languages for the Design of Artificial Intelligence in Cyber-Physical Systems</v>
      </c>
      <c r="F19" t="str">
        <f>VLOOKUP(Tabelle43[[#This Row],[Key]],'2. Unique Results'!A:X,6,FALSE)</f>
        <v/>
      </c>
      <c r="G19" t="str">
        <f>VLOOKUP(Tabelle43[[#This Row],[Key]],'2. Unique Results'!A:X,7,FALSE)</f>
        <v/>
      </c>
      <c r="H19" t="str">
        <f>VLOOKUP(Tabelle43[[#This Row],[Key]],'2. Unique Results'!A:X,8,FALSE)</f>
        <v/>
      </c>
      <c r="I19" t="str">
        <f>VLOOKUP(Tabelle43[[#This Row],[Key]],'2. Unique Results'!A:X,9,FALSE)</f>
        <v/>
      </c>
      <c r="J19" t="str">
        <f>VLOOKUP(Tabelle43[[#This Row],[Key]],'2. Unique Results'!A:X,10,FALSE)</f>
        <v>https://publications.rwth-aachen.de/record/835778</v>
      </c>
      <c r="K19" t="str">
        <f>VLOOKUP(Tabelle43[[#This Row],[Key]],'2. Unique Results'!A:X,11,FALSE)</f>
        <v>2021</v>
      </c>
      <c r="L19">
        <f>VLOOKUP(Tabelle43[[#This Row],[Key]],'2. Unique Results'!A:X,12,FALSE)</f>
        <v>44887.363807870373</v>
      </c>
      <c r="M19" s="16">
        <f>VLOOKUP(Tabelle43[[#This Row],[Key]],'2. Unique Results'!A:X,13,FALSE)</f>
        <v>44887.363807870373</v>
      </c>
      <c r="N19" s="16">
        <f>VLOOKUP(Tabelle43[[#This Row],[Key]],'2. Unique Results'!A:X,14,FALSE)</f>
        <v>0</v>
      </c>
      <c r="O19" t="str">
        <f>VLOOKUP(Tabelle43[[#This Row],[Key]],'2. Unique Results'!A:X,15,FALSE)</f>
        <v/>
      </c>
      <c r="P19" t="str">
        <f>VLOOKUP(Tabelle43[[#This Row],[Key]],'2. Unique Results'!A:X,16,FALSE)</f>
        <v/>
      </c>
      <c r="Q19" t="str">
        <f>VLOOKUP(Tabelle43[[#This Row],[Key]],'2. Unique Results'!A:X,17,FALSE)</f>
        <v/>
      </c>
      <c r="R19" t="str">
        <f>VLOOKUP(Tabelle43[[#This Row],[Key]],'2. Unique Results'!A:X,18,FALSE)</f>
        <v/>
      </c>
      <c r="S19" t="str">
        <f>VLOOKUP(Tabelle43[[#This Row],[Key]],'2. Unique Results'!A:X,19,FALSE)</f>
        <v/>
      </c>
      <c r="T19" t="str">
        <f>VLOOKUP(Tabelle43[[#This Row],[Key]],'2. Unique Results'!A:X,20,FALSE)</f>
        <v>RWTH Aachen University, Germany</v>
      </c>
      <c r="U19" t="str">
        <f>VLOOKUP(Tabelle43[[#This Row],[Key]],'2. Unique Results'!A:X,21,FALSE)</f>
        <v/>
      </c>
      <c r="V19" t="str">
        <f>VLOOKUP(Tabelle43[[#This Row],[Key]],'2. Unique Results'!A:X,22,FALSE)</f>
        <v/>
      </c>
      <c r="W19" t="str">
        <f>VLOOKUP(Tabelle43[[#This Row],[Key]],'2. Unique Results'!A:X,23,FALSE)</f>
        <v/>
      </c>
    </row>
    <row r="20" spans="1:23">
      <c r="A20" t="s">
        <v>4384</v>
      </c>
      <c r="B20" t="str">
        <f>VLOOKUP(Tabelle43[[#This Row],[Key]],'2. Unique Results'!A:X,2,FALSE)</f>
        <v>conferencePaper</v>
      </c>
      <c r="C20">
        <f>VLOOKUP(Tabelle43[[#This Row],[Key]],'2. Unique Results'!A:X,3,FALSE)</f>
        <v>2014</v>
      </c>
      <c r="D20" t="str">
        <f>VLOOKUP(Tabelle43[[#This Row],[Key]],'2. Unique Results'!A:X,4,FALSE)</f>
        <v>Lechevalier, David; Narayanan, Anantha; Rachuri, Sudarsan</v>
      </c>
      <c r="E20" t="str">
        <f>VLOOKUP(Tabelle43[[#This Row],[Key]],'2. Unique Results'!A:X,5,FALSE)</f>
        <v>Towards a domain-specific framework for predictive analytics in manufacturing</v>
      </c>
      <c r="F20" t="str">
        <f>VLOOKUP(Tabelle43[[#This Row],[Key]],'2. Unique Results'!A:X,6,FALSE)</f>
        <v>2014 IEEE International Conference on Big Data (Big Data)</v>
      </c>
      <c r="G20" t="str">
        <f>VLOOKUP(Tabelle43[[#This Row],[Key]],'2. Unique Results'!A:X,7,FALSE)</f>
        <v/>
      </c>
      <c r="H20" t="str">
        <f>VLOOKUP(Tabelle43[[#This Row],[Key]],'2. Unique Results'!A:X,8,FALSE)</f>
        <v/>
      </c>
      <c r="I20" t="str">
        <f>VLOOKUP(Tabelle43[[#This Row],[Key]],'2. Unique Results'!A:X,9,FALSE)</f>
        <v>10.1109/BigData.2014.7004332</v>
      </c>
      <c r="J20" t="str">
        <f>VLOOKUP(Tabelle43[[#This Row],[Key]],'2. Unique Results'!A:X,10,FALSE)</f>
        <v/>
      </c>
      <c r="K20" t="str">
        <f>VLOOKUP(Tabelle43[[#This Row],[Key]],'2. Unique Results'!A:X,11,FALSE)</f>
        <v>2014</v>
      </c>
      <c r="L20">
        <f>VLOOKUP(Tabelle43[[#This Row],[Key]],'2. Unique Results'!A:X,12,FALSE)</f>
        <v>44887.363807870373</v>
      </c>
      <c r="M20" s="16">
        <f>VLOOKUP(Tabelle43[[#This Row],[Key]],'2. Unique Results'!A:X,13,FALSE)</f>
        <v>44887.363807870373</v>
      </c>
      <c r="N20" s="16">
        <f>VLOOKUP(Tabelle43[[#This Row],[Key]],'2. Unique Results'!A:X,14,FALSE)</f>
        <v>0</v>
      </c>
      <c r="O20" t="str">
        <f>VLOOKUP(Tabelle43[[#This Row],[Key]],'2. Unique Results'!A:X,15,FALSE)</f>
        <v>987-995</v>
      </c>
      <c r="P20" t="str">
        <f>VLOOKUP(Tabelle43[[#This Row],[Key]],'2. Unique Results'!A:X,16,FALSE)</f>
        <v/>
      </c>
      <c r="Q20" t="str">
        <f>VLOOKUP(Tabelle43[[#This Row],[Key]],'2. Unique Results'!A:X,17,FALSE)</f>
        <v/>
      </c>
      <c r="R20" t="str">
        <f>VLOOKUP(Tabelle43[[#This Row],[Key]],'2. Unique Results'!A:X,18,FALSE)</f>
        <v/>
      </c>
      <c r="S20" t="str">
        <f>VLOOKUP(Tabelle43[[#This Row],[Key]],'2. Unique Results'!A:X,19,FALSE)</f>
        <v/>
      </c>
      <c r="T20" t="str">
        <f>VLOOKUP(Tabelle43[[#This Row],[Key]],'2. Unique Results'!A:X,20,FALSE)</f>
        <v/>
      </c>
      <c r="U20" t="str">
        <f>VLOOKUP(Tabelle43[[#This Row],[Key]],'2. Unique Results'!A:X,21,FALSE)</f>
        <v/>
      </c>
      <c r="V20" t="str">
        <f>VLOOKUP(Tabelle43[[#This Row],[Key]],'2. Unique Results'!A:X,22,FALSE)</f>
        <v/>
      </c>
      <c r="W20" t="str">
        <f>VLOOKUP(Tabelle43[[#This Row],[Key]],'2. Unique Results'!A:X,23,FALSE)</f>
        <v/>
      </c>
    </row>
    <row r="21" spans="1:23">
      <c r="A21" t="s">
        <v>4386</v>
      </c>
      <c r="B21" t="str">
        <f>VLOOKUP(Tabelle43[[#This Row],[Key]],'2. Unique Results'!A:X,2,FALSE)</f>
        <v>journalArticle</v>
      </c>
      <c r="C21">
        <f>VLOOKUP(Tabelle43[[#This Row],[Key]],'2. Unique Results'!A:X,3,FALSE)</f>
        <v>2021</v>
      </c>
      <c r="D21" t="str">
        <f>VLOOKUP(Tabelle43[[#This Row],[Key]],'2. Unique Results'!A:X,4,FALSE)</f>
        <v>Meacham, Sofia; Pech, Vaclav; Nauck, Detlef</v>
      </c>
      <c r="E21" t="str">
        <f>VLOOKUP(Tabelle43[[#This Row],[Key]],'2. Unique Results'!A:X,5,FALSE)</f>
        <v>AdaptiveSystems: An Integrated Framework for Adaptive Systems Design and Development Using MPS JetBrains Domain-Specific Modeling Environment</v>
      </c>
      <c r="F21" t="str">
        <f>VLOOKUP(Tabelle43[[#This Row],[Key]],'2. Unique Results'!A:X,6,FALSE)</f>
        <v>IEEE Access</v>
      </c>
      <c r="G21" t="str">
        <f>VLOOKUP(Tabelle43[[#This Row],[Key]],'2. Unique Results'!A:X,7,FALSE)</f>
        <v/>
      </c>
      <c r="H21" t="str">
        <f>VLOOKUP(Tabelle43[[#This Row],[Key]],'2. Unique Results'!A:X,8,FALSE)</f>
        <v/>
      </c>
      <c r="I21" t="str">
        <f>VLOOKUP(Tabelle43[[#This Row],[Key]],'2. Unique Results'!A:X,9,FALSE)</f>
        <v>10.1109/ACCESS.2021.3111229</v>
      </c>
      <c r="J21" t="str">
        <f>VLOOKUP(Tabelle43[[#This Row],[Key]],'2. Unique Results'!A:X,10,FALSE)</f>
        <v/>
      </c>
      <c r="K21" t="str">
        <f>VLOOKUP(Tabelle43[[#This Row],[Key]],'2. Unique Results'!A:X,11,FALSE)</f>
        <v>2021</v>
      </c>
      <c r="L21">
        <f>VLOOKUP(Tabelle43[[#This Row],[Key]],'2. Unique Results'!A:X,12,FALSE)</f>
        <v>44887.363807870373</v>
      </c>
      <c r="M21" s="16">
        <f>VLOOKUP(Tabelle43[[#This Row],[Key]],'2. Unique Results'!A:X,13,FALSE)</f>
        <v>44887.363807870373</v>
      </c>
      <c r="N21" s="16">
        <f>VLOOKUP(Tabelle43[[#This Row],[Key]],'2. Unique Results'!A:X,14,FALSE)</f>
        <v>0</v>
      </c>
      <c r="O21" t="str">
        <f>VLOOKUP(Tabelle43[[#This Row],[Key]],'2. Unique Results'!A:X,15,FALSE)</f>
        <v>127973-127984</v>
      </c>
      <c r="P21" t="str">
        <f>VLOOKUP(Tabelle43[[#This Row],[Key]],'2. Unique Results'!A:X,16,FALSE)</f>
        <v/>
      </c>
      <c r="Q21" t="str">
        <f>VLOOKUP(Tabelle43[[#This Row],[Key]],'2. Unique Results'!A:X,17,FALSE)</f>
        <v>9</v>
      </c>
      <c r="R21" t="str">
        <f>VLOOKUP(Tabelle43[[#This Row],[Key]],'2. Unique Results'!A:X,18,FALSE)</f>
        <v/>
      </c>
      <c r="S21" t="str">
        <f>VLOOKUP(Tabelle43[[#This Row],[Key]],'2. Unique Results'!A:X,19,FALSE)</f>
        <v/>
      </c>
      <c r="T21" t="str">
        <f>VLOOKUP(Tabelle43[[#This Row],[Key]],'2. Unique Results'!A:X,20,FALSE)</f>
        <v/>
      </c>
      <c r="U21" t="str">
        <f>VLOOKUP(Tabelle43[[#This Row],[Key]],'2. Unique Results'!A:X,21,FALSE)</f>
        <v/>
      </c>
      <c r="V21" t="str">
        <f>VLOOKUP(Tabelle43[[#This Row],[Key]],'2. Unique Results'!A:X,22,FALSE)</f>
        <v/>
      </c>
      <c r="W21" t="str">
        <f>VLOOKUP(Tabelle43[[#This Row],[Key]],'2. Unique Results'!A:X,23,FALSE)</f>
        <v/>
      </c>
    </row>
    <row r="22" spans="1:23">
      <c r="A22" t="s">
        <v>4390</v>
      </c>
      <c r="B22" t="str">
        <f>VLOOKUP(Tabelle43[[#This Row],[Key]],'2. Unique Results'!A:X,2,FALSE)</f>
        <v>journalArticle</v>
      </c>
      <c r="C22">
        <f>VLOOKUP(Tabelle43[[#This Row],[Key]],'2. Unique Results'!A:X,3,FALSE)</f>
        <v>2021</v>
      </c>
      <c r="D22" t="str">
        <f>VLOOKUP(Tabelle43[[#This Row],[Key]],'2. Unique Results'!A:X,4,FALSE)</f>
        <v>Moin, A.; Challenger, M.; Badii, A.; ...</v>
      </c>
      <c r="E22" t="str">
        <f>VLOOKUP(Tabelle43[[#This Row],[Key]],'2. Unique Results'!A:X,5,FALSE)</f>
        <v>Mde4qai: Towards model-driven engineering for quantum artificial intelligence</v>
      </c>
      <c r="F22" t="str">
        <f>VLOOKUP(Tabelle43[[#This Row],[Key]],'2. Unique Results'!A:X,6,FALSE)</f>
        <v>arXiv preprint arXiv …</v>
      </c>
      <c r="G22" t="str">
        <f>VLOOKUP(Tabelle43[[#This Row],[Key]],'2. Unique Results'!A:X,7,FALSE)</f>
        <v/>
      </c>
      <c r="H22" t="str">
        <f>VLOOKUP(Tabelle43[[#This Row],[Key]],'2. Unique Results'!A:X,8,FALSE)</f>
        <v/>
      </c>
      <c r="I22" t="str">
        <f>VLOOKUP(Tabelle43[[#This Row],[Key]],'2. Unique Results'!A:X,9,FALSE)</f>
        <v/>
      </c>
      <c r="J22" t="str">
        <f>VLOOKUP(Tabelle43[[#This Row],[Key]],'2. Unique Results'!A:X,10,FALSE)</f>
        <v>https://arxiv.org/abs/2107.06708</v>
      </c>
      <c r="K22" t="str">
        <f>VLOOKUP(Tabelle43[[#This Row],[Key]],'2. Unique Results'!A:X,11,FALSE)</f>
        <v>2021</v>
      </c>
      <c r="L22">
        <f>VLOOKUP(Tabelle43[[#This Row],[Key]],'2. Unique Results'!A:X,12,FALSE)</f>
        <v>44887.363807870373</v>
      </c>
      <c r="M22" s="16">
        <f>VLOOKUP(Tabelle43[[#This Row],[Key]],'2. Unique Results'!A:X,13,FALSE)</f>
        <v>44887.363807870373</v>
      </c>
      <c r="N22" s="16">
        <f>VLOOKUP(Tabelle43[[#This Row],[Key]],'2. Unique Results'!A:X,14,FALSE)</f>
        <v>0</v>
      </c>
      <c r="O22" t="str">
        <f>VLOOKUP(Tabelle43[[#This Row],[Key]],'2. Unique Results'!A:X,15,FALSE)</f>
        <v/>
      </c>
      <c r="P22" t="str">
        <f>VLOOKUP(Tabelle43[[#This Row],[Key]],'2. Unique Results'!A:X,16,FALSE)</f>
        <v/>
      </c>
      <c r="Q22" t="str">
        <f>VLOOKUP(Tabelle43[[#This Row],[Key]],'2. Unique Results'!A:X,17,FALSE)</f>
        <v/>
      </c>
      <c r="R22" t="str">
        <f>VLOOKUP(Tabelle43[[#This Row],[Key]],'2. Unique Results'!A:X,18,FALSE)</f>
        <v/>
      </c>
      <c r="S22" t="str">
        <f>VLOOKUP(Tabelle43[[#This Row],[Key]],'2. Unique Results'!A:X,19,FALSE)</f>
        <v/>
      </c>
      <c r="T22" t="str">
        <f>VLOOKUP(Tabelle43[[#This Row],[Key]],'2. Unique Results'!A:X,20,FALSE)</f>
        <v/>
      </c>
      <c r="U22" t="str">
        <f>VLOOKUP(Tabelle43[[#This Row],[Key]],'2. Unique Results'!A:X,21,FALSE)</f>
        <v/>
      </c>
      <c r="V22" t="str">
        <f>VLOOKUP(Tabelle43[[#This Row],[Key]],'2. Unique Results'!A:X,22,FALSE)</f>
        <v/>
      </c>
      <c r="W22" t="str">
        <f>VLOOKUP(Tabelle43[[#This Row],[Key]],'2. Unique Results'!A:X,23,FALSE)</f>
        <v/>
      </c>
    </row>
    <row r="23" spans="1:23">
      <c r="A23" t="s">
        <v>4389</v>
      </c>
      <c r="B23" t="str">
        <f>VLOOKUP(Tabelle43[[#This Row],[Key]],'2. Unique Results'!A:X,2,FALSE)</f>
        <v>journalArticle</v>
      </c>
      <c r="C23">
        <f>VLOOKUP(Tabelle43[[#This Row],[Key]],'2. Unique Results'!A:X,3,FALSE)</f>
        <v>2020</v>
      </c>
      <c r="D23" t="str">
        <f>VLOOKUP(Tabelle43[[#This Row],[Key]],'2. Unique Results'!A:X,4,FALSE)</f>
        <v>Moin, A.; Rössler, S.; Günnemann, S.</v>
      </c>
      <c r="E23" t="str">
        <f>VLOOKUP(Tabelle43[[#This Row],[Key]],'2. Unique Results'!A:X,5,FALSE)</f>
        <v>ThingML+ Augmenting Model-Driven Software Engineering for the Internet of Things with Machine Learning</v>
      </c>
      <c r="F23" t="str">
        <f>VLOOKUP(Tabelle43[[#This Row],[Key]],'2. Unique Results'!A:X,6,FALSE)</f>
        <v>arXiv preprint arXiv:2009.10633</v>
      </c>
      <c r="G23" t="str">
        <f>VLOOKUP(Tabelle43[[#This Row],[Key]],'2. Unique Results'!A:X,7,FALSE)</f>
        <v/>
      </c>
      <c r="H23" t="str">
        <f>VLOOKUP(Tabelle43[[#This Row],[Key]],'2. Unique Results'!A:X,8,FALSE)</f>
        <v/>
      </c>
      <c r="I23" t="str">
        <f>VLOOKUP(Tabelle43[[#This Row],[Key]],'2. Unique Results'!A:X,9,FALSE)</f>
        <v/>
      </c>
      <c r="J23" t="str">
        <f>VLOOKUP(Tabelle43[[#This Row],[Key]],'2. Unique Results'!A:X,10,FALSE)</f>
        <v>https://arxiv.org/abs/2009.10633</v>
      </c>
      <c r="K23" t="str">
        <f>VLOOKUP(Tabelle43[[#This Row],[Key]],'2. Unique Results'!A:X,11,FALSE)</f>
        <v>2020</v>
      </c>
      <c r="L23">
        <f>VLOOKUP(Tabelle43[[#This Row],[Key]],'2. Unique Results'!A:X,12,FALSE)</f>
        <v>44887.363807870373</v>
      </c>
      <c r="M23" s="16">
        <f>VLOOKUP(Tabelle43[[#This Row],[Key]],'2. Unique Results'!A:X,13,FALSE)</f>
        <v>44887.363807870373</v>
      </c>
      <c r="N23" s="16">
        <f>VLOOKUP(Tabelle43[[#This Row],[Key]],'2. Unique Results'!A:X,14,FALSE)</f>
        <v>0</v>
      </c>
      <c r="O23" t="str">
        <f>VLOOKUP(Tabelle43[[#This Row],[Key]],'2. Unique Results'!A:X,15,FALSE)</f>
        <v/>
      </c>
      <c r="P23" t="str">
        <f>VLOOKUP(Tabelle43[[#This Row],[Key]],'2. Unique Results'!A:X,16,FALSE)</f>
        <v/>
      </c>
      <c r="Q23" t="str">
        <f>VLOOKUP(Tabelle43[[#This Row],[Key]],'2. Unique Results'!A:X,17,FALSE)</f>
        <v/>
      </c>
      <c r="R23" t="str">
        <f>VLOOKUP(Tabelle43[[#This Row],[Key]],'2. Unique Results'!A:X,18,FALSE)</f>
        <v/>
      </c>
      <c r="S23" t="str">
        <f>VLOOKUP(Tabelle43[[#This Row],[Key]],'2. Unique Results'!A:X,19,FALSE)</f>
        <v/>
      </c>
      <c r="T23" t="str">
        <f>VLOOKUP(Tabelle43[[#This Row],[Key]],'2. Unique Results'!A:X,20,FALSE)</f>
        <v/>
      </c>
      <c r="U23" t="str">
        <f>VLOOKUP(Tabelle43[[#This Row],[Key]],'2. Unique Results'!A:X,21,FALSE)</f>
        <v/>
      </c>
      <c r="V23" t="str">
        <f>VLOOKUP(Tabelle43[[#This Row],[Key]],'2. Unique Results'!A:X,22,FALSE)</f>
        <v/>
      </c>
      <c r="W23" t="str">
        <f>VLOOKUP(Tabelle43[[#This Row],[Key]],'2. Unique Results'!A:X,23,FALSE)</f>
        <v/>
      </c>
    </row>
    <row r="24" spans="1:23">
      <c r="A24" t="s">
        <v>4393</v>
      </c>
      <c r="B24" t="str">
        <f>VLOOKUP(Tabelle43[[#This Row],[Key]],'2. Unique Results'!A:X,2,FALSE)</f>
        <v>journalArticle</v>
      </c>
      <c r="C24">
        <f>VLOOKUP(Tabelle43[[#This Row],[Key]],'2. Unique Results'!A:X,3,FALSE)</f>
        <v>2022</v>
      </c>
      <c r="D24" t="str">
        <f>VLOOKUP(Tabelle43[[#This Row],[Key]],'2. Unique Results'!A:X,4,FALSE)</f>
        <v>Moin, A.; Wattanavaekin, U.; Lungu, A.; ...</v>
      </c>
      <c r="E24" t="str">
        <f>VLOOKUP(Tabelle43[[#This Row],[Key]],'2. Unique Results'!A:X,5,FALSE)</f>
        <v>Enabling Automated Machine Learning for Model-Driven AI Engineering</v>
      </c>
      <c r="F24" t="str">
        <f>VLOOKUP(Tabelle43[[#This Row],[Key]],'2. Unique Results'!A:X,6,FALSE)</f>
        <v>arXiv preprint arXiv …</v>
      </c>
      <c r="G24" t="str">
        <f>VLOOKUP(Tabelle43[[#This Row],[Key]],'2. Unique Results'!A:X,7,FALSE)</f>
        <v/>
      </c>
      <c r="H24" t="str">
        <f>VLOOKUP(Tabelle43[[#This Row],[Key]],'2. Unique Results'!A:X,8,FALSE)</f>
        <v/>
      </c>
      <c r="I24" t="str">
        <f>VLOOKUP(Tabelle43[[#This Row],[Key]],'2. Unique Results'!A:X,9,FALSE)</f>
        <v/>
      </c>
      <c r="J24" t="str">
        <f>VLOOKUP(Tabelle43[[#This Row],[Key]],'2. Unique Results'!A:X,10,FALSE)</f>
        <v>https://arxiv.org/abs/2203.02927</v>
      </c>
      <c r="K24" t="str">
        <f>VLOOKUP(Tabelle43[[#This Row],[Key]],'2. Unique Results'!A:X,11,FALSE)</f>
        <v>2022</v>
      </c>
      <c r="L24">
        <f>VLOOKUP(Tabelle43[[#This Row],[Key]],'2. Unique Results'!A:X,12,FALSE)</f>
        <v>44887.363807870373</v>
      </c>
      <c r="M24" s="16">
        <f>VLOOKUP(Tabelle43[[#This Row],[Key]],'2. Unique Results'!A:X,13,FALSE)</f>
        <v>44887.363807870373</v>
      </c>
      <c r="N24" s="16">
        <f>VLOOKUP(Tabelle43[[#This Row],[Key]],'2. Unique Results'!A:X,14,FALSE)</f>
        <v>0</v>
      </c>
      <c r="O24" t="str">
        <f>VLOOKUP(Tabelle43[[#This Row],[Key]],'2. Unique Results'!A:X,15,FALSE)</f>
        <v/>
      </c>
      <c r="P24" t="str">
        <f>VLOOKUP(Tabelle43[[#This Row],[Key]],'2. Unique Results'!A:X,16,FALSE)</f>
        <v/>
      </c>
      <c r="Q24" t="str">
        <f>VLOOKUP(Tabelle43[[#This Row],[Key]],'2. Unique Results'!A:X,17,FALSE)</f>
        <v/>
      </c>
      <c r="R24" t="str">
        <f>VLOOKUP(Tabelle43[[#This Row],[Key]],'2. Unique Results'!A:X,18,FALSE)</f>
        <v/>
      </c>
      <c r="S24" t="str">
        <f>VLOOKUP(Tabelle43[[#This Row],[Key]],'2. Unique Results'!A:X,19,FALSE)</f>
        <v/>
      </c>
      <c r="T24" t="str">
        <f>VLOOKUP(Tabelle43[[#This Row],[Key]],'2. Unique Results'!A:X,20,FALSE)</f>
        <v/>
      </c>
      <c r="U24" t="str">
        <f>VLOOKUP(Tabelle43[[#This Row],[Key]],'2. Unique Results'!A:X,21,FALSE)</f>
        <v/>
      </c>
      <c r="V24" t="str">
        <f>VLOOKUP(Tabelle43[[#This Row],[Key]],'2. Unique Results'!A:X,22,FALSE)</f>
        <v/>
      </c>
      <c r="W24" t="str">
        <f>VLOOKUP(Tabelle43[[#This Row],[Key]],'2. Unique Results'!A:X,23,FALSE)</f>
        <v/>
      </c>
    </row>
    <row r="25" spans="1:23">
      <c r="A25" t="s">
        <v>4400</v>
      </c>
      <c r="B25" t="str">
        <f>VLOOKUP(Tabelle43[[#This Row],[Key]],'2. Unique Results'!A:X,2,FALSE)</f>
        <v>conferencePaper</v>
      </c>
      <c r="C25">
        <f>VLOOKUP(Tabelle43[[#This Row],[Key]],'2. Unique Results'!A:X,3,FALSE)</f>
        <v>2021</v>
      </c>
      <c r="D25" t="str">
        <f>VLOOKUP(Tabelle43[[#This Row],[Key]],'2. Unique Results'!A:X,4,FALSE)</f>
        <v>Moin, Armin</v>
      </c>
      <c r="E25" t="str">
        <f>VLOOKUP(Tabelle43[[#This Row],[Key]],'2. Unique Results'!A:X,5,FALSE)</f>
        <v>Data Analytics and Machine Learning Methods, Techniques and Tool for Model-Driven Engineering of Smart IoT Services</v>
      </c>
      <c r="F25" t="str">
        <f>VLOOKUP(Tabelle43[[#This Row],[Key]],'2. Unique Results'!A:X,6,FALSE)</f>
        <v>43rd IEEE/ACM International Conference on Software Engineering: Companion Proceedings, ICSE Companion 2021, Madrid, Spain, May 25-28, 2021</v>
      </c>
      <c r="G25" t="str">
        <f>VLOOKUP(Tabelle43[[#This Row],[Key]],'2. Unique Results'!A:X,7,FALSE)</f>
        <v/>
      </c>
      <c r="H25" t="str">
        <f>VLOOKUP(Tabelle43[[#This Row],[Key]],'2. Unique Results'!A:X,8,FALSE)</f>
        <v/>
      </c>
      <c r="I25" t="str">
        <f>VLOOKUP(Tabelle43[[#This Row],[Key]],'2. Unique Results'!A:X,9,FALSE)</f>
        <v>10.1109/ICSE-Companion52605.2021.00130</v>
      </c>
      <c r="J25" t="str">
        <f>VLOOKUP(Tabelle43[[#This Row],[Key]],'2. Unique Results'!A:X,10,FALSE)</f>
        <v>https://doi.org/10.1109/ICSE-Companion52605.2021.00130</v>
      </c>
      <c r="K25" t="str">
        <f>VLOOKUP(Tabelle43[[#This Row],[Key]],'2. Unique Results'!A:X,11,FALSE)</f>
        <v>2021</v>
      </c>
      <c r="L25">
        <f>VLOOKUP(Tabelle43[[#This Row],[Key]],'2. Unique Results'!A:X,12,FALSE)</f>
        <v>44887.363807870373</v>
      </c>
      <c r="M25" s="16">
        <f>VLOOKUP(Tabelle43[[#This Row],[Key]],'2. Unique Results'!A:X,13,FALSE)</f>
        <v>44887.363807870373</v>
      </c>
      <c r="N25" s="16">
        <f>VLOOKUP(Tabelle43[[#This Row],[Key]],'2. Unique Results'!A:X,14,FALSE)</f>
        <v>0</v>
      </c>
      <c r="O25" t="str">
        <f>VLOOKUP(Tabelle43[[#This Row],[Key]],'2. Unique Results'!A:X,15,FALSE)</f>
        <v>287–292</v>
      </c>
      <c r="P25" t="str">
        <f>VLOOKUP(Tabelle43[[#This Row],[Key]],'2. Unique Results'!A:X,16,FALSE)</f>
        <v/>
      </c>
      <c r="Q25" t="str">
        <f>VLOOKUP(Tabelle43[[#This Row],[Key]],'2. Unique Results'!A:X,17,FALSE)</f>
        <v/>
      </c>
      <c r="R25" t="str">
        <f>VLOOKUP(Tabelle43[[#This Row],[Key]],'2. Unique Results'!A:X,18,FALSE)</f>
        <v/>
      </c>
      <c r="S25" t="str">
        <f>VLOOKUP(Tabelle43[[#This Row],[Key]],'2. Unique Results'!A:X,19,FALSE)</f>
        <v/>
      </c>
      <c r="T25" t="str">
        <f>VLOOKUP(Tabelle43[[#This Row],[Key]],'2. Unique Results'!A:X,20,FALSE)</f>
        <v>IEEE</v>
      </c>
      <c r="U25" t="str">
        <f>VLOOKUP(Tabelle43[[#This Row],[Key]],'2. Unique Results'!A:X,21,FALSE)</f>
        <v/>
      </c>
      <c r="V25" t="str">
        <f>VLOOKUP(Tabelle43[[#This Row],[Key]],'2. Unique Results'!A:X,22,FALSE)</f>
        <v/>
      </c>
      <c r="W25" t="str">
        <f>VLOOKUP(Tabelle43[[#This Row],[Key]],'2. Unique Results'!A:X,23,FALSE)</f>
        <v/>
      </c>
    </row>
    <row r="26" spans="1:23">
      <c r="A26" t="s">
        <v>4401</v>
      </c>
      <c r="B26" t="str">
        <f>VLOOKUP(Tabelle43[[#This Row],[Key]],'2. Unique Results'!A:X,2,FALSE)</f>
        <v>thesis</v>
      </c>
      <c r="C26">
        <f>VLOOKUP(Tabelle43[[#This Row],[Key]],'2. Unique Results'!A:X,3,FALSE)</f>
        <v>2022</v>
      </c>
      <c r="D26" t="str">
        <f>VLOOKUP(Tabelle43[[#This Row],[Key]],'2. Unique Results'!A:X,4,FALSE)</f>
        <v>Moin, Armin</v>
      </c>
      <c r="E26" t="str">
        <f>VLOOKUP(Tabelle43[[#This Row],[Key]],'2. Unique Results'!A:X,5,FALSE)</f>
        <v>Enabling Data Analytics and Machine Learning in Model-Driven Software Engineering of Smart IoT Services</v>
      </c>
      <c r="F26" t="str">
        <f>VLOOKUP(Tabelle43[[#This Row],[Key]],'2. Unique Results'!A:X,6,FALSE)</f>
        <v/>
      </c>
      <c r="G26" t="str">
        <f>VLOOKUP(Tabelle43[[#This Row],[Key]],'2. Unique Results'!A:X,7,FALSE)</f>
        <v/>
      </c>
      <c r="H26" t="str">
        <f>VLOOKUP(Tabelle43[[#This Row],[Key]],'2. Unique Results'!A:X,8,FALSE)</f>
        <v/>
      </c>
      <c r="I26" t="str">
        <f>VLOOKUP(Tabelle43[[#This Row],[Key]],'2. Unique Results'!A:X,9,FALSE)</f>
        <v/>
      </c>
      <c r="J26" t="str">
        <f>VLOOKUP(Tabelle43[[#This Row],[Key]],'2. Unique Results'!A:X,10,FALSE)</f>
        <v>https://nbn-resolving.org/urn:nbn:de:bvb:91-diss-20220720-1660445-1-6</v>
      </c>
      <c r="K26" t="str">
        <f>VLOOKUP(Tabelle43[[#This Row],[Key]],'2. Unique Results'!A:X,11,FALSE)</f>
        <v>2022</v>
      </c>
      <c r="L26">
        <f>VLOOKUP(Tabelle43[[#This Row],[Key]],'2. Unique Results'!A:X,12,FALSE)</f>
        <v>44887.363807870373</v>
      </c>
      <c r="M26" s="16">
        <f>VLOOKUP(Tabelle43[[#This Row],[Key]],'2. Unique Results'!A:X,13,FALSE)</f>
        <v>44887.363807870373</v>
      </c>
      <c r="N26" s="16">
        <f>VLOOKUP(Tabelle43[[#This Row],[Key]],'2. Unique Results'!A:X,14,FALSE)</f>
        <v>0</v>
      </c>
      <c r="O26" t="str">
        <f>VLOOKUP(Tabelle43[[#This Row],[Key]],'2. Unique Results'!A:X,15,FALSE)</f>
        <v/>
      </c>
      <c r="P26" t="str">
        <f>VLOOKUP(Tabelle43[[#This Row],[Key]],'2. Unique Results'!A:X,16,FALSE)</f>
        <v/>
      </c>
      <c r="Q26" t="str">
        <f>VLOOKUP(Tabelle43[[#This Row],[Key]],'2. Unique Results'!A:X,17,FALSE)</f>
        <v/>
      </c>
      <c r="R26" t="str">
        <f>VLOOKUP(Tabelle43[[#This Row],[Key]],'2. Unique Results'!A:X,18,FALSE)</f>
        <v/>
      </c>
      <c r="S26" t="str">
        <f>VLOOKUP(Tabelle43[[#This Row],[Key]],'2. Unique Results'!A:X,19,FALSE)</f>
        <v/>
      </c>
      <c r="T26" t="str">
        <f>VLOOKUP(Tabelle43[[#This Row],[Key]],'2. Unique Results'!A:X,20,FALSE)</f>
        <v>Technical University of Munich, Germany</v>
      </c>
      <c r="U26" t="str">
        <f>VLOOKUP(Tabelle43[[#This Row],[Key]],'2. Unique Results'!A:X,21,FALSE)</f>
        <v/>
      </c>
      <c r="V26" t="str">
        <f>VLOOKUP(Tabelle43[[#This Row],[Key]],'2. Unique Results'!A:X,22,FALSE)</f>
        <v/>
      </c>
      <c r="W26" t="str">
        <f>VLOOKUP(Tabelle43[[#This Row],[Key]],'2. Unique Results'!A:X,23,FALSE)</f>
        <v/>
      </c>
    </row>
    <row r="27" spans="1:23">
      <c r="A27" t="s">
        <v>4399</v>
      </c>
      <c r="B27" t="str">
        <f>VLOOKUP(Tabelle43[[#This Row],[Key]],'2. Unique Results'!A:X,2,FALSE)</f>
        <v>journalArticle</v>
      </c>
      <c r="C27">
        <f>VLOOKUP(Tabelle43[[#This Row],[Key]],'2. Unique Results'!A:X,3,FALSE)</f>
        <v>2021</v>
      </c>
      <c r="D27" t="str">
        <f>VLOOKUP(Tabelle43[[#This Row],[Key]],'2. Unique Results'!A:X,4,FALSE)</f>
        <v>Moin, Armin; Badii, Atta; Günnemann, Stephan</v>
      </c>
      <c r="E27" t="str">
        <f>VLOOKUP(Tabelle43[[#This Row],[Key]],'2. Unique Results'!A:X,5,FALSE)</f>
        <v>A Model-Driven Engineering Approach to Machine Learning and Software Modeling</v>
      </c>
      <c r="F27" t="str">
        <f>VLOOKUP(Tabelle43[[#This Row],[Key]],'2. Unique Results'!A:X,6,FALSE)</f>
        <v>CoRR</v>
      </c>
      <c r="G27" t="str">
        <f>VLOOKUP(Tabelle43[[#This Row],[Key]],'2. Unique Results'!A:X,7,FALSE)</f>
        <v/>
      </c>
      <c r="H27" t="str">
        <f>VLOOKUP(Tabelle43[[#This Row],[Key]],'2. Unique Results'!A:X,8,FALSE)</f>
        <v/>
      </c>
      <c r="I27" t="str">
        <f>VLOOKUP(Tabelle43[[#This Row],[Key]],'2. Unique Results'!A:X,9,FALSE)</f>
        <v/>
      </c>
      <c r="J27" t="str">
        <f>VLOOKUP(Tabelle43[[#This Row],[Key]],'2. Unique Results'!A:X,10,FALSE)</f>
        <v>https://arxiv.org/abs/2107.02689</v>
      </c>
      <c r="K27" t="str">
        <f>VLOOKUP(Tabelle43[[#This Row],[Key]],'2. Unique Results'!A:X,11,FALSE)</f>
        <v>2021</v>
      </c>
      <c r="L27">
        <f>VLOOKUP(Tabelle43[[#This Row],[Key]],'2. Unique Results'!A:X,12,FALSE)</f>
        <v>44887.363807870373</v>
      </c>
      <c r="M27" s="16">
        <f>VLOOKUP(Tabelle43[[#This Row],[Key]],'2. Unique Results'!A:X,13,FALSE)</f>
        <v>44887.363807870373</v>
      </c>
      <c r="N27" s="16">
        <f>VLOOKUP(Tabelle43[[#This Row],[Key]],'2. Unique Results'!A:X,14,FALSE)</f>
        <v>0</v>
      </c>
      <c r="O27" t="str">
        <f>VLOOKUP(Tabelle43[[#This Row],[Key]],'2. Unique Results'!A:X,15,FALSE)</f>
        <v/>
      </c>
      <c r="P27" t="str">
        <f>VLOOKUP(Tabelle43[[#This Row],[Key]],'2. Unique Results'!A:X,16,FALSE)</f>
        <v/>
      </c>
      <c r="Q27" t="str">
        <f>VLOOKUP(Tabelle43[[#This Row],[Key]],'2. Unique Results'!A:X,17,FALSE)</f>
        <v>abs/2107.02689</v>
      </c>
      <c r="R27" t="str">
        <f>VLOOKUP(Tabelle43[[#This Row],[Key]],'2. Unique Results'!A:X,18,FALSE)</f>
        <v/>
      </c>
      <c r="S27" t="str">
        <f>VLOOKUP(Tabelle43[[#This Row],[Key]],'2. Unique Results'!A:X,19,FALSE)</f>
        <v/>
      </c>
      <c r="T27" t="str">
        <f>VLOOKUP(Tabelle43[[#This Row],[Key]],'2. Unique Results'!A:X,20,FALSE)</f>
        <v/>
      </c>
      <c r="U27" t="str">
        <f>VLOOKUP(Tabelle43[[#This Row],[Key]],'2. Unique Results'!A:X,21,FALSE)</f>
        <v/>
      </c>
      <c r="V27" t="str">
        <f>VLOOKUP(Tabelle43[[#This Row],[Key]],'2. Unique Results'!A:X,22,FALSE)</f>
        <v/>
      </c>
      <c r="W27" t="str">
        <f>VLOOKUP(Tabelle43[[#This Row],[Key]],'2. Unique Results'!A:X,23,FALSE)</f>
        <v/>
      </c>
    </row>
    <row r="28" spans="1:23">
      <c r="A28" t="s">
        <v>4395</v>
      </c>
      <c r="B28" t="str">
        <f>VLOOKUP(Tabelle43[[#This Row],[Key]],'2. Unique Results'!A:X,2,FALSE)</f>
        <v>conferencePaper</v>
      </c>
      <c r="C28">
        <f>VLOOKUP(Tabelle43[[#This Row],[Key]],'2. Unique Results'!A:X,3,FALSE)</f>
        <v>2022</v>
      </c>
      <c r="D28" t="str">
        <f>VLOOKUP(Tabelle43[[#This Row],[Key]],'2. Unique Results'!A:X,4,FALSE)</f>
        <v>Moin, Armin; Challenger, Moharram; Badii, Atta; Günnemann, Stephan</v>
      </c>
      <c r="E28" t="str">
        <f>VLOOKUP(Tabelle43[[#This Row],[Key]],'2. Unique Results'!A:X,5,FALSE)</f>
        <v>Towards Model-Driven Engineering for Quantum AI</v>
      </c>
      <c r="F28" t="str">
        <f>VLOOKUP(Tabelle43[[#This Row],[Key]],'2. Unique Results'!A:X,6,FALSE)</f>
        <v>52. Jahrestagung der Gesellschaft für Informatik, INFORMATIK 2022, Informatik in den Naturwissenschaften, 26. - 30. September 2022, Hamburg</v>
      </c>
      <c r="G28" t="str">
        <f>VLOOKUP(Tabelle43[[#This Row],[Key]],'2. Unique Results'!A:X,7,FALSE)</f>
        <v/>
      </c>
      <c r="H28" t="str">
        <f>VLOOKUP(Tabelle43[[#This Row],[Key]],'2. Unique Results'!A:X,8,FALSE)</f>
        <v/>
      </c>
      <c r="I28" t="str">
        <f>VLOOKUP(Tabelle43[[#This Row],[Key]],'2. Unique Results'!A:X,9,FALSE)</f>
        <v>10.18420/inf2022_95</v>
      </c>
      <c r="J28" t="str">
        <f>VLOOKUP(Tabelle43[[#This Row],[Key]],'2. Unique Results'!A:X,10,FALSE)</f>
        <v>https://doi.org/10.18420/inf2022\_95</v>
      </c>
      <c r="K28" t="str">
        <f>VLOOKUP(Tabelle43[[#This Row],[Key]],'2. Unique Results'!A:X,11,FALSE)</f>
        <v>2022</v>
      </c>
      <c r="L28">
        <f>VLOOKUP(Tabelle43[[#This Row],[Key]],'2. Unique Results'!A:X,12,FALSE)</f>
        <v>44887.363807870373</v>
      </c>
      <c r="M28" s="16">
        <f>VLOOKUP(Tabelle43[[#This Row],[Key]],'2. Unique Results'!A:X,13,FALSE)</f>
        <v>44887.363807870373</v>
      </c>
      <c r="N28" s="16">
        <f>VLOOKUP(Tabelle43[[#This Row],[Key]],'2. Unique Results'!A:X,14,FALSE)</f>
        <v>0</v>
      </c>
      <c r="O28" t="str">
        <f>VLOOKUP(Tabelle43[[#This Row],[Key]],'2. Unique Results'!A:X,15,FALSE)</f>
        <v>1121–1131</v>
      </c>
      <c r="P28" t="str">
        <f>VLOOKUP(Tabelle43[[#This Row],[Key]],'2. Unique Results'!A:X,16,FALSE)</f>
        <v/>
      </c>
      <c r="Q28" t="str">
        <f>VLOOKUP(Tabelle43[[#This Row],[Key]],'2. Unique Results'!A:X,17,FALSE)</f>
        <v>P-326</v>
      </c>
      <c r="R28" t="str">
        <f>VLOOKUP(Tabelle43[[#This Row],[Key]],'2. Unique Results'!A:X,18,FALSE)</f>
        <v/>
      </c>
      <c r="S28" t="str">
        <f>VLOOKUP(Tabelle43[[#This Row],[Key]],'2. Unique Results'!A:X,19,FALSE)</f>
        <v/>
      </c>
      <c r="T28" t="str">
        <f>VLOOKUP(Tabelle43[[#This Row],[Key]],'2. Unique Results'!A:X,20,FALSE)</f>
        <v>Gesellschaft für Informatik, Bonn</v>
      </c>
      <c r="U28" t="str">
        <f>VLOOKUP(Tabelle43[[#This Row],[Key]],'2. Unique Results'!A:X,21,FALSE)</f>
        <v/>
      </c>
      <c r="V28" t="str">
        <f>VLOOKUP(Tabelle43[[#This Row],[Key]],'2. Unique Results'!A:X,22,FALSE)</f>
        <v/>
      </c>
      <c r="W28" t="str">
        <f>VLOOKUP(Tabelle43[[#This Row],[Key]],'2. Unique Results'!A:X,23,FALSE)</f>
        <v/>
      </c>
    </row>
    <row r="29" spans="1:23">
      <c r="A29" t="s">
        <v>4398</v>
      </c>
      <c r="B29" t="str">
        <f>VLOOKUP(Tabelle43[[#This Row],[Key]],'2. Unique Results'!A:X,2,FALSE)</f>
        <v>journalArticle</v>
      </c>
      <c r="C29">
        <f>VLOOKUP(Tabelle43[[#This Row],[Key]],'2. Unique Results'!A:X,3,FALSE)</f>
        <v>2022</v>
      </c>
      <c r="D29" t="str">
        <f>VLOOKUP(Tabelle43[[#This Row],[Key]],'2. Unique Results'!A:X,4,FALSE)</f>
        <v>Moin, Armin; Challenger, Moharram; Badii, Atta; Günnemann, Stephan</v>
      </c>
      <c r="E29" t="str">
        <f>VLOOKUP(Tabelle43[[#This Row],[Key]],'2. Unique Results'!A:X,5,FALSE)</f>
        <v>Supporting AI Engineering on the IoT Edge through Model-Driven TinyML</v>
      </c>
      <c r="F29" t="str">
        <f>VLOOKUP(Tabelle43[[#This Row],[Key]],'2. Unique Results'!A:X,6,FALSE)</f>
        <v>46th IEEE Annual Computers, Software, and Applications Conferenc, COMPSAC 2022, Los Alamitos, CA, USA, June 27 - July 1, 2022</v>
      </c>
      <c r="G29" t="str">
        <f>VLOOKUP(Tabelle43[[#This Row],[Key]],'2. Unique Results'!A:X,7,FALSE)</f>
        <v/>
      </c>
      <c r="H29" t="str">
        <f>VLOOKUP(Tabelle43[[#This Row],[Key]],'2. Unique Results'!A:X,8,FALSE)</f>
        <v/>
      </c>
      <c r="I29" t="str">
        <f>VLOOKUP(Tabelle43[[#This Row],[Key]],'2. Unique Results'!A:X,9,FALSE)</f>
        <v>10.1109/COMPSAC54236.2022.00140</v>
      </c>
      <c r="J29" t="str">
        <f>VLOOKUP(Tabelle43[[#This Row],[Key]],'2. Unique Results'!A:X,10,FALSE)</f>
        <v>https://doi.org/10.1109/COMPSAC54236.2022.00140</v>
      </c>
      <c r="K29" t="str">
        <f>VLOOKUP(Tabelle43[[#This Row],[Key]],'2. Unique Results'!A:X,11,FALSE)</f>
        <v>2022</v>
      </c>
      <c r="L29">
        <f>VLOOKUP(Tabelle43[[#This Row],[Key]],'2. Unique Results'!A:X,12,FALSE)</f>
        <v>44887.363807870373</v>
      </c>
      <c r="M29" s="16">
        <f>VLOOKUP(Tabelle43[[#This Row],[Key]],'2. Unique Results'!A:X,13,FALSE)</f>
        <v>44887.363807870373</v>
      </c>
      <c r="N29" s="16">
        <f>VLOOKUP(Tabelle43[[#This Row],[Key]],'2. Unique Results'!A:X,14,FALSE)</f>
        <v>0</v>
      </c>
      <c r="O29" t="str">
        <f>VLOOKUP(Tabelle43[[#This Row],[Key]],'2. Unique Results'!A:X,15,FALSE)</f>
        <v>884–893</v>
      </c>
      <c r="P29" t="str">
        <f>VLOOKUP(Tabelle43[[#This Row],[Key]],'2. Unique Results'!A:X,16,FALSE)</f>
        <v/>
      </c>
      <c r="Q29" t="str">
        <f>VLOOKUP(Tabelle43[[#This Row],[Key]],'2. Unique Results'!A:X,17,FALSE)</f>
        <v/>
      </c>
      <c r="R29" t="str">
        <f>VLOOKUP(Tabelle43[[#This Row],[Key]],'2. Unique Results'!A:X,18,FALSE)</f>
        <v/>
      </c>
      <c r="S29" t="str">
        <f>VLOOKUP(Tabelle43[[#This Row],[Key]],'2. Unique Results'!A:X,19,FALSE)</f>
        <v/>
      </c>
      <c r="T29" t="str">
        <f>VLOOKUP(Tabelle43[[#This Row],[Key]],'2. Unique Results'!A:X,20,FALSE)</f>
        <v/>
      </c>
      <c r="U29" t="str">
        <f>VLOOKUP(Tabelle43[[#This Row],[Key]],'2. Unique Results'!A:X,21,FALSE)</f>
        <v/>
      </c>
      <c r="V29" t="str">
        <f>VLOOKUP(Tabelle43[[#This Row],[Key]],'2. Unique Results'!A:X,22,FALSE)</f>
        <v/>
      </c>
      <c r="W29" t="str">
        <f>VLOOKUP(Tabelle43[[#This Row],[Key]],'2. Unique Results'!A:X,23,FALSE)</f>
        <v/>
      </c>
    </row>
    <row r="30" spans="1:23">
      <c r="A30" t="s">
        <v>4396</v>
      </c>
      <c r="B30" t="str">
        <f>VLOOKUP(Tabelle43[[#This Row],[Key]],'2. Unique Results'!A:X,2,FALSE)</f>
        <v>conferencePaper</v>
      </c>
      <c r="C30">
        <f>VLOOKUP(Tabelle43[[#This Row],[Key]],'2. Unique Results'!A:X,3,FALSE)</f>
        <v>2021</v>
      </c>
      <c r="D30" t="str">
        <f>VLOOKUP(Tabelle43[[#This Row],[Key]],'2. Unique Results'!A:X,4,FALSE)</f>
        <v>Moin, Armin; Mituca, Andrei; Badii, Atta; Günnemann, Stephan</v>
      </c>
      <c r="E30" t="str">
        <f>VLOOKUP(Tabelle43[[#This Row],[Key]],'2. Unique Results'!A:X,5,FALSE)</f>
        <v>ML-Quadrat &amp; DriotData: A Model-Driven Engineering Tool and a Low-Code Platform for Smart IoT Services</v>
      </c>
      <c r="F30" t="str">
        <f>VLOOKUP(Tabelle43[[#This Row],[Key]],'2. Unique Results'!A:X,6,FALSE)</f>
        <v>CoRR</v>
      </c>
      <c r="G30" t="str">
        <f>VLOOKUP(Tabelle43[[#This Row],[Key]],'2. Unique Results'!A:X,7,FALSE)</f>
        <v/>
      </c>
      <c r="H30" t="str">
        <f>VLOOKUP(Tabelle43[[#This Row],[Key]],'2. Unique Results'!A:X,8,FALSE)</f>
        <v/>
      </c>
      <c r="I30" t="str">
        <f>VLOOKUP(Tabelle43[[#This Row],[Key]],'2. Unique Results'!A:X,9,FALSE)</f>
        <v/>
      </c>
      <c r="J30" t="str">
        <f>VLOOKUP(Tabelle43[[#This Row],[Key]],'2. Unique Results'!A:X,10,FALSE)</f>
        <v>https://arxiv.org/abs/2107.02692</v>
      </c>
      <c r="K30" t="str">
        <f>VLOOKUP(Tabelle43[[#This Row],[Key]],'2. Unique Results'!A:X,11,FALSE)</f>
        <v>2021</v>
      </c>
      <c r="L30">
        <f>VLOOKUP(Tabelle43[[#This Row],[Key]],'2. Unique Results'!A:X,12,FALSE)</f>
        <v>44887.363807870373</v>
      </c>
      <c r="M30" s="16">
        <f>VLOOKUP(Tabelle43[[#This Row],[Key]],'2. Unique Results'!A:X,13,FALSE)</f>
        <v>44887.363807870373</v>
      </c>
      <c r="N30" s="16">
        <f>VLOOKUP(Tabelle43[[#This Row],[Key]],'2. Unique Results'!A:X,14,FALSE)</f>
        <v>0</v>
      </c>
      <c r="O30" t="str">
        <f>VLOOKUP(Tabelle43[[#This Row],[Key]],'2. Unique Results'!A:X,15,FALSE)</f>
        <v/>
      </c>
      <c r="P30" t="str">
        <f>VLOOKUP(Tabelle43[[#This Row],[Key]],'2. Unique Results'!A:X,16,FALSE)</f>
        <v/>
      </c>
      <c r="Q30" t="str">
        <f>VLOOKUP(Tabelle43[[#This Row],[Key]],'2. Unique Results'!A:X,17,FALSE)</f>
        <v>abs/2107.02692</v>
      </c>
      <c r="R30" t="str">
        <f>VLOOKUP(Tabelle43[[#This Row],[Key]],'2. Unique Results'!A:X,18,FALSE)</f>
        <v/>
      </c>
      <c r="S30" t="str">
        <f>VLOOKUP(Tabelle43[[#This Row],[Key]],'2. Unique Results'!A:X,19,FALSE)</f>
        <v/>
      </c>
      <c r="T30" t="str">
        <f>VLOOKUP(Tabelle43[[#This Row],[Key]],'2. Unique Results'!A:X,20,FALSE)</f>
        <v/>
      </c>
      <c r="U30" t="str">
        <f>VLOOKUP(Tabelle43[[#This Row],[Key]],'2. Unique Results'!A:X,21,FALSE)</f>
        <v/>
      </c>
      <c r="V30" t="str">
        <f>VLOOKUP(Tabelle43[[#This Row],[Key]],'2. Unique Results'!A:X,22,FALSE)</f>
        <v/>
      </c>
      <c r="W30" t="str">
        <f>VLOOKUP(Tabelle43[[#This Row],[Key]],'2. Unique Results'!A:X,23,FALSE)</f>
        <v/>
      </c>
    </row>
    <row r="31" spans="1:23">
      <c r="A31" t="s">
        <v>4397</v>
      </c>
      <c r="B31" t="str">
        <f>VLOOKUP(Tabelle43[[#This Row],[Key]],'2. Unique Results'!A:X,2,FALSE)</f>
        <v>conferencePaper</v>
      </c>
      <c r="C31">
        <f>VLOOKUP(Tabelle43[[#This Row],[Key]],'2. Unique Results'!A:X,3,FALSE)</f>
        <v>2018</v>
      </c>
      <c r="D31" t="str">
        <f>VLOOKUP(Tabelle43[[#This Row],[Key]],'2. Unique Results'!A:X,4,FALSE)</f>
        <v>Moin, Armin; Rössler, Stephan; Günnemann, Stephan</v>
      </c>
      <c r="E31" t="str">
        <f>VLOOKUP(Tabelle43[[#This Row],[Key]],'2. Unique Results'!A:X,5,FALSE)</f>
        <v>ThingML+: Augmenting Model-Driven Software Engineering for the Internet of Things with Machine Learning</v>
      </c>
      <c r="F31" t="str">
        <f>VLOOKUP(Tabelle43[[#This Row],[Key]],'2. Unique Results'!A:X,6,FALSE)</f>
        <v>Proceedings of MODELS 2018 Workshops: ModComp, MRT, OCL, FlexMDE, EXE, COMMitMDE, MDETools, GEMOC, MORSE, MDE4IoT, MDEbug, MoDeVVa, ME, MULTI, HuFaMo, AMMoRe, PAINS co-located with ACM/IEEE 21st International Conference on Model Driven Engineering Languages and Systems (MODELS 2018), Copenhagen, Denmark, October, 14, 2018</v>
      </c>
      <c r="G31" t="str">
        <f>VLOOKUP(Tabelle43[[#This Row],[Key]],'2. Unique Results'!A:X,7,FALSE)</f>
        <v/>
      </c>
      <c r="H31" t="str">
        <f>VLOOKUP(Tabelle43[[#This Row],[Key]],'2. Unique Results'!A:X,8,FALSE)</f>
        <v/>
      </c>
      <c r="I31" t="str">
        <f>VLOOKUP(Tabelle43[[#This Row],[Key]],'2. Unique Results'!A:X,9,FALSE)</f>
        <v/>
      </c>
      <c r="J31" t="str">
        <f>VLOOKUP(Tabelle43[[#This Row],[Key]],'2. Unique Results'!A:X,10,FALSE)</f>
        <v>http://ceur-ws.org/Vol-2245/mde4iot\_paper\_5.pdf</v>
      </c>
      <c r="K31" t="str">
        <f>VLOOKUP(Tabelle43[[#This Row],[Key]],'2. Unique Results'!A:X,11,FALSE)</f>
        <v>2018</v>
      </c>
      <c r="L31">
        <f>VLOOKUP(Tabelle43[[#This Row],[Key]],'2. Unique Results'!A:X,12,FALSE)</f>
        <v>44887.363807870373</v>
      </c>
      <c r="M31" s="16">
        <f>VLOOKUP(Tabelle43[[#This Row],[Key]],'2. Unique Results'!A:X,13,FALSE)</f>
        <v>44887.363807870373</v>
      </c>
      <c r="N31" s="16">
        <f>VLOOKUP(Tabelle43[[#This Row],[Key]],'2. Unique Results'!A:X,14,FALSE)</f>
        <v>0</v>
      </c>
      <c r="O31" t="str">
        <f>VLOOKUP(Tabelle43[[#This Row],[Key]],'2. Unique Results'!A:X,15,FALSE)</f>
        <v>521–523</v>
      </c>
      <c r="P31" t="str">
        <f>VLOOKUP(Tabelle43[[#This Row],[Key]],'2. Unique Results'!A:X,16,FALSE)</f>
        <v/>
      </c>
      <c r="Q31" t="str">
        <f>VLOOKUP(Tabelle43[[#This Row],[Key]],'2. Unique Results'!A:X,17,FALSE)</f>
        <v>2245</v>
      </c>
      <c r="R31" t="str">
        <f>VLOOKUP(Tabelle43[[#This Row],[Key]],'2. Unique Results'!A:X,18,FALSE)</f>
        <v/>
      </c>
      <c r="S31" t="str">
        <f>VLOOKUP(Tabelle43[[#This Row],[Key]],'2. Unique Results'!A:X,19,FALSE)</f>
        <v/>
      </c>
      <c r="T31" t="str">
        <f>VLOOKUP(Tabelle43[[#This Row],[Key]],'2. Unique Results'!A:X,20,FALSE)</f>
        <v>CEUR-WS.org</v>
      </c>
      <c r="U31" t="str">
        <f>VLOOKUP(Tabelle43[[#This Row],[Key]],'2. Unique Results'!A:X,21,FALSE)</f>
        <v/>
      </c>
      <c r="V31" t="str">
        <f>VLOOKUP(Tabelle43[[#This Row],[Key]],'2. Unique Results'!A:X,22,FALSE)</f>
        <v/>
      </c>
      <c r="W31" t="str">
        <f>VLOOKUP(Tabelle43[[#This Row],[Key]],'2. Unique Results'!A:X,23,FALSE)</f>
        <v/>
      </c>
    </row>
    <row r="32" spans="1:23">
      <c r="A32" t="s">
        <v>4410</v>
      </c>
      <c r="B32" t="str">
        <f>VLOOKUP(Tabelle43[[#This Row],[Key]],'2. Unique Results'!A:X,2,FALSE)</f>
        <v>conferencePaper</v>
      </c>
      <c r="C32">
        <f>VLOOKUP(Tabelle43[[#This Row],[Key]],'2. Unique Results'!A:X,3,FALSE)</f>
        <v>2020</v>
      </c>
      <c r="D32" t="str">
        <f>VLOOKUP(Tabelle43[[#This Row],[Key]],'2. Unique Results'!A:X,4,FALSE)</f>
        <v>Moin, Armin; Rössler, Stephan; Sayih, Marouane; Günnemann, Stephan</v>
      </c>
      <c r="E32" t="str">
        <f>VLOOKUP(Tabelle43[[#This Row],[Key]],'2. Unique Results'!A:X,5,FALSE)</f>
        <v>From Things' Modeling Language (ThingML) to Things' Machine Learning (ThingML2)</v>
      </c>
      <c r="F32" t="str">
        <f>VLOOKUP(Tabelle43[[#This Row],[Key]],'2. Unique Results'!A:X,6,FALSE)</f>
        <v>Proceedings of the 23rd ACM/IEEE International Conference on Model Driven Engineering Languages and Systems: Companion Proceedings</v>
      </c>
      <c r="G32" t="str">
        <f>VLOOKUP(Tabelle43[[#This Row],[Key]],'2. Unique Results'!A:X,7,FALSE)</f>
        <v>978-1-4503-8135-2</v>
      </c>
      <c r="H32" t="str">
        <f>VLOOKUP(Tabelle43[[#This Row],[Key]],'2. Unique Results'!A:X,8,FALSE)</f>
        <v/>
      </c>
      <c r="I32" t="str">
        <f>VLOOKUP(Tabelle43[[#This Row],[Key]],'2. Unique Results'!A:X,9,FALSE)</f>
        <v>10.1145/3417990.3420057</v>
      </c>
      <c r="J32" t="str">
        <f>VLOOKUP(Tabelle43[[#This Row],[Key]],'2. Unique Results'!A:X,10,FALSE)</f>
        <v>https://doi.org/10.1145/3417990.3420057</v>
      </c>
      <c r="K32" t="str">
        <f>VLOOKUP(Tabelle43[[#This Row],[Key]],'2. Unique Results'!A:X,11,FALSE)</f>
        <v>2020</v>
      </c>
      <c r="L32">
        <f>VLOOKUP(Tabelle43[[#This Row],[Key]],'2. Unique Results'!A:X,12,FALSE)</f>
        <v>44887.363807870373</v>
      </c>
      <c r="M32" s="16">
        <f>VLOOKUP(Tabelle43[[#This Row],[Key]],'2. Unique Results'!A:X,13,FALSE)</f>
        <v>44887.363807870373</v>
      </c>
      <c r="N32" s="16">
        <f>VLOOKUP(Tabelle43[[#This Row],[Key]],'2. Unique Results'!A:X,14,FALSE)</f>
        <v>0</v>
      </c>
      <c r="O32" t="str">
        <f>VLOOKUP(Tabelle43[[#This Row],[Key]],'2. Unique Results'!A:X,15,FALSE)</f>
        <v/>
      </c>
      <c r="P32" t="str">
        <f>VLOOKUP(Tabelle43[[#This Row],[Key]],'2. Unique Results'!A:X,16,FALSE)</f>
        <v/>
      </c>
      <c r="Q32" t="str">
        <f>VLOOKUP(Tabelle43[[#This Row],[Key]],'2. Unique Results'!A:X,17,FALSE)</f>
        <v/>
      </c>
      <c r="R32" t="str">
        <f>VLOOKUP(Tabelle43[[#This Row],[Key]],'2. Unique Results'!A:X,18,FALSE)</f>
        <v/>
      </c>
      <c r="S32" t="str">
        <f>VLOOKUP(Tabelle43[[#This Row],[Key]],'2. Unique Results'!A:X,19,FALSE)</f>
        <v/>
      </c>
      <c r="T32" t="str">
        <f>VLOOKUP(Tabelle43[[#This Row],[Key]],'2. Unique Results'!A:X,20,FALSE)</f>
        <v>Association for Computing Machinery</v>
      </c>
      <c r="U32" t="str">
        <f>VLOOKUP(Tabelle43[[#This Row],[Key]],'2. Unique Results'!A:X,21,FALSE)</f>
        <v>New York, NY, USA</v>
      </c>
      <c r="V32" t="str">
        <f>VLOOKUP(Tabelle43[[#This Row],[Key]],'2. Unique Results'!A:X,22,FALSE)</f>
        <v/>
      </c>
      <c r="W32" t="str">
        <f>VLOOKUP(Tabelle43[[#This Row],[Key]],'2. Unique Results'!A:X,23,FALSE)</f>
        <v/>
      </c>
    </row>
    <row r="33" spans="1:23">
      <c r="A33" t="s">
        <v>4408</v>
      </c>
      <c r="B33" t="str">
        <f>VLOOKUP(Tabelle43[[#This Row],[Key]],'2. Unique Results'!A:X,2,FALSE)</f>
        <v>journalArticle</v>
      </c>
      <c r="C33">
        <f>VLOOKUP(Tabelle43[[#This Row],[Key]],'2. Unique Results'!A:X,3,FALSE)</f>
        <v>2022</v>
      </c>
      <c r="D33" t="str">
        <f>VLOOKUP(Tabelle43[[#This Row],[Key]],'2. Unique Results'!A:X,4,FALSE)</f>
        <v>Morales, Sergio; Clarisó, Robert; Cabot, Jordi</v>
      </c>
      <c r="E33" t="str">
        <f>VLOOKUP(Tabelle43[[#This Row],[Key]],'2. Unique Results'!A:X,5,FALSE)</f>
        <v>Towards a DSL for AI Engineering Process Modeling</v>
      </c>
      <c r="F33" t="str">
        <f>VLOOKUP(Tabelle43[[#This Row],[Key]],'2. Unique Results'!A:X,6,FALSE)</f>
        <v>Product-Focused Software Process Improvement</v>
      </c>
      <c r="G33" t="str">
        <f>VLOOKUP(Tabelle43[[#This Row],[Key]],'2. Unique Results'!A:X,7,FALSE)</f>
        <v/>
      </c>
      <c r="H33" t="str">
        <f>VLOOKUP(Tabelle43[[#This Row],[Key]],'2. Unique Results'!A:X,8,FALSE)</f>
        <v/>
      </c>
      <c r="I33" t="str">
        <f>VLOOKUP(Tabelle43[[#This Row],[Key]],'2. Unique Results'!A:X,9,FALSE)</f>
        <v/>
      </c>
      <c r="J33" t="str">
        <f>VLOOKUP(Tabelle43[[#This Row],[Key]],'2. Unique Results'!A:X,10,FALSE)</f>
        <v>https://link.springer.com/10.1007/978-3-031-21388-5_4</v>
      </c>
      <c r="K33" t="str">
        <f>VLOOKUP(Tabelle43[[#This Row],[Key]],'2. Unique Results'!A:X,11,FALSE)</f>
        <v>2022</v>
      </c>
      <c r="L33">
        <f>VLOOKUP(Tabelle43[[#This Row],[Key]],'2. Unique Results'!A:X,12,FALSE)</f>
        <v>44887.363807870373</v>
      </c>
      <c r="M33" s="16">
        <f>VLOOKUP(Tabelle43[[#This Row],[Key]],'2. Unique Results'!A:X,13,FALSE)</f>
        <v>44887.363807870373</v>
      </c>
      <c r="N33" s="16">
        <f>VLOOKUP(Tabelle43[[#This Row],[Key]],'2. Unique Results'!A:X,14,FALSE)</f>
        <v>44886.597951388889</v>
      </c>
      <c r="O33" t="str">
        <f>VLOOKUP(Tabelle43[[#This Row],[Key]],'2. Unique Results'!A:X,15,FALSE)</f>
        <v>53-60</v>
      </c>
      <c r="P33" t="str">
        <f>VLOOKUP(Tabelle43[[#This Row],[Key]],'2. Unique Results'!A:X,16,FALSE)</f>
        <v/>
      </c>
      <c r="Q33" t="str">
        <f>VLOOKUP(Tabelle43[[#This Row],[Key]],'2. Unique Results'!A:X,17,FALSE)</f>
        <v>13709</v>
      </c>
      <c r="R33" t="str">
        <f>VLOOKUP(Tabelle43[[#This Row],[Key]],'2. Unique Results'!A:X,18,FALSE)</f>
        <v/>
      </c>
      <c r="S33" t="str">
        <f>VLOOKUP(Tabelle43[[#This Row],[Key]],'2. Unique Results'!A:X,19,FALSE)</f>
        <v/>
      </c>
      <c r="T33" t="str">
        <f>VLOOKUP(Tabelle43[[#This Row],[Key]],'2. Unique Results'!A:X,20,FALSE)</f>
        <v/>
      </c>
      <c r="U33" t="str">
        <f>VLOOKUP(Tabelle43[[#This Row],[Key]],'2. Unique Results'!A:X,21,FALSE)</f>
        <v/>
      </c>
      <c r="V33" t="str">
        <f>VLOOKUP(Tabelle43[[#This Row],[Key]],'2. Unique Results'!A:X,22,FALSE)</f>
        <v>en</v>
      </c>
      <c r="W33" t="str">
        <f>VLOOKUP(Tabelle43[[#This Row],[Key]],'2. Unique Results'!A:X,23,FALSE)</f>
        <v>DOI.org (Crossref)</v>
      </c>
    </row>
    <row r="34" spans="1:23">
      <c r="A34" t="s">
        <v>4402</v>
      </c>
      <c r="B34" t="str">
        <f>VLOOKUP(Tabelle43[[#This Row],[Key]],'2. Unique Results'!A:X,2,FALSE)</f>
        <v>conferencePaper</v>
      </c>
      <c r="C34">
        <f>VLOOKUP(Tabelle43[[#This Row],[Key]],'2. Unique Results'!A:X,3,FALSE)</f>
        <v>2016</v>
      </c>
      <c r="D34" t="str">
        <f>VLOOKUP(Tabelle43[[#This Row],[Key]],'2. Unique Results'!A:X,4,FALSE)</f>
        <v>Portugal, Ivens; Alencar, Paulo S. C.; Cowan, Donald D.</v>
      </c>
      <c r="E34" t="str">
        <f>VLOOKUP(Tabelle43[[#This Row],[Key]],'2. Unique Results'!A:X,5,FALSE)</f>
        <v>A Preliminary Survey on Domain-Specific Languages for Machine Learning in Big Data</v>
      </c>
      <c r="F34" t="str">
        <f>VLOOKUP(Tabelle43[[#This Row],[Key]],'2. Unique Results'!A:X,6,FALSE)</f>
        <v>2016 IEEE International Conference on Software Science, Technology and Engineering, SWSTE 2016, Beer Sheva, Israel, June 23-24, 2016</v>
      </c>
      <c r="G34" t="str">
        <f>VLOOKUP(Tabelle43[[#This Row],[Key]],'2. Unique Results'!A:X,7,FALSE)</f>
        <v/>
      </c>
      <c r="H34" t="str">
        <f>VLOOKUP(Tabelle43[[#This Row],[Key]],'2. Unique Results'!A:X,8,FALSE)</f>
        <v/>
      </c>
      <c r="I34" t="str">
        <f>VLOOKUP(Tabelle43[[#This Row],[Key]],'2. Unique Results'!A:X,9,FALSE)</f>
        <v>10.1109/SWSTE.2016.23</v>
      </c>
      <c r="J34" t="str">
        <f>VLOOKUP(Tabelle43[[#This Row],[Key]],'2. Unique Results'!A:X,10,FALSE)</f>
        <v>https://doi.org/10.1109/SWSTE.2016.23</v>
      </c>
      <c r="K34" t="str">
        <f>VLOOKUP(Tabelle43[[#This Row],[Key]],'2. Unique Results'!A:X,11,FALSE)</f>
        <v>2016</v>
      </c>
      <c r="L34">
        <f>VLOOKUP(Tabelle43[[#This Row],[Key]],'2. Unique Results'!A:X,12,FALSE)</f>
        <v>44887.363807870373</v>
      </c>
      <c r="M34" s="16">
        <f>VLOOKUP(Tabelle43[[#This Row],[Key]],'2. Unique Results'!A:X,13,FALSE)</f>
        <v>44887.363807870373</v>
      </c>
      <c r="N34" s="16">
        <f>VLOOKUP(Tabelle43[[#This Row],[Key]],'2. Unique Results'!A:X,14,FALSE)</f>
        <v>0</v>
      </c>
      <c r="O34" t="str">
        <f>VLOOKUP(Tabelle43[[#This Row],[Key]],'2. Unique Results'!A:X,15,FALSE)</f>
        <v>108–110</v>
      </c>
      <c r="P34" t="str">
        <f>VLOOKUP(Tabelle43[[#This Row],[Key]],'2. Unique Results'!A:X,16,FALSE)</f>
        <v/>
      </c>
      <c r="Q34" t="str">
        <f>VLOOKUP(Tabelle43[[#This Row],[Key]],'2. Unique Results'!A:X,17,FALSE)</f>
        <v/>
      </c>
      <c r="R34" t="str">
        <f>VLOOKUP(Tabelle43[[#This Row],[Key]],'2. Unique Results'!A:X,18,FALSE)</f>
        <v/>
      </c>
      <c r="S34" t="str">
        <f>VLOOKUP(Tabelle43[[#This Row],[Key]],'2. Unique Results'!A:X,19,FALSE)</f>
        <v/>
      </c>
      <c r="T34" t="str">
        <f>VLOOKUP(Tabelle43[[#This Row],[Key]],'2. Unique Results'!A:X,20,FALSE)</f>
        <v>IEEE</v>
      </c>
      <c r="U34" t="str">
        <f>VLOOKUP(Tabelle43[[#This Row],[Key]],'2. Unique Results'!A:X,21,FALSE)</f>
        <v/>
      </c>
      <c r="V34" t="str">
        <f>VLOOKUP(Tabelle43[[#This Row],[Key]],'2. Unique Results'!A:X,22,FALSE)</f>
        <v/>
      </c>
      <c r="W34" t="str">
        <f>VLOOKUP(Tabelle43[[#This Row],[Key]],'2. Unique Results'!A:X,23,FALSE)</f>
        <v/>
      </c>
    </row>
    <row r="35" spans="1:23">
      <c r="A35" t="s">
        <v>4380</v>
      </c>
      <c r="B35" t="str">
        <f>VLOOKUP(Tabelle43[[#This Row],[Key]],'2. Unique Results'!A:X,2,FALSE)</f>
        <v>conferencePaper</v>
      </c>
      <c r="C35">
        <f>VLOOKUP(Tabelle43[[#This Row],[Key]],'2. Unique Results'!A:X,3,FALSE)</f>
        <v>2021</v>
      </c>
      <c r="D35" t="str">
        <f>VLOOKUP(Tabelle43[[#This Row],[Key]],'2. Unique Results'!A:X,4,FALSE)</f>
        <v>Ries, Benoît; Guelfi, Nicolas; Jahic, Benjamin</v>
      </c>
      <c r="E35" t="str">
        <f>VLOOKUP(Tabelle43[[#This Row],[Key]],'2. Unique Results'!A:X,5,FALSE)</f>
        <v>An MDE Method for Improving Deep Learning Dataset Requirements Engineering using Alloy and UML</v>
      </c>
      <c r="F35" t="str">
        <f>VLOOKUP(Tabelle43[[#This Row],[Key]],'2. Unique Results'!A:X,6,FALSE)</f>
        <v>Proceedings of the 9th International Conference on Model-Driven Engineering and Software Development, MODELSWARD 2021, Online Streaming, February 8-10, 2021</v>
      </c>
      <c r="G35" t="str">
        <f>VLOOKUP(Tabelle43[[#This Row],[Key]],'2. Unique Results'!A:X,7,FALSE)</f>
        <v/>
      </c>
      <c r="H35" t="str">
        <f>VLOOKUP(Tabelle43[[#This Row],[Key]],'2. Unique Results'!A:X,8,FALSE)</f>
        <v/>
      </c>
      <c r="I35" t="str">
        <f>VLOOKUP(Tabelle43[[#This Row],[Key]],'2. Unique Results'!A:X,9,FALSE)</f>
        <v>10.5220/0010216600410052</v>
      </c>
      <c r="J35" t="str">
        <f>VLOOKUP(Tabelle43[[#This Row],[Key]],'2. Unique Results'!A:X,10,FALSE)</f>
        <v>https://doi.org/10.5220/0010216600410052</v>
      </c>
      <c r="K35" t="str">
        <f>VLOOKUP(Tabelle43[[#This Row],[Key]],'2. Unique Results'!A:X,11,FALSE)</f>
        <v>2021</v>
      </c>
      <c r="L35">
        <f>VLOOKUP(Tabelle43[[#This Row],[Key]],'2. Unique Results'!A:X,12,FALSE)</f>
        <v>44887.363807870373</v>
      </c>
      <c r="M35" s="16">
        <f>VLOOKUP(Tabelle43[[#This Row],[Key]],'2. Unique Results'!A:X,13,FALSE)</f>
        <v>44887.363807870373</v>
      </c>
      <c r="N35" s="16">
        <f>VLOOKUP(Tabelle43[[#This Row],[Key]],'2. Unique Results'!A:X,14,FALSE)</f>
        <v>0</v>
      </c>
      <c r="O35" t="str">
        <f>VLOOKUP(Tabelle43[[#This Row],[Key]],'2. Unique Results'!A:X,15,FALSE)</f>
        <v>41–52</v>
      </c>
      <c r="P35" t="str">
        <f>VLOOKUP(Tabelle43[[#This Row],[Key]],'2. Unique Results'!A:X,16,FALSE)</f>
        <v/>
      </c>
      <c r="Q35" t="str">
        <f>VLOOKUP(Tabelle43[[#This Row],[Key]],'2. Unique Results'!A:X,17,FALSE)</f>
        <v/>
      </c>
      <c r="R35" t="str">
        <f>VLOOKUP(Tabelle43[[#This Row],[Key]],'2. Unique Results'!A:X,18,FALSE)</f>
        <v/>
      </c>
      <c r="S35" t="str">
        <f>VLOOKUP(Tabelle43[[#This Row],[Key]],'2. Unique Results'!A:X,19,FALSE)</f>
        <v/>
      </c>
      <c r="T35" t="str">
        <f>VLOOKUP(Tabelle43[[#This Row],[Key]],'2. Unique Results'!A:X,20,FALSE)</f>
        <v>SCITEPRESS</v>
      </c>
      <c r="U35" t="str">
        <f>VLOOKUP(Tabelle43[[#This Row],[Key]],'2. Unique Results'!A:X,21,FALSE)</f>
        <v/>
      </c>
      <c r="V35" t="str">
        <f>VLOOKUP(Tabelle43[[#This Row],[Key]],'2. Unique Results'!A:X,22,FALSE)</f>
        <v/>
      </c>
      <c r="W35" t="str">
        <f>VLOOKUP(Tabelle43[[#This Row],[Key]],'2. Unique Results'!A:X,23,FALSE)</f>
        <v/>
      </c>
    </row>
    <row r="36" spans="1:23">
      <c r="A36" t="s">
        <v>4404</v>
      </c>
      <c r="B36" t="str">
        <f>VLOOKUP(Tabelle43[[#This Row],[Key]],'2. Unique Results'!A:X,2,FALSE)</f>
        <v>journalArticle</v>
      </c>
      <c r="C36">
        <f>VLOOKUP(Tabelle43[[#This Row],[Key]],'2. Unique Results'!A:X,3,FALSE)</f>
        <v>2018</v>
      </c>
      <c r="D36" t="str">
        <f>VLOOKUP(Tabelle43[[#This Row],[Key]],'2. Unique Results'!A:X,4,FALSE)</f>
        <v>Zhao, Tian; Huang, Xiaobing</v>
      </c>
      <c r="E36" t="str">
        <f>VLOOKUP(Tabelle43[[#This Row],[Key]],'2. Unique Results'!A:X,5,FALSE)</f>
        <v>Design and implementation of DeepDSL: A DSL for deep learning</v>
      </c>
      <c r="F36" t="str">
        <f>VLOOKUP(Tabelle43[[#This Row],[Key]],'2. Unique Results'!A:X,6,FALSE)</f>
        <v>Comput. Lang. Syst. Struct.</v>
      </c>
      <c r="G36" t="str">
        <f>VLOOKUP(Tabelle43[[#This Row],[Key]],'2. Unique Results'!A:X,7,FALSE)</f>
        <v/>
      </c>
      <c r="H36" t="str">
        <f>VLOOKUP(Tabelle43[[#This Row],[Key]],'2. Unique Results'!A:X,8,FALSE)</f>
        <v/>
      </c>
      <c r="I36" t="str">
        <f>VLOOKUP(Tabelle43[[#This Row],[Key]],'2. Unique Results'!A:X,9,FALSE)</f>
        <v>10.1016/j.cl.2018.04.004</v>
      </c>
      <c r="J36" t="str">
        <f>VLOOKUP(Tabelle43[[#This Row],[Key]],'2. Unique Results'!A:X,10,FALSE)</f>
        <v>https://doi.org/10.1016/j.cl.2018.04.004</v>
      </c>
      <c r="K36" t="str">
        <f>VLOOKUP(Tabelle43[[#This Row],[Key]],'2. Unique Results'!A:X,11,FALSE)</f>
        <v>2018</v>
      </c>
      <c r="L36">
        <f>VLOOKUP(Tabelle43[[#This Row],[Key]],'2. Unique Results'!A:X,12,FALSE)</f>
        <v>44887.363807870373</v>
      </c>
      <c r="M36" s="16">
        <f>VLOOKUP(Tabelle43[[#This Row],[Key]],'2. Unique Results'!A:X,13,FALSE)</f>
        <v>44887.363807870373</v>
      </c>
      <c r="N36" s="16">
        <f>VLOOKUP(Tabelle43[[#This Row],[Key]],'2. Unique Results'!A:X,14,FALSE)</f>
        <v>0</v>
      </c>
      <c r="O36" t="str">
        <f>VLOOKUP(Tabelle43[[#This Row],[Key]],'2. Unique Results'!A:X,15,FALSE)</f>
        <v>39–70</v>
      </c>
      <c r="P36" t="str">
        <f>VLOOKUP(Tabelle43[[#This Row],[Key]],'2. Unique Results'!A:X,16,FALSE)</f>
        <v/>
      </c>
      <c r="Q36" t="str">
        <f>VLOOKUP(Tabelle43[[#This Row],[Key]],'2. Unique Results'!A:X,17,FALSE)</f>
        <v>54</v>
      </c>
      <c r="R36" t="str">
        <f>VLOOKUP(Tabelle43[[#This Row],[Key]],'2. Unique Results'!A:X,18,FALSE)</f>
        <v/>
      </c>
      <c r="S36" t="str">
        <f>VLOOKUP(Tabelle43[[#This Row],[Key]],'2. Unique Results'!A:X,19,FALSE)</f>
        <v/>
      </c>
      <c r="T36" t="str">
        <f>VLOOKUP(Tabelle43[[#This Row],[Key]],'2. Unique Results'!A:X,20,FALSE)</f>
        <v/>
      </c>
      <c r="U36" t="str">
        <f>VLOOKUP(Tabelle43[[#This Row],[Key]],'2. Unique Results'!A:X,21,FALSE)</f>
        <v/>
      </c>
      <c r="V36" t="str">
        <f>VLOOKUP(Tabelle43[[#This Row],[Key]],'2. Unique Results'!A:X,22,FALSE)</f>
        <v/>
      </c>
      <c r="W36" t="str">
        <f>VLOOKUP(Tabelle43[[#This Row],[Key]],'2. Unique Results'!A:X,23,FALSE)</f>
        <v/>
      </c>
    </row>
    <row r="37" spans="1:23">
      <c r="A37" t="s">
        <v>4381</v>
      </c>
      <c r="B37" t="str">
        <f>VLOOKUP(Tabelle43[[#This Row],[Key]],'2. Unique Results'!A:X,2,FALSE)</f>
        <v>conferencePaper</v>
      </c>
      <c r="C37">
        <f>VLOOKUP(Tabelle43[[#This Row],[Key]],'2. Unique Results'!A:X,3,FALSE)</f>
        <v>2017</v>
      </c>
      <c r="D37" t="str">
        <f>VLOOKUP(Tabelle43[[#This Row],[Key]],'2. Unique Results'!A:X,4,FALSE)</f>
        <v>Zhao, Tian; Huang, Xiaobing; Cao, Yu</v>
      </c>
      <c r="E37" t="str">
        <f>VLOOKUP(Tabelle43[[#This Row],[Key]],'2. Unique Results'!A:X,5,FALSE)</f>
        <v>DeepDSL: A Compilation-based Domain-Specific Language for Deep Learning</v>
      </c>
      <c r="F37" t="str">
        <f>VLOOKUP(Tabelle43[[#This Row],[Key]],'2. Unique Results'!A:X,6,FALSE)</f>
        <v>5th International Conference on Learning Representations, ICLR 2017, Toulon, France, April 24-26, 2017, Conference Track Proceedings</v>
      </c>
      <c r="G37" t="str">
        <f>VLOOKUP(Tabelle43[[#This Row],[Key]],'2. Unique Results'!A:X,7,FALSE)</f>
        <v/>
      </c>
      <c r="H37" t="str">
        <f>VLOOKUP(Tabelle43[[#This Row],[Key]],'2. Unique Results'!A:X,8,FALSE)</f>
        <v/>
      </c>
      <c r="I37" t="str">
        <f>VLOOKUP(Tabelle43[[#This Row],[Key]],'2. Unique Results'!A:X,9,FALSE)</f>
        <v/>
      </c>
      <c r="J37" t="str">
        <f>VLOOKUP(Tabelle43[[#This Row],[Key]],'2. Unique Results'!A:X,10,FALSE)</f>
        <v>https://openreview.net/forum?id=Bks8cPcxe</v>
      </c>
      <c r="K37" t="str">
        <f>VLOOKUP(Tabelle43[[#This Row],[Key]],'2. Unique Results'!A:X,11,FALSE)</f>
        <v>2017</v>
      </c>
      <c r="L37">
        <f>VLOOKUP(Tabelle43[[#This Row],[Key]],'2. Unique Results'!A:X,12,FALSE)</f>
        <v>44887.363807870373</v>
      </c>
      <c r="M37" s="16">
        <f>VLOOKUP(Tabelle43[[#This Row],[Key]],'2. Unique Results'!A:X,13,FALSE)</f>
        <v>44887.363807870373</v>
      </c>
      <c r="N37" s="16">
        <f>VLOOKUP(Tabelle43[[#This Row],[Key]],'2. Unique Results'!A:X,14,FALSE)</f>
        <v>0</v>
      </c>
      <c r="O37" t="str">
        <f>VLOOKUP(Tabelle43[[#This Row],[Key]],'2. Unique Results'!A:X,15,FALSE)</f>
        <v/>
      </c>
      <c r="P37" t="str">
        <f>VLOOKUP(Tabelle43[[#This Row],[Key]],'2. Unique Results'!A:X,16,FALSE)</f>
        <v/>
      </c>
      <c r="Q37" t="str">
        <f>VLOOKUP(Tabelle43[[#This Row],[Key]],'2. Unique Results'!A:X,17,FALSE)</f>
        <v/>
      </c>
      <c r="R37" t="str">
        <f>VLOOKUP(Tabelle43[[#This Row],[Key]],'2. Unique Results'!A:X,18,FALSE)</f>
        <v/>
      </c>
      <c r="S37" t="str">
        <f>VLOOKUP(Tabelle43[[#This Row],[Key]],'2. Unique Results'!A:X,19,FALSE)</f>
        <v/>
      </c>
      <c r="T37" t="str">
        <f>VLOOKUP(Tabelle43[[#This Row],[Key]],'2. Unique Results'!A:X,20,FALSE)</f>
        <v>OpenReview.net</v>
      </c>
      <c r="U37" t="str">
        <f>VLOOKUP(Tabelle43[[#This Row],[Key]],'2. Unique Results'!A:X,21,FALSE)</f>
        <v/>
      </c>
      <c r="V37" t="str">
        <f>VLOOKUP(Tabelle43[[#This Row],[Key]],'2. Unique Results'!A:X,22,FALSE)</f>
        <v/>
      </c>
      <c r="W37" t="str">
        <f>VLOOKUP(Tabelle43[[#This Row],[Key]],'2. Unique Results'!A:X,23,FALSE)</f>
        <v/>
      </c>
    </row>
    <row r="38" spans="1:23">
      <c r="A38" t="s">
        <v>4403</v>
      </c>
      <c r="B38" t="str">
        <f>VLOOKUP(Tabelle43[[#This Row],[Key]],'2. Unique Results'!A:X,2,FALSE)</f>
        <v>conferencePaper</v>
      </c>
      <c r="C38">
        <f>VLOOKUP(Tabelle43[[#This Row],[Key]],'2. Unique Results'!A:X,3,FALSE)</f>
        <v>2020</v>
      </c>
      <c r="D38" t="str">
        <f>VLOOKUP(Tabelle43[[#This Row],[Key]],'2. Unique Results'!A:X,4,FALSE)</f>
        <v>Zucker, Julian; d'Leeuwen, Myraeka</v>
      </c>
      <c r="E38" t="str">
        <f>VLOOKUP(Tabelle43[[#This Row],[Key]],'2. Unique Results'!A:X,5,FALSE)</f>
        <v>Arbiter: A Domain-Specific Language for Ethical Machine Learning</v>
      </c>
      <c r="F38" t="str">
        <f>VLOOKUP(Tabelle43[[#This Row],[Key]],'2. Unique Results'!A:X,6,FALSE)</f>
        <v>AIES '20: AAAI/ACM Conference on AI, Ethics, and Society, New York, NY, USA, February 7-8, 2020</v>
      </c>
      <c r="G38" t="str">
        <f>VLOOKUP(Tabelle43[[#This Row],[Key]],'2. Unique Results'!A:X,7,FALSE)</f>
        <v/>
      </c>
      <c r="H38" t="str">
        <f>VLOOKUP(Tabelle43[[#This Row],[Key]],'2. Unique Results'!A:X,8,FALSE)</f>
        <v/>
      </c>
      <c r="I38" t="str">
        <f>VLOOKUP(Tabelle43[[#This Row],[Key]],'2. Unique Results'!A:X,9,FALSE)</f>
        <v>10.1145/3375627.3375858</v>
      </c>
      <c r="J38" t="str">
        <f>VLOOKUP(Tabelle43[[#This Row],[Key]],'2. Unique Results'!A:X,10,FALSE)</f>
        <v>https://doi.org/10.1145/3375627.3375858</v>
      </c>
      <c r="K38" t="str">
        <f>VLOOKUP(Tabelle43[[#This Row],[Key]],'2. Unique Results'!A:X,11,FALSE)</f>
        <v>2020</v>
      </c>
      <c r="L38">
        <f>VLOOKUP(Tabelle43[[#This Row],[Key]],'2. Unique Results'!A:X,12,FALSE)</f>
        <v>44887.363807870373</v>
      </c>
      <c r="M38" s="16">
        <f>VLOOKUP(Tabelle43[[#This Row],[Key]],'2. Unique Results'!A:X,13,FALSE)</f>
        <v>44887.363807870373</v>
      </c>
      <c r="N38" s="16">
        <f>VLOOKUP(Tabelle43[[#This Row],[Key]],'2. Unique Results'!A:X,14,FALSE)</f>
        <v>0</v>
      </c>
      <c r="O38" t="str">
        <f>VLOOKUP(Tabelle43[[#This Row],[Key]],'2. Unique Results'!A:X,15,FALSE)</f>
        <v>421–425</v>
      </c>
      <c r="P38" t="str">
        <f>VLOOKUP(Tabelle43[[#This Row],[Key]],'2. Unique Results'!A:X,16,FALSE)</f>
        <v/>
      </c>
      <c r="Q38" t="str">
        <f>VLOOKUP(Tabelle43[[#This Row],[Key]],'2. Unique Results'!A:X,17,FALSE)</f>
        <v/>
      </c>
      <c r="R38" t="str">
        <f>VLOOKUP(Tabelle43[[#This Row],[Key]],'2. Unique Results'!A:X,18,FALSE)</f>
        <v/>
      </c>
      <c r="S38" t="str">
        <f>VLOOKUP(Tabelle43[[#This Row],[Key]],'2. Unique Results'!A:X,19,FALSE)</f>
        <v/>
      </c>
      <c r="T38" t="str">
        <f>VLOOKUP(Tabelle43[[#This Row],[Key]],'2. Unique Results'!A:X,20,FALSE)</f>
        <v>ACM</v>
      </c>
      <c r="U38" t="str">
        <f>VLOOKUP(Tabelle43[[#This Row],[Key]],'2. Unique Results'!A:X,21,FALSE)</f>
        <v/>
      </c>
      <c r="V38" t="str">
        <f>VLOOKUP(Tabelle43[[#This Row],[Key]],'2. Unique Results'!A:X,22,FALSE)</f>
        <v/>
      </c>
      <c r="W38" t="str">
        <f>VLOOKUP(Tabelle43[[#This Row],[Key]],'2. Unique Results'!A:X,23,FALSE)</f>
        <v/>
      </c>
    </row>
    <row r="39" spans="1:23">
      <c r="A39" t="s">
        <v>9050</v>
      </c>
      <c r="B39" t="str">
        <f>VLOOKUP(Tabelle43[[#This Row],[Key]],'2. Unique Results'!A:X,2,FALSE)</f>
        <v>document</v>
      </c>
      <c r="C39">
        <f>VLOOKUP(Tabelle43[[#This Row],[Key]],'2. Unique Results'!A:X,3,FALSE)</f>
        <v>2023</v>
      </c>
      <c r="D39" t="str">
        <f>VLOOKUP(Tabelle43[[#This Row],[Key]],'2. Unique Results'!A:X,4,FALSE)</f>
        <v>Raedler, Simon; Rupp, Matthias; Rigger, Eugen; Rinderle-Ma, Stefanie</v>
      </c>
      <c r="E39" t="str">
        <f>VLOOKUP(Tabelle43[[#This Row],[Key]],'2. Unique Results'!A:X,5,FALSE)</f>
        <v>Code Generation for Machine Learning using Model-Driven Engineering and SysML</v>
      </c>
      <c r="F39" t="str">
        <f>VLOOKUP(Tabelle43[[#This Row],[Key]],'2. Unique Results'!A:X,6,FALSE)</f>
        <v/>
      </c>
      <c r="G39" t="str">
        <f>VLOOKUP(Tabelle43[[#This Row],[Key]],'2. Unique Results'!A:X,7,FALSE)</f>
        <v/>
      </c>
      <c r="H39" t="str">
        <f>VLOOKUP(Tabelle43[[#This Row],[Key]],'2. Unique Results'!A:X,8,FALSE)</f>
        <v/>
      </c>
      <c r="I39" t="str">
        <f>VLOOKUP(Tabelle43[[#This Row],[Key]],'2. Unique Results'!A:X,9,FALSE)</f>
        <v/>
      </c>
      <c r="J39" t="str">
        <f>VLOOKUP(Tabelle43[[#This Row],[Key]],'2. Unique Results'!A:X,10,FALSE)</f>
        <v>http://arxiv.org/abs/2307.05584</v>
      </c>
      <c r="K39" t="str">
        <f>VLOOKUP(Tabelle43[[#This Row],[Key]],'2. Unique Results'!A:X,11,FALSE)</f>
        <v>2023-07</v>
      </c>
      <c r="L39">
        <f>VLOOKUP(Tabelle43[[#This Row],[Key]],'2. Unique Results'!A:X,12,FALSE)</f>
        <v>45363.382187499999</v>
      </c>
      <c r="M39" s="16">
        <f>VLOOKUP(Tabelle43[[#This Row],[Key]],'2. Unique Results'!A:X,13,FALSE)</f>
        <v>45363.385312500002</v>
      </c>
      <c r="N39" s="16" t="str">
        <f>VLOOKUP(Tabelle43[[#This Row],[Key]],'2. Unique Results'!A:X,14,FALSE)</f>
        <v>2024-02-20</v>
      </c>
      <c r="O39" t="str">
        <f>VLOOKUP(Tabelle43[[#This Row],[Key]],'2. Unique Results'!A:X,15,FALSE)</f>
        <v/>
      </c>
      <c r="P39" t="str">
        <f>VLOOKUP(Tabelle43[[#This Row],[Key]],'2. Unique Results'!A:X,16,FALSE)</f>
        <v/>
      </c>
      <c r="Q39" t="str">
        <f>VLOOKUP(Tabelle43[[#This Row],[Key]],'2. Unique Results'!A:X,17,FALSE)</f>
        <v/>
      </c>
      <c r="R39" t="str">
        <f>VLOOKUP(Tabelle43[[#This Row],[Key]],'2. Unique Results'!A:X,18,FALSE)</f>
        <v/>
      </c>
      <c r="S39" t="str">
        <f>VLOOKUP(Tabelle43[[#This Row],[Key]],'2. Unique Results'!A:X,19,FALSE)</f>
        <v/>
      </c>
      <c r="T39" t="str">
        <f>VLOOKUP(Tabelle43[[#This Row],[Key]],'2. Unique Results'!A:X,20,FALSE)</f>
        <v>arXiv</v>
      </c>
      <c r="U39" t="str">
        <f>VLOOKUP(Tabelle43[[#This Row],[Key]],'2. Unique Results'!A:X,21,FALSE)</f>
        <v/>
      </c>
      <c r="V39" t="str">
        <f>VLOOKUP(Tabelle43[[#This Row],[Key]],'2. Unique Results'!A:X,22,FALSE)</f>
        <v/>
      </c>
      <c r="W39" t="str">
        <f>VLOOKUP(Tabelle43[[#This Row],[Key]],'2. Unique Results'!A:X,23,FALSE)</f>
        <v/>
      </c>
    </row>
    <row r="40" spans="1:23">
      <c r="A40" t="s">
        <v>9333</v>
      </c>
      <c r="B40" t="str">
        <f>VLOOKUP(Tabelle43[[#This Row],[Key]],'2. Unique Results'!A:X,2,FALSE)</f>
        <v>conferencePaper</v>
      </c>
      <c r="C40">
        <f>VLOOKUP(Tabelle43[[#This Row],[Key]],'2. Unique Results'!A:X,3,FALSE)</f>
        <v>2023</v>
      </c>
      <c r="D40" t="str">
        <f>VLOOKUP(Tabelle43[[#This Row],[Key]],'2. Unique Results'!A:X,4,FALSE)</f>
        <v>Berger, Bernhard J.; Plump, Christina; Drechsler, Rolf</v>
      </c>
      <c r="E40" t="str">
        <f>VLOOKUP(Tabelle43[[#This Row],[Key]],'2. Unique Results'!A:X,5,FALSE)</f>
        <v>EVOAL: A domain-specific language-based approach to optimisation</v>
      </c>
      <c r="F40" t="str">
        <f>VLOOKUP(Tabelle43[[#This Row],[Key]],'2. Unique Results'!A:X,6,FALSE)</f>
        <v>2023 IEEE congress on evolutionary computation (CEC)</v>
      </c>
      <c r="G40" t="str">
        <f>VLOOKUP(Tabelle43[[#This Row],[Key]],'2. Unique Results'!A:X,7,FALSE)</f>
        <v/>
      </c>
      <c r="H40" t="str">
        <f>VLOOKUP(Tabelle43[[#This Row],[Key]],'2. Unique Results'!A:X,8,FALSE)</f>
        <v/>
      </c>
      <c r="I40" t="str">
        <f>VLOOKUP(Tabelle43[[#This Row],[Key]],'2. Unique Results'!A:X,9,FALSE)</f>
        <v>10.1109/CEC53210.2023.10253985</v>
      </c>
      <c r="J40" t="str">
        <f>VLOOKUP(Tabelle43[[#This Row],[Key]],'2. Unique Results'!A:X,10,FALSE)</f>
        <v/>
      </c>
      <c r="K40" t="str">
        <f>VLOOKUP(Tabelle43[[#This Row],[Key]],'2. Unique Results'!A:X,11,FALSE)</f>
        <v>2023</v>
      </c>
      <c r="L40">
        <f>VLOOKUP(Tabelle43[[#This Row],[Key]],'2. Unique Results'!A:X,12,FALSE)</f>
        <v>45363.382210648146</v>
      </c>
      <c r="M40" s="16">
        <f>VLOOKUP(Tabelle43[[#This Row],[Key]],'2. Unique Results'!A:X,13,FALSE)</f>
        <v>45363.385474537034</v>
      </c>
      <c r="N40" s="16" t="str">
        <f>VLOOKUP(Tabelle43[[#This Row],[Key]],'2. Unique Results'!A:X,14,FALSE)</f>
        <v/>
      </c>
      <c r="O40" t="str">
        <f>VLOOKUP(Tabelle43[[#This Row],[Key]],'2. Unique Results'!A:X,15,FALSE)</f>
        <v>1–10</v>
      </c>
      <c r="P40" t="str">
        <f>VLOOKUP(Tabelle43[[#This Row],[Key]],'2. Unique Results'!A:X,16,FALSE)</f>
        <v/>
      </c>
      <c r="Q40" t="str">
        <f>VLOOKUP(Tabelle43[[#This Row],[Key]],'2. Unique Results'!A:X,17,FALSE)</f>
        <v/>
      </c>
      <c r="R40" t="str">
        <f>VLOOKUP(Tabelle43[[#This Row],[Key]],'2. Unique Results'!A:X,18,FALSE)</f>
        <v/>
      </c>
      <c r="S40" t="str">
        <f>VLOOKUP(Tabelle43[[#This Row],[Key]],'2. Unique Results'!A:X,19,FALSE)</f>
        <v/>
      </c>
      <c r="T40" t="str">
        <f>VLOOKUP(Tabelle43[[#This Row],[Key]],'2. Unique Results'!A:X,20,FALSE)</f>
        <v/>
      </c>
      <c r="U40" t="str">
        <f>VLOOKUP(Tabelle43[[#This Row],[Key]],'2. Unique Results'!A:X,21,FALSE)</f>
        <v/>
      </c>
      <c r="V40" t="str">
        <f>VLOOKUP(Tabelle43[[#This Row],[Key]],'2. Unique Results'!A:X,22,FALSE)</f>
        <v/>
      </c>
      <c r="W40" t="str">
        <f>VLOOKUP(Tabelle43[[#This Row],[Key]],'2. Unique Results'!A:X,23,FALSE)</f>
        <v/>
      </c>
    </row>
    <row r="41" spans="1:23">
      <c r="A41" t="s">
        <v>9882</v>
      </c>
      <c r="B41" t="str">
        <f>VLOOKUP(Tabelle43[[#This Row],[Key]],'2. Unique Results'!A:X,2,FALSE)</f>
        <v>conferencePaper</v>
      </c>
      <c r="C41">
        <f>VLOOKUP(Tabelle43[[#This Row],[Key]],'2. Unique Results'!A:X,3,FALSE)</f>
        <v>2021</v>
      </c>
      <c r="D41" t="str">
        <f>VLOOKUP(Tabelle43[[#This Row],[Key]],'2. Unique Results'!A:X,4,FALSE)</f>
        <v>DeLine, Robert A</v>
      </c>
      <c r="E41" t="str">
        <f>VLOOKUP(Tabelle43[[#This Row],[Key]],'2. Unique Results'!A:X,5,FALSE)</f>
        <v>Glinda: Supporting data science with live programming, GUIs and a domain-specific language</v>
      </c>
      <c r="F41" t="str">
        <f>VLOOKUP(Tabelle43[[#This Row],[Key]],'2. Unique Results'!A:X,6,FALSE)</f>
        <v>Proceedings of the 2021 CHI conference on human factors in computing systems</v>
      </c>
      <c r="G41" t="str">
        <f>VLOOKUP(Tabelle43[[#This Row],[Key]],'2. Unique Results'!A:X,7,FALSE)</f>
        <v>978-1-4503-8096-6</v>
      </c>
      <c r="H41" t="str">
        <f>VLOOKUP(Tabelle43[[#This Row],[Key]],'2. Unique Results'!A:X,8,FALSE)</f>
        <v/>
      </c>
      <c r="I41" t="str">
        <f>VLOOKUP(Tabelle43[[#This Row],[Key]],'2. Unique Results'!A:X,9,FALSE)</f>
        <v>10.1145/3411764.3445267</v>
      </c>
      <c r="J41" t="str">
        <f>VLOOKUP(Tabelle43[[#This Row],[Key]],'2. Unique Results'!A:X,10,FALSE)</f>
        <v>https://doi.org/10.1145/3411764.3445267</v>
      </c>
      <c r="K41" t="str">
        <f>VLOOKUP(Tabelle43[[#This Row],[Key]],'2. Unique Results'!A:X,11,FALSE)</f>
        <v>2021</v>
      </c>
      <c r="L41">
        <f>VLOOKUP(Tabelle43[[#This Row],[Key]],'2. Unique Results'!A:X,12,FALSE)</f>
        <v>45363.382245370369</v>
      </c>
      <c r="M41" s="16">
        <f>VLOOKUP(Tabelle43[[#This Row],[Key]],'2. Unique Results'!A:X,13,FALSE)</f>
        <v>45363.38553240741</v>
      </c>
      <c r="N41" s="16" t="str">
        <f>VLOOKUP(Tabelle43[[#This Row],[Key]],'2. Unique Results'!A:X,14,FALSE)</f>
        <v/>
      </c>
      <c r="O41" t="str">
        <f>VLOOKUP(Tabelle43[[#This Row],[Key]],'2. Unique Results'!A:X,15,FALSE)</f>
        <v/>
      </c>
      <c r="P41" t="str">
        <f>VLOOKUP(Tabelle43[[#This Row],[Key]],'2. Unique Results'!A:X,16,FALSE)</f>
        <v/>
      </c>
      <c r="Q41" t="str">
        <f>VLOOKUP(Tabelle43[[#This Row],[Key]],'2. Unique Results'!A:X,17,FALSE)</f>
        <v/>
      </c>
      <c r="R41" t="str">
        <f>VLOOKUP(Tabelle43[[#This Row],[Key]],'2. Unique Results'!A:X,18,FALSE)</f>
        <v/>
      </c>
      <c r="S41" t="str">
        <f>VLOOKUP(Tabelle43[[#This Row],[Key]],'2. Unique Results'!A:X,19,FALSE)</f>
        <v/>
      </c>
      <c r="T41" t="str">
        <f>VLOOKUP(Tabelle43[[#This Row],[Key]],'2. Unique Results'!A:X,20,FALSE)</f>
        <v>Association for Computing Machinery</v>
      </c>
      <c r="U41" t="str">
        <f>VLOOKUP(Tabelle43[[#This Row],[Key]],'2. Unique Results'!A:X,21,FALSE)</f>
        <v>New York, NY, USA</v>
      </c>
      <c r="V41" t="str">
        <f>VLOOKUP(Tabelle43[[#This Row],[Key]],'2. Unique Results'!A:X,22,FALSE)</f>
        <v/>
      </c>
      <c r="W41" t="str">
        <f>VLOOKUP(Tabelle43[[#This Row],[Key]],'2. Unique Results'!A:X,23,FALSE)</f>
        <v/>
      </c>
    </row>
    <row r="42" spans="1:23">
      <c r="A42" t="s">
        <v>9503</v>
      </c>
      <c r="B42" t="str">
        <f>VLOOKUP(Tabelle43[[#This Row],[Key]],'2. Unique Results'!A:X,2,FALSE)</f>
        <v>journalArticle</v>
      </c>
      <c r="C42">
        <f>VLOOKUP(Tabelle43[[#This Row],[Key]],'2. Unique Results'!A:X,3,FALSE)</f>
        <v>2022</v>
      </c>
      <c r="D42" t="str">
        <f>VLOOKUP(Tabelle43[[#This Row],[Key]],'2. Unique Results'!A:X,4,FALSE)</f>
        <v>Brandon, Colm; Margaria, Tiziana</v>
      </c>
      <c r="E42" t="str">
        <f>VLOOKUP(Tabelle43[[#This Row],[Key]],'2. Unique Results'!A:X,5,FALSE)</f>
        <v>Low-Code/No-Code Artificial Intelligence Platforms for the Health Informatics Domain</v>
      </c>
      <c r="F42" t="str">
        <f>VLOOKUP(Tabelle43[[#This Row],[Key]],'2. Unique Results'!A:X,6,FALSE)</f>
        <v>Electronic Communications of the EASST</v>
      </c>
      <c r="G42" t="str">
        <f>VLOOKUP(Tabelle43[[#This Row],[Key]],'2. Unique Results'!A:X,7,FALSE)</f>
        <v/>
      </c>
      <c r="H42" t="str">
        <f>VLOOKUP(Tabelle43[[#This Row],[Key]],'2. Unique Results'!A:X,8,FALSE)</f>
        <v/>
      </c>
      <c r="I42" t="str">
        <f>VLOOKUP(Tabelle43[[#This Row],[Key]],'2. Unique Results'!A:X,9,FALSE)</f>
        <v>10.14279/TUJ.ECEASST.82.1221</v>
      </c>
      <c r="J42" t="str">
        <f>VLOOKUP(Tabelle43[[#This Row],[Key]],'2. Unique Results'!A:X,10,FALSE)</f>
        <v>https://doi.org/10.14279/tuj.eceasst.82.1221</v>
      </c>
      <c r="K42" t="str">
        <f>VLOOKUP(Tabelle43[[#This Row],[Key]],'2. Unique Results'!A:X,11,FALSE)</f>
        <v>2022</v>
      </c>
      <c r="L42">
        <f>VLOOKUP(Tabelle43[[#This Row],[Key]],'2. Unique Results'!A:X,12,FALSE)</f>
        <v>45363.382222222222</v>
      </c>
      <c r="M42" s="16">
        <f>VLOOKUP(Tabelle43[[#This Row],[Key]],'2. Unique Results'!A:X,13,FALSE)</f>
        <v>45363.385625000003</v>
      </c>
      <c r="N42" s="16" t="str">
        <f>VLOOKUP(Tabelle43[[#This Row],[Key]],'2. Unique Results'!A:X,14,FALSE)</f>
        <v/>
      </c>
      <c r="O42" t="str">
        <f>VLOOKUP(Tabelle43[[#This Row],[Key]],'2. Unique Results'!A:X,15,FALSE)</f>
        <v>2022</v>
      </c>
      <c r="P42" t="str">
        <f>VLOOKUP(Tabelle43[[#This Row],[Key]],'2. Unique Results'!A:X,16,FALSE)</f>
        <v/>
      </c>
      <c r="Q42" t="str">
        <f>VLOOKUP(Tabelle43[[#This Row],[Key]],'2. Unique Results'!A:X,17,FALSE)</f>
        <v>Volume 82: 11th International Symposium on Leveraging Applications of Formal Methods</v>
      </c>
      <c r="R42" t="str">
        <f>VLOOKUP(Tabelle43[[#This Row],[Key]],'2. Unique Results'!A:X,18,FALSE)</f>
        <v>Electron. Commun. Eur. Assoc. Softw. Sci. Technol.</v>
      </c>
      <c r="S42" t="str">
        <f>VLOOKUP(Tabelle43[[#This Row],[Key]],'2. Unique Results'!A:X,19,FALSE)</f>
        <v/>
      </c>
      <c r="T42" t="str">
        <f>VLOOKUP(Tabelle43[[#This Row],[Key]],'2. Unique Results'!A:X,20,FALSE)</f>
        <v/>
      </c>
      <c r="U42" t="str">
        <f>VLOOKUP(Tabelle43[[#This Row],[Key]],'2. Unique Results'!A:X,21,FALSE)</f>
        <v/>
      </c>
      <c r="V42" t="str">
        <f>VLOOKUP(Tabelle43[[#This Row],[Key]],'2. Unique Results'!A:X,22,FALSE)</f>
        <v>en</v>
      </c>
      <c r="W42" t="str">
        <f>VLOOKUP(Tabelle43[[#This Row],[Key]],'2. Unique Results'!A:X,23,FALSE)</f>
        <v/>
      </c>
    </row>
    <row r="43" spans="1:23">
      <c r="A43" t="s">
        <v>9338</v>
      </c>
      <c r="B43" t="str">
        <f>VLOOKUP(Tabelle43[[#This Row],[Key]],'2. Unique Results'!A:X,2,FALSE)</f>
        <v>journalArticle</v>
      </c>
      <c r="C43">
        <f>VLOOKUP(Tabelle43[[#This Row],[Key]],'2. Unique Results'!A:X,3,FALSE)</f>
        <v>2023</v>
      </c>
      <c r="D43" t="str">
        <f>VLOOKUP(Tabelle43[[#This Row],[Key]],'2. Unique Results'!A:X,4,FALSE)</f>
        <v>Pineda, Israel; Carrión-Ojeda, Dustin; Fonseca-Delgado, Rigoberto</v>
      </c>
      <c r="E43" t="str">
        <f>VLOOKUP(Tabelle43[[#This Row],[Key]],'2. Unique Results'!A:X,5,FALSE)</f>
        <v>RADENN: A Domain-Specific Language for the Rapid Development of Neural Networks</v>
      </c>
      <c r="F43" t="str">
        <f>VLOOKUP(Tabelle43[[#This Row],[Key]],'2. Unique Results'!A:X,6,FALSE)</f>
        <v>IEEE Access</v>
      </c>
      <c r="G43" t="str">
        <f>VLOOKUP(Tabelle43[[#This Row],[Key]],'2. Unique Results'!A:X,7,FALSE)</f>
        <v/>
      </c>
      <c r="H43" t="str">
        <f>VLOOKUP(Tabelle43[[#This Row],[Key]],'2. Unique Results'!A:X,8,FALSE)</f>
        <v/>
      </c>
      <c r="I43" t="str">
        <f>VLOOKUP(Tabelle43[[#This Row],[Key]],'2. Unique Results'!A:X,9,FALSE)</f>
        <v>10.1109/ACCESS.2023.3301575</v>
      </c>
      <c r="J43" t="str">
        <f>VLOOKUP(Tabelle43[[#This Row],[Key]],'2. Unique Results'!A:X,10,FALSE)</f>
        <v/>
      </c>
      <c r="K43" t="str">
        <f>VLOOKUP(Tabelle43[[#This Row],[Key]],'2. Unique Results'!A:X,11,FALSE)</f>
        <v>2023</v>
      </c>
      <c r="L43">
        <f>VLOOKUP(Tabelle43[[#This Row],[Key]],'2. Unique Results'!A:X,12,FALSE)</f>
        <v>45363.382210648146</v>
      </c>
      <c r="M43" s="16">
        <f>VLOOKUP(Tabelle43[[#This Row],[Key]],'2. Unique Results'!A:X,13,FALSE)</f>
        <v>45363.385775462964</v>
      </c>
      <c r="N43" s="16" t="str">
        <f>VLOOKUP(Tabelle43[[#This Row],[Key]],'2. Unique Results'!A:X,14,FALSE)</f>
        <v/>
      </c>
      <c r="O43" t="str">
        <f>VLOOKUP(Tabelle43[[#This Row],[Key]],'2. Unique Results'!A:X,15,FALSE)</f>
        <v>86727-86738</v>
      </c>
      <c r="P43" t="str">
        <f>VLOOKUP(Tabelle43[[#This Row],[Key]],'2. Unique Results'!A:X,16,FALSE)</f>
        <v/>
      </c>
      <c r="Q43" t="str">
        <f>VLOOKUP(Tabelle43[[#This Row],[Key]],'2. Unique Results'!A:X,17,FALSE)</f>
        <v>11</v>
      </c>
      <c r="R43" t="str">
        <f>VLOOKUP(Tabelle43[[#This Row],[Key]],'2. Unique Results'!A:X,18,FALSE)</f>
        <v>IEEE Access</v>
      </c>
      <c r="S43" t="str">
        <f>VLOOKUP(Tabelle43[[#This Row],[Key]],'2. Unique Results'!A:X,19,FALSE)</f>
        <v/>
      </c>
      <c r="T43" t="str">
        <f>VLOOKUP(Tabelle43[[#This Row],[Key]],'2. Unique Results'!A:X,20,FALSE)</f>
        <v/>
      </c>
      <c r="U43" t="str">
        <f>VLOOKUP(Tabelle43[[#This Row],[Key]],'2. Unique Results'!A:X,21,FALSE)</f>
        <v/>
      </c>
      <c r="V43" t="str">
        <f>VLOOKUP(Tabelle43[[#This Row],[Key]],'2. Unique Results'!A:X,22,FALSE)</f>
        <v/>
      </c>
      <c r="W43" t="str">
        <f>VLOOKUP(Tabelle43[[#This Row],[Key]],'2. Unique Results'!A:X,23,FALSE)</f>
        <v/>
      </c>
    </row>
    <row r="44" spans="1:23">
      <c r="A44" t="s">
        <v>8961</v>
      </c>
      <c r="B44" t="str">
        <f>VLOOKUP(Tabelle43[[#This Row],[Key]],'2. Unique Results'!A:X,2,FALSE)</f>
        <v>journalArticle</v>
      </c>
      <c r="C44">
        <f>VLOOKUP(Tabelle43[[#This Row],[Key]],'2. Unique Results'!A:X,3,FALSE)</f>
        <v>2023</v>
      </c>
      <c r="D44" t="str">
        <f>VLOOKUP(Tabelle43[[#This Row],[Key]],'2. Unique Results'!A:X,4,FALSE)</f>
        <v>Jahić, Benjamin; Guelfi, Nicolas; Ries, Benoît</v>
      </c>
      <c r="E44" t="str">
        <f>VLOOKUP(Tabelle43[[#This Row],[Key]],'2. Unique Results'!A:X,5,FALSE)</f>
        <v>SEMKIS-DSL: A Domain-Specific Language to Support Requirements Engineering of Datasets and Neural Network Recognition</v>
      </c>
      <c r="F44" t="str">
        <f>VLOOKUP(Tabelle43[[#This Row],[Key]],'2. Unique Results'!A:X,6,FALSE)</f>
        <v>Information-an International Interdisciplinary Journal</v>
      </c>
      <c r="G44" t="str">
        <f>VLOOKUP(Tabelle43[[#This Row],[Key]],'2. Unique Results'!A:X,7,FALSE)</f>
        <v/>
      </c>
      <c r="H44" t="str">
        <f>VLOOKUP(Tabelle43[[#This Row],[Key]],'2. Unique Results'!A:X,8,FALSE)</f>
        <v/>
      </c>
      <c r="I44" t="str">
        <f>VLOOKUP(Tabelle43[[#This Row],[Key]],'2. Unique Results'!A:X,9,FALSE)</f>
        <v/>
      </c>
      <c r="J44" t="str">
        <f>VLOOKUP(Tabelle43[[#This Row],[Key]],'2. Unique Results'!A:X,10,FALSE)</f>
        <v>https://www.mdpi.com/2078-2489/14/4/213</v>
      </c>
      <c r="K44" t="str">
        <f>VLOOKUP(Tabelle43[[#This Row],[Key]],'2. Unique Results'!A:X,11,FALSE)</f>
        <v>2023</v>
      </c>
      <c r="L44">
        <f>VLOOKUP(Tabelle43[[#This Row],[Key]],'2. Unique Results'!A:X,12,FALSE)</f>
        <v>45363.382175925923</v>
      </c>
      <c r="M44" s="16">
        <f>VLOOKUP(Tabelle43[[#This Row],[Key]],'2. Unique Results'!A:X,13,FALSE)</f>
        <v>45363.385798611111</v>
      </c>
      <c r="N44" s="16" t="str">
        <f>VLOOKUP(Tabelle43[[#This Row],[Key]],'2. Unique Results'!A:X,14,FALSE)</f>
        <v>2024-02-20</v>
      </c>
      <c r="O44" t="str">
        <f>VLOOKUP(Tabelle43[[#This Row],[Key]],'2. Unique Results'!A:X,15,FALSE)</f>
        <v>213</v>
      </c>
      <c r="P44" t="str">
        <f>VLOOKUP(Tabelle43[[#This Row],[Key]],'2. Unique Results'!A:X,16,FALSE)</f>
        <v>4</v>
      </c>
      <c r="Q44" t="str">
        <f>VLOOKUP(Tabelle43[[#This Row],[Key]],'2. Unique Results'!A:X,17,FALSE)</f>
        <v>14</v>
      </c>
      <c r="R44" t="str">
        <f>VLOOKUP(Tabelle43[[#This Row],[Key]],'2. Unique Results'!A:X,18,FALSE)</f>
        <v>Information</v>
      </c>
      <c r="S44" t="str">
        <f>VLOOKUP(Tabelle43[[#This Row],[Key]],'2. Unique Results'!A:X,19,FALSE)</f>
        <v>SEMKIS-DSL</v>
      </c>
      <c r="T44" t="str">
        <f>VLOOKUP(Tabelle43[[#This Row],[Key]],'2. Unique Results'!A:X,20,FALSE)</f>
        <v/>
      </c>
      <c r="U44" t="str">
        <f>VLOOKUP(Tabelle43[[#This Row],[Key]],'2. Unique Results'!A:X,21,FALSE)</f>
        <v/>
      </c>
      <c r="V44" t="str">
        <f>VLOOKUP(Tabelle43[[#This Row],[Key]],'2. Unique Results'!A:X,22,FALSE)</f>
        <v/>
      </c>
      <c r="W44" t="str">
        <f>VLOOKUP(Tabelle43[[#This Row],[Key]],'2. Unique Results'!A:X,23,FALSE)</f>
        <v/>
      </c>
    </row>
    <row r="45" spans="1:23">
      <c r="A45" t="s">
        <v>6698</v>
      </c>
      <c r="B45" t="str">
        <f>VLOOKUP(Tabelle43[[#This Row],[Key]],'2. Unique Results'!A:X,2,FALSE)</f>
        <v>journalArticle</v>
      </c>
      <c r="C45">
        <f>VLOOKUP(Tabelle43[[#This Row],[Key]],'2. Unique Results'!A:X,3,FALSE)</f>
        <v>2021</v>
      </c>
      <c r="D45" t="str">
        <f>VLOOKUP(Tabelle43[[#This Row],[Key]],'2. Unique Results'!A:X,4,FALSE)</f>
        <v>Planas, Elena; Daniel, Gwendal; Brambilla, Marco; Cabot, Jordi</v>
      </c>
      <c r="E45" t="str">
        <f>VLOOKUP(Tabelle43[[#This Row],[Key]],'2. Unique Results'!A:X,5,FALSE)</f>
        <v>Towards a model-driven approach for multiexperience AI-based user interfaces</v>
      </c>
      <c r="F45" t="str">
        <f>VLOOKUP(Tabelle43[[#This Row],[Key]],'2. Unique Results'!A:X,6,FALSE)</f>
        <v>Software and Systems Modeling</v>
      </c>
      <c r="G45" t="str">
        <f>VLOOKUP(Tabelle43[[#This Row],[Key]],'2. Unique Results'!A:X,7,FALSE)</f>
        <v/>
      </c>
      <c r="H45" t="str">
        <f>VLOOKUP(Tabelle43[[#This Row],[Key]],'2. Unique Results'!A:X,8,FALSE)</f>
        <v>1619-1374</v>
      </c>
      <c r="I45" t="str">
        <f>VLOOKUP(Tabelle43[[#This Row],[Key]],'2. Unique Results'!A:X,9,FALSE)</f>
        <v>10.1007/s10270-021-00904-y</v>
      </c>
      <c r="J45" t="str">
        <f>VLOOKUP(Tabelle43[[#This Row],[Key]],'2. Unique Results'!A:X,10,FALSE)</f>
        <v>http://dx.doi.org/10.1007/s10270-021-00904-y</v>
      </c>
      <c r="K45" t="str">
        <f>VLOOKUP(Tabelle43[[#This Row],[Key]],'2. Unique Results'!A:X,11,FALSE)</f>
        <v>2021-08</v>
      </c>
      <c r="L45">
        <f>VLOOKUP(Tabelle43[[#This Row],[Key]],'2. Unique Results'!A:X,12,FALSE)</f>
        <v>45363.382071759261</v>
      </c>
      <c r="M45" s="16">
        <f>VLOOKUP(Tabelle43[[#This Row],[Key]],'2. Unique Results'!A:X,13,FALSE)</f>
        <v>45363.385868055557</v>
      </c>
      <c r="N45" s="16" t="str">
        <f>VLOOKUP(Tabelle43[[#This Row],[Key]],'2. Unique Results'!A:X,14,FALSE)</f>
        <v/>
      </c>
      <c r="O45" t="str">
        <f>VLOOKUP(Tabelle43[[#This Row],[Key]],'2. Unique Results'!A:X,15,FALSE)</f>
        <v>997-1009</v>
      </c>
      <c r="P45" t="str">
        <f>VLOOKUP(Tabelle43[[#This Row],[Key]],'2. Unique Results'!A:X,16,FALSE)</f>
        <v>4</v>
      </c>
      <c r="Q45" t="str">
        <f>VLOOKUP(Tabelle43[[#This Row],[Key]],'2. Unique Results'!A:X,17,FALSE)</f>
        <v>20</v>
      </c>
      <c r="R45" t="str">
        <f>VLOOKUP(Tabelle43[[#This Row],[Key]],'2. Unique Results'!A:X,18,FALSE)</f>
        <v>Softw Syst Model</v>
      </c>
      <c r="S45" t="str">
        <f>VLOOKUP(Tabelle43[[#This Row],[Key]],'2. Unique Results'!A:X,19,FALSE)</f>
        <v/>
      </c>
      <c r="T45" t="str">
        <f>VLOOKUP(Tabelle43[[#This Row],[Key]],'2. Unique Results'!A:X,20,FALSE)</f>
        <v/>
      </c>
      <c r="U45" t="str">
        <f>VLOOKUP(Tabelle43[[#This Row],[Key]],'2. Unique Results'!A:X,21,FALSE)</f>
        <v/>
      </c>
      <c r="V45" t="str">
        <f>VLOOKUP(Tabelle43[[#This Row],[Key]],'2. Unique Results'!A:X,22,FALSE)</f>
        <v>en</v>
      </c>
      <c r="W45" t="str">
        <f>VLOOKUP(Tabelle43[[#This Row],[Key]],'2. Unique Results'!A:X,23,FALSE)</f>
        <v/>
      </c>
    </row>
    <row r="46" spans="1:23">
      <c r="A46" t="s">
        <v>9923</v>
      </c>
      <c r="B46" t="str">
        <f>VLOOKUP(Tabelle43[[#This Row],[Key]],'2. Unique Results'!A:X,2,FALSE)</f>
        <v>conferencePaper</v>
      </c>
      <c r="C46">
        <f>VLOOKUP(Tabelle43[[#This Row],[Key]],'2. Unique Results'!A:X,3,FALSE)</f>
        <v>2022</v>
      </c>
      <c r="D46" t="str">
        <f>VLOOKUP(Tabelle43[[#This Row],[Key]],'2. Unique Results'!A:X,4,FALSE)</f>
        <v>Yohannis, Alfa; Kolovos, Dimitris</v>
      </c>
      <c r="E46" t="str">
        <f>VLOOKUP(Tabelle43[[#This Row],[Key]],'2. Unique Results'!A:X,5,FALSE)</f>
        <v>Towards model-based bias mitigation in machine learning</v>
      </c>
      <c r="F46" t="str">
        <f>VLOOKUP(Tabelle43[[#This Row],[Key]],'2. Unique Results'!A:X,6,FALSE)</f>
        <v>Proceedings of the 25th international conference on model driven engineering languages and systems</v>
      </c>
      <c r="G46" t="str">
        <f>VLOOKUP(Tabelle43[[#This Row],[Key]],'2. Unique Results'!A:X,7,FALSE)</f>
        <v>978-1-4503-9466-6</v>
      </c>
      <c r="H46" t="str">
        <f>VLOOKUP(Tabelle43[[#This Row],[Key]],'2. Unique Results'!A:X,8,FALSE)</f>
        <v/>
      </c>
      <c r="I46" t="str">
        <f>VLOOKUP(Tabelle43[[#This Row],[Key]],'2. Unique Results'!A:X,9,FALSE)</f>
        <v>10.1145/3550355.3552401</v>
      </c>
      <c r="J46" t="str">
        <f>VLOOKUP(Tabelle43[[#This Row],[Key]],'2. Unique Results'!A:X,10,FALSE)</f>
        <v>https://doi.org/10.1145/3550355.3552401</v>
      </c>
      <c r="K46" t="str">
        <f>VLOOKUP(Tabelle43[[#This Row],[Key]],'2. Unique Results'!A:X,11,FALSE)</f>
        <v>2022</v>
      </c>
      <c r="L46">
        <f>VLOOKUP(Tabelle43[[#This Row],[Key]],'2. Unique Results'!A:X,12,FALSE)</f>
        <v>45363.382256944446</v>
      </c>
      <c r="M46" s="16">
        <f>VLOOKUP(Tabelle43[[#This Row],[Key]],'2. Unique Results'!A:X,13,FALSE)</f>
        <v>45363.385891203703</v>
      </c>
      <c r="N46" s="16" t="str">
        <f>VLOOKUP(Tabelle43[[#This Row],[Key]],'2. Unique Results'!A:X,14,FALSE)</f>
        <v/>
      </c>
      <c r="O46" t="str">
        <f>VLOOKUP(Tabelle43[[#This Row],[Key]],'2. Unique Results'!A:X,15,FALSE)</f>
        <v>143–153</v>
      </c>
      <c r="P46" t="str">
        <f>VLOOKUP(Tabelle43[[#This Row],[Key]],'2. Unique Results'!A:X,16,FALSE)</f>
        <v/>
      </c>
      <c r="Q46" t="str">
        <f>VLOOKUP(Tabelle43[[#This Row],[Key]],'2. Unique Results'!A:X,17,FALSE)</f>
        <v/>
      </c>
      <c r="R46" t="str">
        <f>VLOOKUP(Tabelle43[[#This Row],[Key]],'2. Unique Results'!A:X,18,FALSE)</f>
        <v/>
      </c>
      <c r="S46" t="str">
        <f>VLOOKUP(Tabelle43[[#This Row],[Key]],'2. Unique Results'!A:X,19,FALSE)</f>
        <v/>
      </c>
      <c r="T46" t="str">
        <f>VLOOKUP(Tabelle43[[#This Row],[Key]],'2. Unique Results'!A:X,20,FALSE)</f>
        <v>Association for Computing Machinery</v>
      </c>
      <c r="U46" t="str">
        <f>VLOOKUP(Tabelle43[[#This Row],[Key]],'2. Unique Results'!A:X,21,FALSE)</f>
        <v>New York, NY, USA</v>
      </c>
      <c r="V46" t="str">
        <f>VLOOKUP(Tabelle43[[#This Row],[Key]],'2. Unique Results'!A:X,22,FALSE)</f>
        <v/>
      </c>
      <c r="W46" t="str">
        <f>VLOOKUP(Tabelle43[[#This Row],[Key]],'2. Unique Results'!A:X,23,FALSE)</f>
        <v/>
      </c>
    </row>
    <row r="47" spans="1:23">
      <c r="A47" t="s">
        <v>9563</v>
      </c>
      <c r="B47" t="str">
        <f>VLOOKUP(Tabelle43[[#This Row],[Key]],'2. Unique Results'!A:X,2,FALSE)</f>
        <v>conferencePaper</v>
      </c>
      <c r="C47">
        <f>VLOOKUP(Tabelle43[[#This Row],[Key]],'2. Unique Results'!A:X,3,FALSE)</f>
        <v>2021</v>
      </c>
      <c r="D47" t="str">
        <f>VLOOKUP(Tabelle43[[#This Row],[Key]],'2. Unique Results'!A:X,4,FALSE)</f>
        <v>Iyer, C. V. Krishnakumar; Hou, Feili; Wang, Henry; Wang, Yonghong; Oh, Kay; Ganguli, Swetava; Pandey, Vipul</v>
      </c>
      <c r="E47" t="str">
        <f>VLOOKUP(Tabelle43[[#This Row],[Key]],'2. Unique Results'!A:X,5,FALSE)</f>
        <v>Trinity: A no-code AI platform for complex spatial datasets</v>
      </c>
      <c r="F47" t="str">
        <f>VLOOKUP(Tabelle43[[#This Row],[Key]],'2. Unique Results'!A:X,6,FALSE)</f>
        <v>GeoAI@SIGSPATIAL 2021: Proceedings of the 4th ACM SIGSPATIAL international workshop on AI for geographic knowledge discovery, beijing, china, november 2, 2021</v>
      </c>
      <c r="G47" t="str">
        <f>VLOOKUP(Tabelle43[[#This Row],[Key]],'2. Unique Results'!A:X,7,FALSE)</f>
        <v>978-1-4503-9120-7</v>
      </c>
      <c r="H47" t="str">
        <f>VLOOKUP(Tabelle43[[#This Row],[Key]],'2. Unique Results'!A:X,8,FALSE)</f>
        <v/>
      </c>
      <c r="I47" t="str">
        <f>VLOOKUP(Tabelle43[[#This Row],[Key]],'2. Unique Results'!A:X,9,FALSE)</f>
        <v>10.1145/3486635.3491072</v>
      </c>
      <c r="J47" t="str">
        <f>VLOOKUP(Tabelle43[[#This Row],[Key]],'2. Unique Results'!A:X,10,FALSE)</f>
        <v>https://doi.org/10.1145/3486635.3491072</v>
      </c>
      <c r="K47" t="str">
        <f>VLOOKUP(Tabelle43[[#This Row],[Key]],'2. Unique Results'!A:X,11,FALSE)</f>
        <v>2021</v>
      </c>
      <c r="L47">
        <f>VLOOKUP(Tabelle43[[#This Row],[Key]],'2. Unique Results'!A:X,12,FALSE)</f>
        <v>45363.382233796299</v>
      </c>
      <c r="M47" s="16">
        <f>VLOOKUP(Tabelle43[[#This Row],[Key]],'2. Unique Results'!A:X,13,FALSE)</f>
        <v>45363.38590277778</v>
      </c>
      <c r="N47" s="16" t="str">
        <f>VLOOKUP(Tabelle43[[#This Row],[Key]],'2. Unique Results'!A:X,14,FALSE)</f>
        <v/>
      </c>
      <c r="O47" t="str">
        <f>VLOOKUP(Tabelle43[[#This Row],[Key]],'2. Unique Results'!A:X,15,FALSE)</f>
        <v>33–42</v>
      </c>
      <c r="P47" t="str">
        <f>VLOOKUP(Tabelle43[[#This Row],[Key]],'2. Unique Results'!A:X,16,FALSE)</f>
        <v/>
      </c>
      <c r="Q47" t="str">
        <f>VLOOKUP(Tabelle43[[#This Row],[Key]],'2. Unique Results'!A:X,17,FALSE)</f>
        <v>abs/2106.11756</v>
      </c>
      <c r="R47" t="str">
        <f>VLOOKUP(Tabelle43[[#This Row],[Key]],'2. Unique Results'!A:X,18,FALSE)</f>
        <v/>
      </c>
      <c r="S47" t="str">
        <f>VLOOKUP(Tabelle43[[#This Row],[Key]],'2. Unique Results'!A:X,19,FALSE)</f>
        <v/>
      </c>
      <c r="T47" t="str">
        <f>VLOOKUP(Tabelle43[[#This Row],[Key]],'2. Unique Results'!A:X,20,FALSE)</f>
        <v>ACM</v>
      </c>
      <c r="U47" t="str">
        <f>VLOOKUP(Tabelle43[[#This Row],[Key]],'2. Unique Results'!A:X,21,FALSE)</f>
        <v>New York, NY, USA</v>
      </c>
      <c r="V47" t="str">
        <f>VLOOKUP(Tabelle43[[#This Row],[Key]],'2. Unique Results'!A:X,22,FALSE)</f>
        <v/>
      </c>
      <c r="W47" t="str">
        <f>VLOOKUP(Tabelle43[[#This Row],[Key]],'2. Unique Results'!A:X,23,FALSE)</f>
        <v/>
      </c>
    </row>
    <row r="48" spans="1:23">
      <c r="A48" t="s">
        <v>9240</v>
      </c>
      <c r="B48" s="31" t="str">
        <f>VLOOKUP(Tabelle43[[#This Row],[Key]],'2. Unique Results'!A:X,2,FALSE)</f>
        <v>journalArticle</v>
      </c>
      <c r="C48" s="31">
        <f>VLOOKUP(Tabelle43[[#This Row],[Key]],'2. Unique Results'!A:X,3,FALSE)</f>
        <v>2023</v>
      </c>
      <c r="D48" s="31" t="str">
        <f>VLOOKUP(Tabelle43[[#This Row],[Key]],'2. Unique Results'!A:X,4,FALSE)</f>
        <v>Hu, Ming; Cao, E.; Huang, Hongbing; Zhang, Min; Chen, Xiaohong; Chen, Mingsong</v>
      </c>
      <c r="E48" s="31" t="str">
        <f>VLOOKUP(Tabelle43[[#This Row],[Key]],'2. Unique Results'!A:X,5,FALSE)</f>
        <v>AIoTML: A Unified Modeling Language for AIoT-Based Cyber–Physical Systems</v>
      </c>
      <c r="F48" s="31" t="str">
        <f>VLOOKUP(Tabelle43[[#This Row],[Key]],'2. Unique Results'!A:X,6,FALSE)</f>
        <v>IEEE Transactions on Computer-Aided Design of Integrated Circuits and Systems</v>
      </c>
      <c r="G48" s="31" t="str">
        <f>VLOOKUP(Tabelle43[[#This Row],[Key]],'2. Unique Results'!A:X,7,FALSE)</f>
        <v/>
      </c>
      <c r="H48" s="31" t="str">
        <f>VLOOKUP(Tabelle43[[#This Row],[Key]],'2. Unique Results'!A:X,8,FALSE)</f>
        <v/>
      </c>
      <c r="I48" s="31" t="str">
        <f>VLOOKUP(Tabelle43[[#This Row],[Key]],'2. Unique Results'!A:X,9,FALSE)</f>
        <v>10.1109/TCAD.2023.3264786</v>
      </c>
      <c r="J48" s="31" t="str">
        <f>VLOOKUP(Tabelle43[[#This Row],[Key]],'2. Unique Results'!A:X,10,FALSE)</f>
        <v/>
      </c>
      <c r="K48" s="31" t="str">
        <f>VLOOKUP(Tabelle43[[#This Row],[Key]],'2. Unique Results'!A:X,11,FALSE)</f>
        <v>2023-11</v>
      </c>
      <c r="L48" s="31">
        <f>VLOOKUP(Tabelle43[[#This Row],[Key]],'2. Unique Results'!A:X,12,FALSE)</f>
        <v>45363.382210648146</v>
      </c>
      <c r="M48" s="16">
        <f>VLOOKUP(Tabelle43[[#This Row],[Key]],'2. Unique Results'!A:X,13,FALSE)</f>
        <v>45363.385138888887</v>
      </c>
      <c r="N48" s="16" t="str">
        <f>VLOOKUP(Tabelle43[[#This Row],[Key]],'2. Unique Results'!A:X,14,FALSE)</f>
        <v/>
      </c>
      <c r="O48" s="31" t="str">
        <f>VLOOKUP(Tabelle43[[#This Row],[Key]],'2. Unique Results'!A:X,15,FALSE)</f>
        <v>3545-3558</v>
      </c>
      <c r="P48" s="31" t="str">
        <f>VLOOKUP(Tabelle43[[#This Row],[Key]],'2. Unique Results'!A:X,16,FALSE)</f>
        <v>11</v>
      </c>
      <c r="Q48" s="31" t="str">
        <f>VLOOKUP(Tabelle43[[#This Row],[Key]],'2. Unique Results'!A:X,17,FALSE)</f>
        <v>42</v>
      </c>
      <c r="R48" s="31" t="str">
        <f>VLOOKUP(Tabelle43[[#This Row],[Key]],'2. Unique Results'!A:X,18,FALSE)</f>
        <v>IEEE Trans. Comput.-Aided Des. Integr. Circuits Syst.</v>
      </c>
      <c r="S48" s="31" t="str">
        <f>VLOOKUP(Tabelle43[[#This Row],[Key]],'2. Unique Results'!A:X,19,FALSE)</f>
        <v/>
      </c>
      <c r="T48" s="31" t="str">
        <f>VLOOKUP(Tabelle43[[#This Row],[Key]],'2. Unique Results'!A:X,20,FALSE)</f>
        <v/>
      </c>
      <c r="U48" s="31" t="str">
        <f>VLOOKUP(Tabelle43[[#This Row],[Key]],'2. Unique Results'!A:X,21,FALSE)</f>
        <v/>
      </c>
      <c r="V48" s="31" t="str">
        <f>VLOOKUP(Tabelle43[[#This Row],[Key]],'2. Unique Results'!A:X,22,FALSE)</f>
        <v/>
      </c>
      <c r="W48" s="31" t="str">
        <f>VLOOKUP(Tabelle43[[#This Row],[Key]],'2. Unique Results'!A:X,23,FALSE)</f>
        <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9D8B-6996-49D8-93E4-28D4389E4B5C}">
  <dimension ref="A1:W19"/>
  <sheetViews>
    <sheetView workbookViewId="0">
      <selection activeCell="C17" sqref="C17"/>
    </sheetView>
  </sheetViews>
  <sheetFormatPr baseColWidth="10" defaultRowHeight="14.4"/>
  <cols>
    <col min="2" max="2" width="12" customWidth="1"/>
    <col min="3" max="3" width="17.44140625" customWidth="1"/>
    <col min="6" max="6" width="17.5546875" customWidth="1"/>
    <col min="11" max="11" width="15.33203125" customWidth="1"/>
    <col min="13" max="13" width="13.5546875" style="16" customWidth="1"/>
    <col min="14" max="14" width="15.88671875" style="16" customWidth="1"/>
    <col min="15" max="15" width="13.5546875" customWidth="1"/>
    <col min="17" max="17" width="13" customWidth="1"/>
    <col min="21" max="21" width="11.5546875" customWidth="1"/>
  </cols>
  <sheetData>
    <row r="1" spans="1:23">
      <c r="A1" t="s">
        <v>20</v>
      </c>
      <c r="B1" t="s">
        <v>21</v>
      </c>
      <c r="C1" t="s">
        <v>22</v>
      </c>
      <c r="D1" t="s">
        <v>23</v>
      </c>
      <c r="E1" t="s">
        <v>24</v>
      </c>
      <c r="F1" t="s">
        <v>25</v>
      </c>
      <c r="G1" t="s">
        <v>26</v>
      </c>
      <c r="H1" t="s">
        <v>27</v>
      </c>
      <c r="I1" t="s">
        <v>28</v>
      </c>
      <c r="J1" t="s">
        <v>29</v>
      </c>
      <c r="K1" t="s">
        <v>30</v>
      </c>
      <c r="L1" t="s">
        <v>31</v>
      </c>
      <c r="M1" s="16" t="s">
        <v>32</v>
      </c>
      <c r="N1" s="16" t="s">
        <v>33</v>
      </c>
      <c r="O1" t="s">
        <v>34</v>
      </c>
      <c r="P1" t="s">
        <v>35</v>
      </c>
      <c r="Q1" t="s">
        <v>36</v>
      </c>
      <c r="R1" t="s">
        <v>2</v>
      </c>
      <c r="S1" t="s">
        <v>37</v>
      </c>
      <c r="T1" t="s">
        <v>38</v>
      </c>
      <c r="U1" t="s">
        <v>39</v>
      </c>
      <c r="V1" t="s">
        <v>40</v>
      </c>
      <c r="W1" t="s">
        <v>41</v>
      </c>
    </row>
    <row r="2" spans="1:23">
      <c r="A2" t="s">
        <v>4383</v>
      </c>
      <c r="B2" t="str">
        <f>VLOOKUP(Tabelle434[[#This Row],[Key]],'2. Unique Results'!A:X,2,FALSE)</f>
        <v>conferencePaper</v>
      </c>
      <c r="C2">
        <f>VLOOKUP(Tabelle434[[#This Row],[Key]],'2. Unique Results'!A:X,3,FALSE)</f>
        <v>2020</v>
      </c>
      <c r="D2" t="str">
        <f>VLOOKUP(Tabelle434[[#This Row],[Key]],'2. Unique Results'!A:X,4,FALSE)</f>
        <v>Al-Azzoni, Issam</v>
      </c>
      <c r="E2" t="str">
        <f>VLOOKUP(Tabelle434[[#This Row],[Key]],'2. Unique Results'!A:X,5,FALSE)</f>
        <v>Model Driven Approach for Neural Networks</v>
      </c>
      <c r="F2" t="str">
        <f>VLOOKUP(Tabelle434[[#This Row],[Key]],'2. Unique Results'!A:X,6,FALSE)</f>
        <v>2020 International Conference on Intelligent Data Science Technologies and Applications (IDSTA)</v>
      </c>
      <c r="G2" t="str">
        <f>VLOOKUP(Tabelle434[[#This Row],[Key]],'2. Unique Results'!A:X,7,FALSE)</f>
        <v/>
      </c>
      <c r="H2" t="str">
        <f>VLOOKUP(Tabelle434[[#This Row],[Key]],'2. Unique Results'!A:X,8,FALSE)</f>
        <v/>
      </c>
      <c r="I2" t="str">
        <f>VLOOKUP(Tabelle434[[#This Row],[Key]],'2. Unique Results'!A:X,9,FALSE)</f>
        <v>10.1109/IDSTA50958.2020.9264067</v>
      </c>
      <c r="J2" t="str">
        <f>VLOOKUP(Tabelle434[[#This Row],[Key]],'2. Unique Results'!A:X,10,FALSE)</f>
        <v/>
      </c>
      <c r="K2" t="str">
        <f>VLOOKUP(Tabelle434[[#This Row],[Key]],'2. Unique Results'!A:X,11,FALSE)</f>
        <v>2020</v>
      </c>
      <c r="L2">
        <f>VLOOKUP(Tabelle434[[#This Row],[Key]],'2. Unique Results'!A:X,12,FALSE)</f>
        <v>44887.363807870373</v>
      </c>
      <c r="M2" s="16">
        <f>VLOOKUP(Tabelle434[[#This Row],[Key]],'2. Unique Results'!A:X,13,FALSE)</f>
        <v>44887.363807870373</v>
      </c>
      <c r="N2" s="16">
        <f>VLOOKUP(Tabelle434[[#This Row],[Key]],'2. Unique Results'!A:X,14,FALSE)</f>
        <v>0</v>
      </c>
      <c r="O2" t="str">
        <f>VLOOKUP(Tabelle434[[#This Row],[Key]],'2. Unique Results'!A:X,15,FALSE)</f>
        <v>87-94</v>
      </c>
      <c r="P2" t="str">
        <f>VLOOKUP(Tabelle434[[#This Row],[Key]],'2. Unique Results'!A:X,16,FALSE)</f>
        <v/>
      </c>
      <c r="Q2" t="str">
        <f>VLOOKUP(Tabelle434[[#This Row],[Key]],'2. Unique Results'!A:X,17,FALSE)</f>
        <v/>
      </c>
      <c r="R2" t="str">
        <f>VLOOKUP(Tabelle434[[#This Row],[Key]],'2. Unique Results'!A:X,18,FALSE)</f>
        <v/>
      </c>
      <c r="S2" t="str">
        <f>VLOOKUP(Tabelle434[[#This Row],[Key]],'2. Unique Results'!A:X,19,FALSE)</f>
        <v/>
      </c>
      <c r="T2" t="str">
        <f>VLOOKUP(Tabelle434[[#This Row],[Key]],'2. Unique Results'!A:X,20,FALSE)</f>
        <v/>
      </c>
      <c r="U2" t="str">
        <f>VLOOKUP(Tabelle434[[#This Row],[Key]],'2. Unique Results'!A:X,21,FALSE)</f>
        <v/>
      </c>
      <c r="V2" t="str">
        <f>VLOOKUP(Tabelle434[[#This Row],[Key]],'2. Unique Results'!A:X,22,FALSE)</f>
        <v/>
      </c>
      <c r="W2" t="str">
        <f>VLOOKUP(Tabelle434[[#This Row],[Key]],'2. Unique Results'!A:X,23,FALSE)</f>
        <v/>
      </c>
    </row>
    <row r="3" spans="1:23">
      <c r="A3" t="s">
        <v>9333</v>
      </c>
      <c r="B3" s="31" t="str">
        <f>VLOOKUP(Tabelle434[[#This Row],[Key]],'2. Unique Results'!A:X,2,FALSE)</f>
        <v>conferencePaper</v>
      </c>
      <c r="C3" s="31">
        <f>VLOOKUP(Tabelle434[[#This Row],[Key]],'2. Unique Results'!A:X,3,FALSE)</f>
        <v>2023</v>
      </c>
      <c r="D3" s="31" t="str">
        <f>VLOOKUP(Tabelle434[[#This Row],[Key]],'2. Unique Results'!A:X,4,FALSE)</f>
        <v>Berger, Bernhard J.; Plump, Christina; Drechsler, Rolf</v>
      </c>
      <c r="E3" s="31" t="str">
        <f>VLOOKUP(Tabelle434[[#This Row],[Key]],'2. Unique Results'!A:X,5,FALSE)</f>
        <v>EVOAL: A domain-specific language-based approach to optimisation</v>
      </c>
      <c r="F3" s="31" t="str">
        <f>VLOOKUP(Tabelle434[[#This Row],[Key]],'2. Unique Results'!A:X,6,FALSE)</f>
        <v>2023 IEEE congress on evolutionary computation (CEC)</v>
      </c>
      <c r="G3" s="31" t="str">
        <f>VLOOKUP(Tabelle434[[#This Row],[Key]],'2. Unique Results'!A:X,7,FALSE)</f>
        <v/>
      </c>
      <c r="H3" s="31" t="str">
        <f>VLOOKUP(Tabelle434[[#This Row],[Key]],'2. Unique Results'!A:X,8,FALSE)</f>
        <v/>
      </c>
      <c r="I3" s="31" t="str">
        <f>VLOOKUP(Tabelle434[[#This Row],[Key]],'2. Unique Results'!A:X,9,FALSE)</f>
        <v>10.1109/CEC53210.2023.10253985</v>
      </c>
      <c r="J3" s="31" t="str">
        <f>VLOOKUP(Tabelle434[[#This Row],[Key]],'2. Unique Results'!A:X,10,FALSE)</f>
        <v/>
      </c>
      <c r="K3" s="31" t="str">
        <f>VLOOKUP(Tabelle434[[#This Row],[Key]],'2. Unique Results'!A:X,11,FALSE)</f>
        <v>2023</v>
      </c>
      <c r="L3" s="31">
        <f>VLOOKUP(Tabelle434[[#This Row],[Key]],'2. Unique Results'!A:X,12,FALSE)</f>
        <v>45363.382210648146</v>
      </c>
      <c r="M3" s="16">
        <f>VLOOKUP(Tabelle434[[#This Row],[Key]],'2. Unique Results'!A:X,13,FALSE)</f>
        <v>45363.385474537034</v>
      </c>
      <c r="N3" s="16" t="str">
        <f>VLOOKUP(Tabelle434[[#This Row],[Key]],'2. Unique Results'!A:X,14,FALSE)</f>
        <v/>
      </c>
      <c r="O3" s="31" t="str">
        <f>VLOOKUP(Tabelle434[[#This Row],[Key]],'2. Unique Results'!A:X,15,FALSE)</f>
        <v>1–10</v>
      </c>
      <c r="P3" s="31" t="str">
        <f>VLOOKUP(Tabelle434[[#This Row],[Key]],'2. Unique Results'!A:X,16,FALSE)</f>
        <v/>
      </c>
      <c r="Q3" s="31" t="str">
        <f>VLOOKUP(Tabelle434[[#This Row],[Key]],'2. Unique Results'!A:X,17,FALSE)</f>
        <v/>
      </c>
      <c r="R3" s="31" t="str">
        <f>VLOOKUP(Tabelle434[[#This Row],[Key]],'2. Unique Results'!A:X,18,FALSE)</f>
        <v/>
      </c>
      <c r="S3" s="31" t="str">
        <f>VLOOKUP(Tabelle434[[#This Row],[Key]],'2. Unique Results'!A:X,19,FALSE)</f>
        <v/>
      </c>
      <c r="T3" s="31" t="str">
        <f>VLOOKUP(Tabelle434[[#This Row],[Key]],'2. Unique Results'!A:X,20,FALSE)</f>
        <v/>
      </c>
      <c r="U3" s="31" t="str">
        <f>VLOOKUP(Tabelle434[[#This Row],[Key]],'2. Unique Results'!A:X,21,FALSE)</f>
        <v/>
      </c>
      <c r="V3" s="31" t="str">
        <f>VLOOKUP(Tabelle434[[#This Row],[Key]],'2. Unique Results'!A:X,22,FALSE)</f>
        <v/>
      </c>
      <c r="W3" s="31" t="str">
        <f>VLOOKUP(Tabelle434[[#This Row],[Key]],'2. Unique Results'!A:X,23,FALSE)</f>
        <v/>
      </c>
    </row>
    <row r="4" spans="1:23">
      <c r="A4" t="s">
        <v>4385</v>
      </c>
      <c r="B4" t="str">
        <f>VLOOKUP(Tabelle434[[#This Row],[Key]],'2. Unique Results'!A:X,2,FALSE)</f>
        <v>conferencePaper</v>
      </c>
      <c r="C4">
        <f>VLOOKUP(Tabelle434[[#This Row],[Key]],'2. Unique Results'!A:X,3,FALSE)</f>
        <v>2019</v>
      </c>
      <c r="D4" t="str">
        <f>VLOOKUP(Tabelle434[[#This Row],[Key]],'2. Unique Results'!A:X,4,FALSE)</f>
        <v>Bhattacharjee, Anirban; Barve, Yogesh; Khare, Shweta; Bao, Shunxing; Kang, Zhuangwei; Gokhale, Aniruddha; Damiano, Thomas</v>
      </c>
      <c r="E4" t="str">
        <f>VLOOKUP(Tabelle434[[#This Row],[Key]],'2. Unique Results'!A:X,5,FALSE)</f>
        <v>STRATUM: A BigData-as-a-Service for Lifecycle Management of IoT Analytics Applications</v>
      </c>
      <c r="F4" t="str">
        <f>VLOOKUP(Tabelle434[[#This Row],[Key]],'2. Unique Results'!A:X,6,FALSE)</f>
        <v>2019 IEEE International Conference on Big Data (Big Data)</v>
      </c>
      <c r="G4" t="str">
        <f>VLOOKUP(Tabelle434[[#This Row],[Key]],'2. Unique Results'!A:X,7,FALSE)</f>
        <v/>
      </c>
      <c r="H4" t="str">
        <f>VLOOKUP(Tabelle434[[#This Row],[Key]],'2. Unique Results'!A:X,8,FALSE)</f>
        <v/>
      </c>
      <c r="I4" t="str">
        <f>VLOOKUP(Tabelle434[[#This Row],[Key]],'2. Unique Results'!A:X,9,FALSE)</f>
        <v>10.1109/BigData47090.2019.9006518</v>
      </c>
      <c r="J4" t="str">
        <f>VLOOKUP(Tabelle434[[#This Row],[Key]],'2. Unique Results'!A:X,10,FALSE)</f>
        <v/>
      </c>
      <c r="K4" t="str">
        <f>VLOOKUP(Tabelle434[[#This Row],[Key]],'2. Unique Results'!A:X,11,FALSE)</f>
        <v>2019</v>
      </c>
      <c r="L4">
        <f>VLOOKUP(Tabelle434[[#This Row],[Key]],'2. Unique Results'!A:X,12,FALSE)</f>
        <v>44887.363807870373</v>
      </c>
      <c r="M4" s="16">
        <f>VLOOKUP(Tabelle434[[#This Row],[Key]],'2. Unique Results'!A:X,13,FALSE)</f>
        <v>44887.363807870373</v>
      </c>
      <c r="N4" s="16">
        <f>VLOOKUP(Tabelle434[[#This Row],[Key]],'2. Unique Results'!A:X,14,FALSE)</f>
        <v>0</v>
      </c>
      <c r="O4" t="str">
        <f>VLOOKUP(Tabelle434[[#This Row],[Key]],'2. Unique Results'!A:X,15,FALSE)</f>
        <v>1607-1612</v>
      </c>
      <c r="P4" t="str">
        <f>VLOOKUP(Tabelle434[[#This Row],[Key]],'2. Unique Results'!A:X,16,FALSE)</f>
        <v/>
      </c>
      <c r="Q4" t="str">
        <f>VLOOKUP(Tabelle434[[#This Row],[Key]],'2. Unique Results'!A:X,17,FALSE)</f>
        <v/>
      </c>
      <c r="R4" t="str">
        <f>VLOOKUP(Tabelle434[[#This Row],[Key]],'2. Unique Results'!A:X,18,FALSE)</f>
        <v/>
      </c>
      <c r="S4" t="str">
        <f>VLOOKUP(Tabelle434[[#This Row],[Key]],'2. Unique Results'!A:X,19,FALSE)</f>
        <v/>
      </c>
      <c r="T4" t="str">
        <f>VLOOKUP(Tabelle434[[#This Row],[Key]],'2. Unique Results'!A:X,20,FALSE)</f>
        <v/>
      </c>
      <c r="U4" t="str">
        <f>VLOOKUP(Tabelle434[[#This Row],[Key]],'2. Unique Results'!A:X,21,FALSE)</f>
        <v/>
      </c>
      <c r="V4" t="str">
        <f>VLOOKUP(Tabelle434[[#This Row],[Key]],'2. Unique Results'!A:X,22,FALSE)</f>
        <v/>
      </c>
      <c r="W4" t="str">
        <f>VLOOKUP(Tabelle434[[#This Row],[Key]],'2. Unique Results'!A:X,23,FALSE)</f>
        <v/>
      </c>
    </row>
    <row r="5" spans="1:23">
      <c r="A5" t="s">
        <v>4391</v>
      </c>
      <c r="B5" t="str">
        <f>VLOOKUP(Tabelle434[[#This Row],[Key]],'2. Unique Results'!A:X,2,FALSE)</f>
        <v>journalArticle</v>
      </c>
      <c r="C5">
        <f>VLOOKUP(Tabelle434[[#This Row],[Key]],'2. Unique Results'!A:X,3,FALSE)</f>
        <v>2022</v>
      </c>
      <c r="D5" t="str">
        <f>VLOOKUP(Tabelle434[[#This Row],[Key]],'2. Unique Results'!A:X,4,FALSE)</f>
        <v>Giner-Miguelez, J.; Gómez, A.; Cabot, J.</v>
      </c>
      <c r="E5" t="str">
        <f>VLOOKUP(Tabelle434[[#This Row],[Key]],'2. Unique Results'!A:X,5,FALSE)</f>
        <v>A domain-specific language for describing machine learning dataset</v>
      </c>
      <c r="F5" t="str">
        <f>VLOOKUP(Tabelle434[[#This Row],[Key]],'2. Unique Results'!A:X,6,FALSE)</f>
        <v>arXiv preprint arXiv:2207.02848</v>
      </c>
      <c r="G5" t="str">
        <f>VLOOKUP(Tabelle434[[#This Row],[Key]],'2. Unique Results'!A:X,7,FALSE)</f>
        <v/>
      </c>
      <c r="H5" t="str">
        <f>VLOOKUP(Tabelle434[[#This Row],[Key]],'2. Unique Results'!A:X,8,FALSE)</f>
        <v/>
      </c>
      <c r="I5" t="str">
        <f>VLOOKUP(Tabelle434[[#This Row],[Key]],'2. Unique Results'!A:X,9,FALSE)</f>
        <v/>
      </c>
      <c r="J5" t="str">
        <f>VLOOKUP(Tabelle434[[#This Row],[Key]],'2. Unique Results'!A:X,10,FALSE)</f>
        <v>https://arxiv.org/abs/2207.02848</v>
      </c>
      <c r="K5" t="str">
        <f>VLOOKUP(Tabelle434[[#This Row],[Key]],'2. Unique Results'!A:X,11,FALSE)</f>
        <v>2022</v>
      </c>
      <c r="L5">
        <f>VLOOKUP(Tabelle434[[#This Row],[Key]],'2. Unique Results'!A:X,12,FALSE)</f>
        <v>44887.363807870373</v>
      </c>
      <c r="M5" s="16">
        <f>VLOOKUP(Tabelle434[[#This Row],[Key]],'2. Unique Results'!A:X,13,FALSE)</f>
        <v>44887.363807870373</v>
      </c>
      <c r="N5" s="16">
        <f>VLOOKUP(Tabelle434[[#This Row],[Key]],'2. Unique Results'!A:X,14,FALSE)</f>
        <v>0</v>
      </c>
      <c r="O5" t="str">
        <f>VLOOKUP(Tabelle434[[#This Row],[Key]],'2. Unique Results'!A:X,15,FALSE)</f>
        <v/>
      </c>
      <c r="P5" t="str">
        <f>VLOOKUP(Tabelle434[[#This Row],[Key]],'2. Unique Results'!A:X,16,FALSE)</f>
        <v/>
      </c>
      <c r="Q5" t="str">
        <f>VLOOKUP(Tabelle434[[#This Row],[Key]],'2. Unique Results'!A:X,17,FALSE)</f>
        <v/>
      </c>
      <c r="R5" t="str">
        <f>VLOOKUP(Tabelle434[[#This Row],[Key]],'2. Unique Results'!A:X,18,FALSE)</f>
        <v/>
      </c>
      <c r="S5" t="str">
        <f>VLOOKUP(Tabelle434[[#This Row],[Key]],'2. Unique Results'!A:X,19,FALSE)</f>
        <v/>
      </c>
      <c r="T5" t="str">
        <f>VLOOKUP(Tabelle434[[#This Row],[Key]],'2. Unique Results'!A:X,20,FALSE)</f>
        <v/>
      </c>
      <c r="U5" t="str">
        <f>VLOOKUP(Tabelle434[[#This Row],[Key]],'2. Unique Results'!A:X,21,FALSE)</f>
        <v/>
      </c>
      <c r="V5" t="str">
        <f>VLOOKUP(Tabelle434[[#This Row],[Key]],'2. Unique Results'!A:X,22,FALSE)</f>
        <v/>
      </c>
      <c r="W5" t="str">
        <f>VLOOKUP(Tabelle434[[#This Row],[Key]],'2. Unique Results'!A:X,23,FALSE)</f>
        <v/>
      </c>
    </row>
    <row r="6" spans="1:23">
      <c r="A6" t="s">
        <v>4411</v>
      </c>
      <c r="B6" t="str">
        <f>VLOOKUP(Tabelle434[[#This Row],[Key]],'2. Unique Results'!A:X,2,FALSE)</f>
        <v>conferencePaper</v>
      </c>
      <c r="C6">
        <f>VLOOKUP(Tabelle434[[#This Row],[Key]],'2. Unique Results'!A:X,3,FALSE)</f>
        <v>2017</v>
      </c>
      <c r="D6" t="str">
        <f>VLOOKUP(Tabelle434[[#This Row],[Key]],'2. Unique Results'!A:X,4,FALSE)</f>
        <v>Hartmann, Thomas; Moawad, Assaad; Fouquet, Francois; Traon, Yves Le</v>
      </c>
      <c r="E6" t="str">
        <f>VLOOKUP(Tabelle434[[#This Row],[Key]],'2. Unique Results'!A:X,5,FALSE)</f>
        <v>The next Evolution of MDE: A Seamless Integration of Machine Learning into Domain Modeling</v>
      </c>
      <c r="F6" t="str">
        <f>VLOOKUP(Tabelle434[[#This Row],[Key]],'2. Unique Results'!A:X,6,FALSE)</f>
        <v>Proceedings of the ACM/IEEE 20th International Conference on Model Driven Engineering Languages and Systems</v>
      </c>
      <c r="G6" t="str">
        <f>VLOOKUP(Tabelle434[[#This Row],[Key]],'2. Unique Results'!A:X,7,FALSE)</f>
        <v>978-1-5386-3492-9</v>
      </c>
      <c r="H6" t="str">
        <f>VLOOKUP(Tabelle434[[#This Row],[Key]],'2. Unique Results'!A:X,8,FALSE)</f>
        <v/>
      </c>
      <c r="I6" t="str">
        <f>VLOOKUP(Tabelle434[[#This Row],[Key]],'2. Unique Results'!A:X,9,FALSE)</f>
        <v>10.1109/MODELS.2017.32</v>
      </c>
      <c r="J6" t="str">
        <f>VLOOKUP(Tabelle434[[#This Row],[Key]],'2. Unique Results'!A:X,10,FALSE)</f>
        <v>https://doi.org/10.1109/MODELS.2017.32</v>
      </c>
      <c r="K6" t="str">
        <f>VLOOKUP(Tabelle434[[#This Row],[Key]],'2. Unique Results'!A:X,11,FALSE)</f>
        <v>2017</v>
      </c>
      <c r="L6">
        <f>VLOOKUP(Tabelle434[[#This Row],[Key]],'2. Unique Results'!A:X,12,FALSE)</f>
        <v>44887.363807870373</v>
      </c>
      <c r="M6" s="16">
        <f>VLOOKUP(Tabelle434[[#This Row],[Key]],'2. Unique Results'!A:X,13,FALSE)</f>
        <v>44887.491666666669</v>
      </c>
      <c r="N6" s="16">
        <f>VLOOKUP(Tabelle434[[#This Row],[Key]],'2. Unique Results'!A:X,14,FALSE)</f>
        <v>0</v>
      </c>
      <c r="O6" t="str">
        <f>VLOOKUP(Tabelle434[[#This Row],[Key]],'2. Unique Results'!A:X,15,FALSE)</f>
        <v>180</v>
      </c>
      <c r="P6" t="str">
        <f>VLOOKUP(Tabelle434[[#This Row],[Key]],'2. Unique Results'!A:X,16,FALSE)</f>
        <v/>
      </c>
      <c r="Q6" t="str">
        <f>VLOOKUP(Tabelle434[[#This Row],[Key]],'2. Unique Results'!A:X,17,FALSE)</f>
        <v/>
      </c>
      <c r="R6" t="str">
        <f>VLOOKUP(Tabelle434[[#This Row],[Key]],'2. Unique Results'!A:X,18,FALSE)</f>
        <v/>
      </c>
      <c r="S6" t="str">
        <f>VLOOKUP(Tabelle434[[#This Row],[Key]],'2. Unique Results'!A:X,19,FALSE)</f>
        <v/>
      </c>
      <c r="T6" t="str">
        <f>VLOOKUP(Tabelle434[[#This Row],[Key]],'2. Unique Results'!A:X,20,FALSE)</f>
        <v>IEEE Press</v>
      </c>
      <c r="U6" t="str">
        <f>VLOOKUP(Tabelle434[[#This Row],[Key]],'2. Unique Results'!A:X,21,FALSE)</f>
        <v/>
      </c>
      <c r="V6" t="str">
        <f>VLOOKUP(Tabelle434[[#This Row],[Key]],'2. Unique Results'!A:X,22,FALSE)</f>
        <v/>
      </c>
      <c r="W6" t="str">
        <f>VLOOKUP(Tabelle434[[#This Row],[Key]],'2. Unique Results'!A:X,23,FALSE)</f>
        <v/>
      </c>
    </row>
    <row r="7" spans="1:23">
      <c r="A7" t="s">
        <v>4387</v>
      </c>
      <c r="B7" t="str">
        <f>VLOOKUP(Tabelle434[[#This Row],[Key]],'2. Unique Results'!A:X,2,FALSE)</f>
        <v>conferencePaper</v>
      </c>
      <c r="C7">
        <f>VLOOKUP(Tabelle434[[#This Row],[Key]],'2. Unique Results'!A:X,3,FALSE)</f>
        <v>2019</v>
      </c>
      <c r="D7" t="str">
        <f>VLOOKUP(Tabelle434[[#This Row],[Key]],'2. Unique Results'!A:X,4,FALSE)</f>
        <v>Hartmann, Thomas; Moawad, Assaad; Schockaert, Cedric; Fouquet, Francois; Le Traon, Yves</v>
      </c>
      <c r="E7" t="str">
        <f>VLOOKUP(Tabelle434[[#This Row],[Key]],'2. Unique Results'!A:X,5,FALSE)</f>
        <v>Meta-Modelling Meta-Learning</v>
      </c>
      <c r="F7" t="str">
        <f>VLOOKUP(Tabelle434[[#This Row],[Key]],'2. Unique Results'!A:X,6,FALSE)</f>
        <v>2019 ACM/IEEE 22nd International Conference on Model Driven Engineering Languages and Systems (MODELS)</v>
      </c>
      <c r="G7" t="str">
        <f>VLOOKUP(Tabelle434[[#This Row],[Key]],'2. Unique Results'!A:X,7,FALSE)</f>
        <v/>
      </c>
      <c r="H7" t="str">
        <f>VLOOKUP(Tabelle434[[#This Row],[Key]],'2. Unique Results'!A:X,8,FALSE)</f>
        <v/>
      </c>
      <c r="I7" t="str">
        <f>VLOOKUP(Tabelle434[[#This Row],[Key]],'2. Unique Results'!A:X,9,FALSE)</f>
        <v>10.1109/MODELS.2019.00014</v>
      </c>
      <c r="J7" t="str">
        <f>VLOOKUP(Tabelle434[[#This Row],[Key]],'2. Unique Results'!A:X,10,FALSE)</f>
        <v/>
      </c>
      <c r="K7" t="str">
        <f>VLOOKUP(Tabelle434[[#This Row],[Key]],'2. Unique Results'!A:X,11,FALSE)</f>
        <v>2019</v>
      </c>
      <c r="L7">
        <f>VLOOKUP(Tabelle434[[#This Row],[Key]],'2. Unique Results'!A:X,12,FALSE)</f>
        <v>44887.363807870373</v>
      </c>
      <c r="M7" s="16">
        <f>VLOOKUP(Tabelle434[[#This Row],[Key]],'2. Unique Results'!A:X,13,FALSE)</f>
        <v>44887.363807870373</v>
      </c>
      <c r="N7" s="16">
        <f>VLOOKUP(Tabelle434[[#This Row],[Key]],'2. Unique Results'!A:X,14,FALSE)</f>
        <v>0</v>
      </c>
      <c r="O7" t="str">
        <f>VLOOKUP(Tabelle434[[#This Row],[Key]],'2. Unique Results'!A:X,15,FALSE)</f>
        <v>300-305</v>
      </c>
      <c r="P7" t="str">
        <f>VLOOKUP(Tabelle434[[#This Row],[Key]],'2. Unique Results'!A:X,16,FALSE)</f>
        <v/>
      </c>
      <c r="Q7" t="str">
        <f>VLOOKUP(Tabelle434[[#This Row],[Key]],'2. Unique Results'!A:X,17,FALSE)</f>
        <v/>
      </c>
      <c r="R7" t="str">
        <f>VLOOKUP(Tabelle434[[#This Row],[Key]],'2. Unique Results'!A:X,18,FALSE)</f>
        <v/>
      </c>
      <c r="S7" t="str">
        <f>VLOOKUP(Tabelle434[[#This Row],[Key]],'2. Unique Results'!A:X,19,FALSE)</f>
        <v/>
      </c>
      <c r="T7" t="str">
        <f>VLOOKUP(Tabelle434[[#This Row],[Key]],'2. Unique Results'!A:X,20,FALSE)</f>
        <v/>
      </c>
      <c r="U7" t="str">
        <f>VLOOKUP(Tabelle434[[#This Row],[Key]],'2. Unique Results'!A:X,21,FALSE)</f>
        <v/>
      </c>
      <c r="V7" t="str">
        <f>VLOOKUP(Tabelle434[[#This Row],[Key]],'2. Unique Results'!A:X,22,FALSE)</f>
        <v/>
      </c>
      <c r="W7" t="str">
        <f>VLOOKUP(Tabelle434[[#This Row],[Key]],'2. Unique Results'!A:X,23,FALSE)</f>
        <v/>
      </c>
    </row>
    <row r="8" spans="1:23">
      <c r="A8" t="s">
        <v>4407</v>
      </c>
      <c r="B8" t="str">
        <f>VLOOKUP(Tabelle434[[#This Row],[Key]],'2. Unique Results'!A:X,2,FALSE)</f>
        <v>conferencePaper</v>
      </c>
      <c r="C8">
        <f>VLOOKUP(Tabelle434[[#This Row],[Key]],'2. Unique Results'!A:X,3,FALSE)</f>
        <v>2019</v>
      </c>
      <c r="D8" t="str">
        <f>VLOOKUP(Tabelle434[[#This Row],[Key]],'2. Unique Results'!A:X,4,FALSE)</f>
        <v>Koseler, Kaan; McGraw, Kelsea; Stephan, Matthew</v>
      </c>
      <c r="E8" t="str">
        <f>VLOOKUP(Tabelle434[[#This Row],[Key]],'2. Unique Results'!A:X,5,FALSE)</f>
        <v>Realization of a Machine Learning Domain Specific Modeling Language: A Baseball Analytics Case Study</v>
      </c>
      <c r="F8" t="str">
        <f>VLOOKUP(Tabelle434[[#This Row],[Key]],'2. Unique Results'!A:X,6,FALSE)</f>
        <v>Proceedings of the 7th International Conference on Model-Driven Engineering and Software Development, MODELSWARD 2019, Prague, Czech Republic, February 20-22, 2019</v>
      </c>
      <c r="G8" t="str">
        <f>VLOOKUP(Tabelle434[[#This Row],[Key]],'2. Unique Results'!A:X,7,FALSE)</f>
        <v/>
      </c>
      <c r="H8" t="str">
        <f>VLOOKUP(Tabelle434[[#This Row],[Key]],'2. Unique Results'!A:X,8,FALSE)</f>
        <v/>
      </c>
      <c r="I8" t="str">
        <f>VLOOKUP(Tabelle434[[#This Row],[Key]],'2. Unique Results'!A:X,9,FALSE)</f>
        <v>10.5220/0007245800150026</v>
      </c>
      <c r="J8" t="str">
        <f>VLOOKUP(Tabelle434[[#This Row],[Key]],'2. Unique Results'!A:X,10,FALSE)</f>
        <v>https://doi.org/10.5220/0007245800150026</v>
      </c>
      <c r="K8" t="str">
        <f>VLOOKUP(Tabelle434[[#This Row],[Key]],'2. Unique Results'!A:X,11,FALSE)</f>
        <v>2019</v>
      </c>
      <c r="L8">
        <f>VLOOKUP(Tabelle434[[#This Row],[Key]],'2. Unique Results'!A:X,12,FALSE)</f>
        <v>44887.363807870373</v>
      </c>
      <c r="M8" s="16">
        <f>VLOOKUP(Tabelle434[[#This Row],[Key]],'2. Unique Results'!A:X,13,FALSE)</f>
        <v>44887.363807870373</v>
      </c>
      <c r="N8" s="16">
        <f>VLOOKUP(Tabelle434[[#This Row],[Key]],'2. Unique Results'!A:X,14,FALSE)</f>
        <v>0</v>
      </c>
      <c r="O8" t="str">
        <f>VLOOKUP(Tabelle434[[#This Row],[Key]],'2. Unique Results'!A:X,15,FALSE)</f>
        <v>13–24</v>
      </c>
      <c r="P8" t="str">
        <f>VLOOKUP(Tabelle434[[#This Row],[Key]],'2. Unique Results'!A:X,16,FALSE)</f>
        <v/>
      </c>
      <c r="Q8" t="str">
        <f>VLOOKUP(Tabelle434[[#This Row],[Key]],'2. Unique Results'!A:X,17,FALSE)</f>
        <v/>
      </c>
      <c r="R8" t="str">
        <f>VLOOKUP(Tabelle434[[#This Row],[Key]],'2. Unique Results'!A:X,18,FALSE)</f>
        <v/>
      </c>
      <c r="S8" t="str">
        <f>VLOOKUP(Tabelle434[[#This Row],[Key]],'2. Unique Results'!A:X,19,FALSE)</f>
        <v/>
      </c>
      <c r="T8" t="str">
        <f>VLOOKUP(Tabelle434[[#This Row],[Key]],'2. Unique Results'!A:X,20,FALSE)</f>
        <v>SciTePress</v>
      </c>
      <c r="U8" t="str">
        <f>VLOOKUP(Tabelle434[[#This Row],[Key]],'2. Unique Results'!A:X,21,FALSE)</f>
        <v/>
      </c>
      <c r="V8" t="str">
        <f>VLOOKUP(Tabelle434[[#This Row],[Key]],'2. Unique Results'!A:X,22,FALSE)</f>
        <v/>
      </c>
      <c r="W8" t="str">
        <f>VLOOKUP(Tabelle434[[#This Row],[Key]],'2. Unique Results'!A:X,23,FALSE)</f>
        <v/>
      </c>
    </row>
    <row r="9" spans="1:23">
      <c r="A9" t="s">
        <v>4386</v>
      </c>
      <c r="B9" t="str">
        <f>VLOOKUP(Tabelle434[[#This Row],[Key]],'2. Unique Results'!A:X,2,FALSE)</f>
        <v>journalArticle</v>
      </c>
      <c r="C9">
        <f>VLOOKUP(Tabelle434[[#This Row],[Key]],'2. Unique Results'!A:X,3,FALSE)</f>
        <v>2021</v>
      </c>
      <c r="D9" t="str">
        <f>VLOOKUP(Tabelle434[[#This Row],[Key]],'2. Unique Results'!A:X,4,FALSE)</f>
        <v>Meacham, Sofia; Pech, Vaclav; Nauck, Detlef</v>
      </c>
      <c r="E9" t="str">
        <f>VLOOKUP(Tabelle434[[#This Row],[Key]],'2. Unique Results'!A:X,5,FALSE)</f>
        <v>AdaptiveSystems: An Integrated Framework for Adaptive Systems Design and Development Using MPS JetBrains Domain-Specific Modeling Environment</v>
      </c>
      <c r="F9" t="str">
        <f>VLOOKUP(Tabelle434[[#This Row],[Key]],'2. Unique Results'!A:X,6,FALSE)</f>
        <v>IEEE Access</v>
      </c>
      <c r="G9" t="str">
        <f>VLOOKUP(Tabelle434[[#This Row],[Key]],'2. Unique Results'!A:X,7,FALSE)</f>
        <v/>
      </c>
      <c r="H9" t="str">
        <f>VLOOKUP(Tabelle434[[#This Row],[Key]],'2. Unique Results'!A:X,8,FALSE)</f>
        <v/>
      </c>
      <c r="I9" t="str">
        <f>VLOOKUP(Tabelle434[[#This Row],[Key]],'2. Unique Results'!A:X,9,FALSE)</f>
        <v>10.1109/ACCESS.2021.3111229</v>
      </c>
      <c r="J9" t="str">
        <f>VLOOKUP(Tabelle434[[#This Row],[Key]],'2. Unique Results'!A:X,10,FALSE)</f>
        <v/>
      </c>
      <c r="K9" t="str">
        <f>VLOOKUP(Tabelle434[[#This Row],[Key]],'2. Unique Results'!A:X,11,FALSE)</f>
        <v>2021</v>
      </c>
      <c r="L9">
        <f>VLOOKUP(Tabelle434[[#This Row],[Key]],'2. Unique Results'!A:X,12,FALSE)</f>
        <v>44887.363807870373</v>
      </c>
      <c r="M9" s="16">
        <f>VLOOKUP(Tabelle434[[#This Row],[Key]],'2. Unique Results'!A:X,13,FALSE)</f>
        <v>44887.363807870373</v>
      </c>
      <c r="N9" s="16">
        <f>VLOOKUP(Tabelle434[[#This Row],[Key]],'2. Unique Results'!A:X,14,FALSE)</f>
        <v>0</v>
      </c>
      <c r="O9" t="str">
        <f>VLOOKUP(Tabelle434[[#This Row],[Key]],'2. Unique Results'!A:X,15,FALSE)</f>
        <v>127973-127984</v>
      </c>
      <c r="P9" t="str">
        <f>VLOOKUP(Tabelle434[[#This Row],[Key]],'2. Unique Results'!A:X,16,FALSE)</f>
        <v/>
      </c>
      <c r="Q9" t="str">
        <f>VLOOKUP(Tabelle434[[#This Row],[Key]],'2. Unique Results'!A:X,17,FALSE)</f>
        <v>9</v>
      </c>
      <c r="R9" t="str">
        <f>VLOOKUP(Tabelle434[[#This Row],[Key]],'2. Unique Results'!A:X,18,FALSE)</f>
        <v/>
      </c>
      <c r="S9" t="str">
        <f>VLOOKUP(Tabelle434[[#This Row],[Key]],'2. Unique Results'!A:X,19,FALSE)</f>
        <v/>
      </c>
      <c r="T9" t="str">
        <f>VLOOKUP(Tabelle434[[#This Row],[Key]],'2. Unique Results'!A:X,20,FALSE)</f>
        <v/>
      </c>
      <c r="U9" t="str">
        <f>VLOOKUP(Tabelle434[[#This Row],[Key]],'2. Unique Results'!A:X,21,FALSE)</f>
        <v/>
      </c>
      <c r="V9" t="str">
        <f>VLOOKUP(Tabelle434[[#This Row],[Key]],'2. Unique Results'!A:X,22,FALSE)</f>
        <v/>
      </c>
      <c r="W9" t="str">
        <f>VLOOKUP(Tabelle434[[#This Row],[Key]],'2. Unique Results'!A:X,23,FALSE)</f>
        <v/>
      </c>
    </row>
    <row r="10" spans="1:23">
      <c r="A10" t="s">
        <v>4399</v>
      </c>
      <c r="B10" t="str">
        <f>VLOOKUP(Tabelle434[[#This Row],[Key]],'2. Unique Results'!A:X,2,FALSE)</f>
        <v>journalArticle</v>
      </c>
      <c r="C10">
        <f>VLOOKUP(Tabelle434[[#This Row],[Key]],'2. Unique Results'!A:X,3,FALSE)</f>
        <v>2021</v>
      </c>
      <c r="D10" t="str">
        <f>VLOOKUP(Tabelle434[[#This Row],[Key]],'2. Unique Results'!A:X,4,FALSE)</f>
        <v>Moin, Armin; Badii, Atta; Günnemann, Stephan</v>
      </c>
      <c r="E10" t="str">
        <f>VLOOKUP(Tabelle434[[#This Row],[Key]],'2. Unique Results'!A:X,5,FALSE)</f>
        <v>A Model-Driven Engineering Approach to Machine Learning and Software Modeling</v>
      </c>
      <c r="F10" t="str">
        <f>VLOOKUP(Tabelle434[[#This Row],[Key]],'2. Unique Results'!A:X,6,FALSE)</f>
        <v>CoRR</v>
      </c>
      <c r="G10" t="str">
        <f>VLOOKUP(Tabelle434[[#This Row],[Key]],'2. Unique Results'!A:X,7,FALSE)</f>
        <v/>
      </c>
      <c r="H10" t="str">
        <f>VLOOKUP(Tabelle434[[#This Row],[Key]],'2. Unique Results'!A:X,8,FALSE)</f>
        <v/>
      </c>
      <c r="I10" t="str">
        <f>VLOOKUP(Tabelle434[[#This Row],[Key]],'2. Unique Results'!A:X,9,FALSE)</f>
        <v/>
      </c>
      <c r="J10" t="str">
        <f>VLOOKUP(Tabelle434[[#This Row],[Key]],'2. Unique Results'!A:X,10,FALSE)</f>
        <v>https://arxiv.org/abs/2107.02689</v>
      </c>
      <c r="K10" t="str">
        <f>VLOOKUP(Tabelle434[[#This Row],[Key]],'2. Unique Results'!A:X,11,FALSE)</f>
        <v>2021</v>
      </c>
      <c r="L10">
        <f>VLOOKUP(Tabelle434[[#This Row],[Key]],'2. Unique Results'!A:X,12,FALSE)</f>
        <v>44887.363807870373</v>
      </c>
      <c r="M10" s="16">
        <f>VLOOKUP(Tabelle434[[#This Row],[Key]],'2. Unique Results'!A:X,13,FALSE)</f>
        <v>44887.363807870373</v>
      </c>
      <c r="N10" s="16">
        <f>VLOOKUP(Tabelle434[[#This Row],[Key]],'2. Unique Results'!A:X,14,FALSE)</f>
        <v>0</v>
      </c>
      <c r="O10" t="str">
        <f>VLOOKUP(Tabelle434[[#This Row],[Key]],'2. Unique Results'!A:X,15,FALSE)</f>
        <v/>
      </c>
      <c r="P10" t="str">
        <f>VLOOKUP(Tabelle434[[#This Row],[Key]],'2. Unique Results'!A:X,16,FALSE)</f>
        <v/>
      </c>
      <c r="Q10" t="str">
        <f>VLOOKUP(Tabelle434[[#This Row],[Key]],'2. Unique Results'!A:X,17,FALSE)</f>
        <v>abs/2107.02689</v>
      </c>
      <c r="R10" t="str">
        <f>VLOOKUP(Tabelle434[[#This Row],[Key]],'2. Unique Results'!A:X,18,FALSE)</f>
        <v/>
      </c>
      <c r="S10" t="str">
        <f>VLOOKUP(Tabelle434[[#This Row],[Key]],'2. Unique Results'!A:X,19,FALSE)</f>
        <v/>
      </c>
      <c r="T10" t="str">
        <f>VLOOKUP(Tabelle434[[#This Row],[Key]],'2. Unique Results'!A:X,20,FALSE)</f>
        <v/>
      </c>
      <c r="U10" t="str">
        <f>VLOOKUP(Tabelle434[[#This Row],[Key]],'2. Unique Results'!A:X,21,FALSE)</f>
        <v/>
      </c>
      <c r="V10" t="str">
        <f>VLOOKUP(Tabelle434[[#This Row],[Key]],'2. Unique Results'!A:X,22,FALSE)</f>
        <v/>
      </c>
      <c r="W10" t="str">
        <f>VLOOKUP(Tabelle434[[#This Row],[Key]],'2. Unique Results'!A:X,23,FALSE)</f>
        <v/>
      </c>
    </row>
    <row r="11" spans="1:23">
      <c r="A11" t="s">
        <v>4408</v>
      </c>
      <c r="B11" s="31" t="str">
        <f>VLOOKUP(Tabelle434[[#This Row],[Key]],'2. Unique Results'!A:X,2,FALSE)</f>
        <v>journalArticle</v>
      </c>
      <c r="C11" s="31">
        <f>VLOOKUP(Tabelle434[[#This Row],[Key]],'2. Unique Results'!A:X,3,FALSE)</f>
        <v>2022</v>
      </c>
      <c r="D11" s="31" t="str">
        <f>VLOOKUP(Tabelle434[[#This Row],[Key]],'2. Unique Results'!A:X,4,FALSE)</f>
        <v>Morales, Sergio; Clarisó, Robert; Cabot, Jordi</v>
      </c>
      <c r="E11" s="31" t="str">
        <f>VLOOKUP(Tabelle434[[#This Row],[Key]],'2. Unique Results'!A:X,5,FALSE)</f>
        <v>Towards a DSL for AI Engineering Process Modeling</v>
      </c>
      <c r="F11" s="31" t="str">
        <f>VLOOKUP(Tabelle434[[#This Row],[Key]],'2. Unique Results'!A:X,6,FALSE)</f>
        <v>Product-Focused Software Process Improvement</v>
      </c>
      <c r="G11" s="31" t="str">
        <f>VLOOKUP(Tabelle434[[#This Row],[Key]],'2. Unique Results'!A:X,7,FALSE)</f>
        <v/>
      </c>
      <c r="H11" s="31" t="str">
        <f>VLOOKUP(Tabelle434[[#This Row],[Key]],'2. Unique Results'!A:X,8,FALSE)</f>
        <v/>
      </c>
      <c r="I11" s="31" t="str">
        <f>VLOOKUP(Tabelle434[[#This Row],[Key]],'2. Unique Results'!A:X,9,FALSE)</f>
        <v/>
      </c>
      <c r="J11" s="31" t="str">
        <f>VLOOKUP(Tabelle434[[#This Row],[Key]],'2. Unique Results'!A:X,10,FALSE)</f>
        <v>https://link.springer.com/10.1007/978-3-031-21388-5_4</v>
      </c>
      <c r="K11" s="31" t="str">
        <f>VLOOKUP(Tabelle434[[#This Row],[Key]],'2. Unique Results'!A:X,11,FALSE)</f>
        <v>2022</v>
      </c>
      <c r="L11" s="31">
        <f>VLOOKUP(Tabelle434[[#This Row],[Key]],'2. Unique Results'!A:X,12,FALSE)</f>
        <v>44887.363807870373</v>
      </c>
      <c r="M11" s="16">
        <f>VLOOKUP(Tabelle434[[#This Row],[Key]],'2. Unique Results'!A:X,13,FALSE)</f>
        <v>44887.363807870373</v>
      </c>
      <c r="N11" s="16">
        <f>VLOOKUP(Tabelle434[[#This Row],[Key]],'2. Unique Results'!A:X,14,FALSE)</f>
        <v>44886.597951388889</v>
      </c>
      <c r="O11" s="31" t="str">
        <f>VLOOKUP(Tabelle434[[#This Row],[Key]],'2. Unique Results'!A:X,15,FALSE)</f>
        <v>53-60</v>
      </c>
      <c r="P11" s="31" t="str">
        <f>VLOOKUP(Tabelle434[[#This Row],[Key]],'2. Unique Results'!A:X,16,FALSE)</f>
        <v/>
      </c>
      <c r="Q11" s="31" t="str">
        <f>VLOOKUP(Tabelle434[[#This Row],[Key]],'2. Unique Results'!A:X,17,FALSE)</f>
        <v>13709</v>
      </c>
      <c r="R11" s="31" t="str">
        <f>VLOOKUP(Tabelle434[[#This Row],[Key]],'2. Unique Results'!A:X,18,FALSE)</f>
        <v/>
      </c>
      <c r="S11" s="31" t="str">
        <f>VLOOKUP(Tabelle434[[#This Row],[Key]],'2. Unique Results'!A:X,19,FALSE)</f>
        <v/>
      </c>
      <c r="T11" s="31" t="str">
        <f>VLOOKUP(Tabelle434[[#This Row],[Key]],'2. Unique Results'!A:X,20,FALSE)</f>
        <v/>
      </c>
      <c r="U11" s="31" t="str">
        <f>VLOOKUP(Tabelle434[[#This Row],[Key]],'2. Unique Results'!A:X,21,FALSE)</f>
        <v/>
      </c>
      <c r="V11" s="31" t="str">
        <f>VLOOKUP(Tabelle434[[#This Row],[Key]],'2. Unique Results'!A:X,22,FALSE)</f>
        <v>en</v>
      </c>
      <c r="W11" s="31" t="str">
        <f>VLOOKUP(Tabelle434[[#This Row],[Key]],'2. Unique Results'!A:X,23,FALSE)</f>
        <v>DOI.org (Crossref)</v>
      </c>
    </row>
    <row r="12" spans="1:23">
      <c r="A12" t="s">
        <v>9240</v>
      </c>
      <c r="B12" s="31" t="str">
        <f>VLOOKUP(Tabelle434[[#This Row],[Key]],'2. Unique Results'!A:X,2,FALSE)</f>
        <v>journalArticle</v>
      </c>
      <c r="C12" s="31">
        <f>VLOOKUP(Tabelle434[[#This Row],[Key]],'2. Unique Results'!A:X,3,FALSE)</f>
        <v>2023</v>
      </c>
      <c r="D12" s="31" t="str">
        <f>VLOOKUP(Tabelle434[[#This Row],[Key]],'2. Unique Results'!A:X,4,FALSE)</f>
        <v>Hu, Ming; Cao, E.; Huang, Hongbing; Zhang, Min; Chen, Xiaohong; Chen, Mingsong</v>
      </c>
      <c r="E12" s="31" t="str">
        <f>VLOOKUP(Tabelle434[[#This Row],[Key]],'2. Unique Results'!A:X,5,FALSE)</f>
        <v>AIoTML: A Unified Modeling Language for AIoT-Based Cyber–Physical Systems</v>
      </c>
      <c r="F12" s="31" t="str">
        <f>VLOOKUP(Tabelle434[[#This Row],[Key]],'2. Unique Results'!A:X,6,FALSE)</f>
        <v>IEEE Transactions on Computer-Aided Design of Integrated Circuits and Systems</v>
      </c>
      <c r="G12" s="31" t="str">
        <f>VLOOKUP(Tabelle434[[#This Row],[Key]],'2. Unique Results'!A:X,7,FALSE)</f>
        <v/>
      </c>
      <c r="H12" s="31" t="str">
        <f>VLOOKUP(Tabelle434[[#This Row],[Key]],'2. Unique Results'!A:X,8,FALSE)</f>
        <v/>
      </c>
      <c r="I12" s="31" t="str">
        <f>VLOOKUP(Tabelle434[[#This Row],[Key]],'2. Unique Results'!A:X,9,FALSE)</f>
        <v>10.1109/TCAD.2023.3264786</v>
      </c>
      <c r="J12" s="31" t="str">
        <f>VLOOKUP(Tabelle434[[#This Row],[Key]],'2. Unique Results'!A:X,10,FALSE)</f>
        <v/>
      </c>
      <c r="K12" s="31" t="str">
        <f>VLOOKUP(Tabelle434[[#This Row],[Key]],'2. Unique Results'!A:X,11,FALSE)</f>
        <v>2023-11</v>
      </c>
      <c r="L12" s="31">
        <f>VLOOKUP(Tabelle434[[#This Row],[Key]],'2. Unique Results'!A:X,12,FALSE)</f>
        <v>45363.382210648146</v>
      </c>
      <c r="M12" s="16">
        <f>VLOOKUP(Tabelle434[[#This Row],[Key]],'2. Unique Results'!A:X,13,FALSE)</f>
        <v>45363.385138888887</v>
      </c>
      <c r="N12" s="16" t="str">
        <f>VLOOKUP(Tabelle434[[#This Row],[Key]],'2. Unique Results'!A:X,14,FALSE)</f>
        <v/>
      </c>
      <c r="O12" s="31" t="str">
        <f>VLOOKUP(Tabelle434[[#This Row],[Key]],'2. Unique Results'!A:X,15,FALSE)</f>
        <v>3545-3558</v>
      </c>
      <c r="P12" s="31" t="str">
        <f>VLOOKUP(Tabelle434[[#This Row],[Key]],'2. Unique Results'!A:X,16,FALSE)</f>
        <v>11</v>
      </c>
      <c r="Q12" s="31" t="str">
        <f>VLOOKUP(Tabelle434[[#This Row],[Key]],'2. Unique Results'!A:X,17,FALSE)</f>
        <v>42</v>
      </c>
      <c r="R12" s="31" t="str">
        <f>VLOOKUP(Tabelle434[[#This Row],[Key]],'2. Unique Results'!A:X,18,FALSE)</f>
        <v>IEEE Trans. Comput.-Aided Des. Integr. Circuits Syst.</v>
      </c>
      <c r="S12" s="31" t="str">
        <f>VLOOKUP(Tabelle434[[#This Row],[Key]],'2. Unique Results'!A:X,19,FALSE)</f>
        <v/>
      </c>
      <c r="T12" s="31" t="str">
        <f>VLOOKUP(Tabelle434[[#This Row],[Key]],'2. Unique Results'!A:X,20,FALSE)</f>
        <v/>
      </c>
      <c r="U12" s="31" t="str">
        <f>VLOOKUP(Tabelle434[[#This Row],[Key]],'2. Unique Results'!A:X,21,FALSE)</f>
        <v/>
      </c>
      <c r="V12" s="31" t="str">
        <f>VLOOKUP(Tabelle434[[#This Row],[Key]],'2. Unique Results'!A:X,22,FALSE)</f>
        <v/>
      </c>
      <c r="W12" s="31" t="str">
        <f>VLOOKUP(Tabelle434[[#This Row],[Key]],'2. Unique Results'!A:X,23,FALSE)</f>
        <v/>
      </c>
    </row>
    <row r="13" spans="1:23">
      <c r="A13" t="s">
        <v>4380</v>
      </c>
      <c r="B13" t="str">
        <f>VLOOKUP(Tabelle434[[#This Row],[Key]],'2. Unique Results'!A:X,2,FALSE)</f>
        <v>conferencePaper</v>
      </c>
      <c r="C13">
        <f>VLOOKUP(Tabelle434[[#This Row],[Key]],'2. Unique Results'!A:X,3,FALSE)</f>
        <v>2021</v>
      </c>
      <c r="D13" t="str">
        <f>VLOOKUP(Tabelle434[[#This Row],[Key]],'2. Unique Results'!A:X,4,FALSE)</f>
        <v>Ries, Benoît; Guelfi, Nicolas; Jahic, Benjamin</v>
      </c>
      <c r="E13" t="str">
        <f>VLOOKUP(Tabelle434[[#This Row],[Key]],'2. Unique Results'!A:X,5,FALSE)</f>
        <v>An MDE Method for Improving Deep Learning Dataset Requirements Engineering using Alloy and UML</v>
      </c>
      <c r="F13" t="str">
        <f>VLOOKUP(Tabelle434[[#This Row],[Key]],'2. Unique Results'!A:X,6,FALSE)</f>
        <v>Proceedings of the 9th International Conference on Model-Driven Engineering and Software Development, MODELSWARD 2021, Online Streaming, February 8-10, 2021</v>
      </c>
      <c r="G13" t="str">
        <f>VLOOKUP(Tabelle434[[#This Row],[Key]],'2. Unique Results'!A:X,7,FALSE)</f>
        <v/>
      </c>
      <c r="H13" t="str">
        <f>VLOOKUP(Tabelle434[[#This Row],[Key]],'2. Unique Results'!A:X,8,FALSE)</f>
        <v/>
      </c>
      <c r="I13" t="str">
        <f>VLOOKUP(Tabelle434[[#This Row],[Key]],'2. Unique Results'!A:X,9,FALSE)</f>
        <v>10.5220/0010216600410052</v>
      </c>
      <c r="J13" t="str">
        <f>VLOOKUP(Tabelle434[[#This Row],[Key]],'2. Unique Results'!A:X,10,FALSE)</f>
        <v>https://doi.org/10.5220/0010216600410052</v>
      </c>
      <c r="K13" t="str">
        <f>VLOOKUP(Tabelle434[[#This Row],[Key]],'2. Unique Results'!A:X,11,FALSE)</f>
        <v>2021</v>
      </c>
      <c r="L13">
        <f>VLOOKUP(Tabelle434[[#This Row],[Key]],'2. Unique Results'!A:X,12,FALSE)</f>
        <v>44887.363807870373</v>
      </c>
      <c r="M13" s="16">
        <f>VLOOKUP(Tabelle434[[#This Row],[Key]],'2. Unique Results'!A:X,13,FALSE)</f>
        <v>44887.363807870373</v>
      </c>
      <c r="N13" s="16">
        <f>VLOOKUP(Tabelle434[[#This Row],[Key]],'2. Unique Results'!A:X,14,FALSE)</f>
        <v>0</v>
      </c>
      <c r="O13" t="str">
        <f>VLOOKUP(Tabelle434[[#This Row],[Key]],'2. Unique Results'!A:X,15,FALSE)</f>
        <v>41–52</v>
      </c>
      <c r="P13" t="str">
        <f>VLOOKUP(Tabelle434[[#This Row],[Key]],'2. Unique Results'!A:X,16,FALSE)</f>
        <v/>
      </c>
      <c r="Q13" t="str">
        <f>VLOOKUP(Tabelle434[[#This Row],[Key]],'2. Unique Results'!A:X,17,FALSE)</f>
        <v/>
      </c>
      <c r="R13" t="str">
        <f>VLOOKUP(Tabelle434[[#This Row],[Key]],'2. Unique Results'!A:X,18,FALSE)</f>
        <v/>
      </c>
      <c r="S13" t="str">
        <f>VLOOKUP(Tabelle434[[#This Row],[Key]],'2. Unique Results'!A:X,19,FALSE)</f>
        <v/>
      </c>
      <c r="T13" t="str">
        <f>VLOOKUP(Tabelle434[[#This Row],[Key]],'2. Unique Results'!A:X,20,FALSE)</f>
        <v>SCITEPRESS</v>
      </c>
      <c r="U13" t="str">
        <f>VLOOKUP(Tabelle434[[#This Row],[Key]],'2. Unique Results'!A:X,21,FALSE)</f>
        <v/>
      </c>
      <c r="V13" t="str">
        <f>VLOOKUP(Tabelle434[[#This Row],[Key]],'2. Unique Results'!A:X,22,FALSE)</f>
        <v/>
      </c>
      <c r="W13" t="str">
        <f>VLOOKUP(Tabelle434[[#This Row],[Key]],'2. Unique Results'!A:X,23,FALSE)</f>
        <v/>
      </c>
    </row>
    <row r="14" spans="1:23">
      <c r="A14" t="s">
        <v>9050</v>
      </c>
      <c r="B14" t="str">
        <f>VLOOKUP(Tabelle434[[#This Row],[Key]],'2. Unique Results'!A:X,2,FALSE)</f>
        <v>document</v>
      </c>
      <c r="C14">
        <f>VLOOKUP(Tabelle434[[#This Row],[Key]],'2. Unique Results'!A:X,3,FALSE)</f>
        <v>2023</v>
      </c>
      <c r="D14" t="str">
        <f>VLOOKUP(Tabelle434[[#This Row],[Key]],'2. Unique Results'!A:X,4,FALSE)</f>
        <v>Raedler, Simon; Rupp, Matthias; Rigger, Eugen; Rinderle-Ma, Stefanie</v>
      </c>
      <c r="E14" t="str">
        <f>VLOOKUP(Tabelle434[[#This Row],[Key]],'2. Unique Results'!A:X,5,FALSE)</f>
        <v>Code Generation for Machine Learning using Model-Driven Engineering and SysML</v>
      </c>
      <c r="F14" t="str">
        <f>VLOOKUP(Tabelle434[[#This Row],[Key]],'2. Unique Results'!A:X,6,FALSE)</f>
        <v/>
      </c>
      <c r="G14" t="str">
        <f>VLOOKUP(Tabelle434[[#This Row],[Key]],'2. Unique Results'!A:X,7,FALSE)</f>
        <v/>
      </c>
      <c r="H14" t="str">
        <f>VLOOKUP(Tabelle434[[#This Row],[Key]],'2. Unique Results'!A:X,8,FALSE)</f>
        <v/>
      </c>
      <c r="I14" t="str">
        <f>VLOOKUP(Tabelle434[[#This Row],[Key]],'2. Unique Results'!A:X,9,FALSE)</f>
        <v/>
      </c>
      <c r="J14" t="str">
        <f>VLOOKUP(Tabelle434[[#This Row],[Key]],'2. Unique Results'!A:X,10,FALSE)</f>
        <v>http://arxiv.org/abs/2307.05584</v>
      </c>
      <c r="K14" t="str">
        <f>VLOOKUP(Tabelle434[[#This Row],[Key]],'2. Unique Results'!A:X,11,FALSE)</f>
        <v>2023-07</v>
      </c>
      <c r="L14">
        <f>VLOOKUP(Tabelle434[[#This Row],[Key]],'2. Unique Results'!A:X,12,FALSE)</f>
        <v>45363.382187499999</v>
      </c>
      <c r="M14">
        <f>VLOOKUP(Tabelle434[[#This Row],[Key]],'2. Unique Results'!A:X,13,FALSE)</f>
        <v>45363.385312500002</v>
      </c>
      <c r="N14" t="str">
        <f>VLOOKUP(Tabelle434[[#This Row],[Key]],'2. Unique Results'!A:X,14,FALSE)</f>
        <v>2024-02-20</v>
      </c>
      <c r="O14" t="str">
        <f>VLOOKUP(Tabelle434[[#This Row],[Key]],'2. Unique Results'!A:X,15,FALSE)</f>
        <v/>
      </c>
      <c r="P14" t="str">
        <f>VLOOKUP(Tabelle434[[#This Row],[Key]],'2. Unique Results'!A:X,16,FALSE)</f>
        <v/>
      </c>
      <c r="Q14" t="str">
        <f>VLOOKUP(Tabelle434[[#This Row],[Key]],'2. Unique Results'!A:X,17,FALSE)</f>
        <v/>
      </c>
      <c r="R14" t="str">
        <f>VLOOKUP(Tabelle434[[#This Row],[Key]],'2. Unique Results'!A:X,18,FALSE)</f>
        <v/>
      </c>
      <c r="S14" t="str">
        <f>VLOOKUP(Tabelle434[[#This Row],[Key]],'2. Unique Results'!A:X,19,FALSE)</f>
        <v/>
      </c>
      <c r="T14" t="str">
        <f>VLOOKUP(Tabelle434[[#This Row],[Key]],'2. Unique Results'!A:X,20,FALSE)</f>
        <v>arXiv</v>
      </c>
      <c r="U14" t="str">
        <f>VLOOKUP(Tabelle434[[#This Row],[Key]],'2. Unique Results'!A:X,21,FALSE)</f>
        <v/>
      </c>
      <c r="V14" t="str">
        <f>VLOOKUP(Tabelle434[[#This Row],[Key]],'2. Unique Results'!A:X,22,FALSE)</f>
        <v/>
      </c>
      <c r="W14" t="str">
        <f>VLOOKUP(Tabelle434[[#This Row],[Key]],'2. Unique Results'!A:X,23,FALSE)</f>
        <v/>
      </c>
    </row>
    <row r="15" spans="1:23">
      <c r="A15" t="s">
        <v>9338</v>
      </c>
      <c r="B15" t="str">
        <f>VLOOKUP(Tabelle434[[#This Row],[Key]],'2. Unique Results'!A:X,2,FALSE)</f>
        <v>journalArticle</v>
      </c>
      <c r="C15">
        <f>VLOOKUP(Tabelle434[[#This Row],[Key]],'2. Unique Results'!A:X,3,FALSE)</f>
        <v>2023</v>
      </c>
      <c r="D15" t="str">
        <f>VLOOKUP(Tabelle434[[#This Row],[Key]],'2. Unique Results'!A:X,4,FALSE)</f>
        <v>Pineda, Israel; Carrión-Ojeda, Dustin; Fonseca-Delgado, Rigoberto</v>
      </c>
      <c r="E15" t="str">
        <f>VLOOKUP(Tabelle434[[#This Row],[Key]],'2. Unique Results'!A:X,5,FALSE)</f>
        <v>RADENN: A Domain-Specific Language for the Rapid Development of Neural Networks</v>
      </c>
      <c r="F15" t="str">
        <f>VLOOKUP(Tabelle434[[#This Row],[Key]],'2. Unique Results'!A:X,6,FALSE)</f>
        <v>IEEE Access</v>
      </c>
      <c r="G15" t="str">
        <f>VLOOKUP(Tabelle434[[#This Row],[Key]],'2. Unique Results'!A:X,7,FALSE)</f>
        <v/>
      </c>
      <c r="H15" t="str">
        <f>VLOOKUP(Tabelle434[[#This Row],[Key]],'2. Unique Results'!A:X,8,FALSE)</f>
        <v/>
      </c>
      <c r="I15" t="str">
        <f>VLOOKUP(Tabelle434[[#This Row],[Key]],'2. Unique Results'!A:X,9,FALSE)</f>
        <v>10.1109/ACCESS.2023.3301575</v>
      </c>
      <c r="J15" t="str">
        <f>VLOOKUP(Tabelle434[[#This Row],[Key]],'2. Unique Results'!A:X,10,FALSE)</f>
        <v/>
      </c>
      <c r="K15" t="str">
        <f>VLOOKUP(Tabelle434[[#This Row],[Key]],'2. Unique Results'!A:X,11,FALSE)</f>
        <v>2023</v>
      </c>
      <c r="L15">
        <f>VLOOKUP(Tabelle434[[#This Row],[Key]],'2. Unique Results'!A:X,12,FALSE)</f>
        <v>45363.382210648146</v>
      </c>
      <c r="M15">
        <f>VLOOKUP(Tabelle434[[#This Row],[Key]],'2. Unique Results'!A:X,13,FALSE)</f>
        <v>45363.385775462964</v>
      </c>
      <c r="N15" t="str">
        <f>VLOOKUP(Tabelle434[[#This Row],[Key]],'2. Unique Results'!A:X,14,FALSE)</f>
        <v/>
      </c>
      <c r="O15" t="str">
        <f>VLOOKUP(Tabelle434[[#This Row],[Key]],'2. Unique Results'!A:X,15,FALSE)</f>
        <v>86727-86738</v>
      </c>
      <c r="P15" t="str">
        <f>VLOOKUP(Tabelle434[[#This Row],[Key]],'2. Unique Results'!A:X,16,FALSE)</f>
        <v/>
      </c>
      <c r="Q15" t="str">
        <f>VLOOKUP(Tabelle434[[#This Row],[Key]],'2. Unique Results'!A:X,17,FALSE)</f>
        <v>11</v>
      </c>
      <c r="R15" t="str">
        <f>VLOOKUP(Tabelle434[[#This Row],[Key]],'2. Unique Results'!A:X,18,FALSE)</f>
        <v>IEEE Access</v>
      </c>
      <c r="S15" t="str">
        <f>VLOOKUP(Tabelle434[[#This Row],[Key]],'2. Unique Results'!A:X,19,FALSE)</f>
        <v/>
      </c>
      <c r="T15" t="str">
        <f>VLOOKUP(Tabelle434[[#This Row],[Key]],'2. Unique Results'!A:X,20,FALSE)</f>
        <v/>
      </c>
      <c r="U15" t="str">
        <f>VLOOKUP(Tabelle434[[#This Row],[Key]],'2. Unique Results'!A:X,21,FALSE)</f>
        <v/>
      </c>
      <c r="V15" t="str">
        <f>VLOOKUP(Tabelle434[[#This Row],[Key]],'2. Unique Results'!A:X,22,FALSE)</f>
        <v/>
      </c>
      <c r="W15" t="str">
        <f>VLOOKUP(Tabelle434[[#This Row],[Key]],'2. Unique Results'!A:X,23,FALSE)</f>
        <v/>
      </c>
    </row>
    <row r="16" spans="1:23">
      <c r="M16"/>
      <c r="N16"/>
    </row>
    <row r="17" spans="13:14">
      <c r="M17"/>
      <c r="N17"/>
    </row>
    <row r="18" spans="13:14">
      <c r="M18"/>
      <c r="N18"/>
    </row>
    <row r="19" spans="13:14">
      <c r="M19"/>
      <c r="N19"/>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56B48-9F8A-4D4D-BA25-7C12F8CB1FAB}">
  <dimension ref="A1:W16"/>
  <sheetViews>
    <sheetView workbookViewId="0">
      <selection activeCell="A17" sqref="A17:XFD17"/>
    </sheetView>
  </sheetViews>
  <sheetFormatPr baseColWidth="10" defaultRowHeight="14.4"/>
  <cols>
    <col min="2" max="2" width="11.88671875" customWidth="1"/>
    <col min="3" max="3" width="17.33203125" customWidth="1"/>
    <col min="6" max="6" width="17.109375" customWidth="1"/>
    <col min="11" max="11" width="15.33203125" customWidth="1"/>
    <col min="13" max="13" width="13.44140625" customWidth="1"/>
    <col min="14" max="14" width="15.5546875" customWidth="1"/>
    <col min="15" max="15" width="13.44140625" customWidth="1"/>
    <col min="17" max="17" width="12.6640625" customWidth="1"/>
  </cols>
  <sheetData>
    <row r="1" spans="1:23">
      <c r="A1" s="19" t="s">
        <v>20</v>
      </c>
      <c r="B1" s="20" t="s">
        <v>21</v>
      </c>
      <c r="C1" s="20" t="s">
        <v>22</v>
      </c>
      <c r="D1" s="20" t="s">
        <v>23</v>
      </c>
      <c r="E1" s="20" t="s">
        <v>24</v>
      </c>
      <c r="F1" s="20" t="s">
        <v>25</v>
      </c>
      <c r="G1" s="20" t="s">
        <v>26</v>
      </c>
      <c r="H1" s="20" t="s">
        <v>27</v>
      </c>
      <c r="I1" s="20" t="s">
        <v>28</v>
      </c>
      <c r="J1" s="20" t="s">
        <v>29</v>
      </c>
      <c r="K1" s="20" t="s">
        <v>30</v>
      </c>
      <c r="L1" s="20" t="s">
        <v>31</v>
      </c>
      <c r="M1" s="21" t="s">
        <v>32</v>
      </c>
      <c r="N1" s="21" t="s">
        <v>33</v>
      </c>
      <c r="O1" s="20" t="s">
        <v>34</v>
      </c>
      <c r="P1" s="20" t="s">
        <v>35</v>
      </c>
      <c r="Q1" s="20" t="s">
        <v>36</v>
      </c>
      <c r="R1" s="20" t="s">
        <v>2</v>
      </c>
      <c r="S1" s="20" t="s">
        <v>37</v>
      </c>
      <c r="T1" s="20" t="s">
        <v>38</v>
      </c>
      <c r="U1" s="20" t="s">
        <v>39</v>
      </c>
      <c r="V1" s="20" t="s">
        <v>40</v>
      </c>
      <c r="W1" s="20" t="s">
        <v>41</v>
      </c>
    </row>
    <row r="2" spans="1:23">
      <c r="A2" t="s">
        <v>5909</v>
      </c>
      <c r="B2" t="s">
        <v>42</v>
      </c>
      <c r="C2">
        <v>2019</v>
      </c>
      <c r="D2" t="s">
        <v>5910</v>
      </c>
      <c r="E2" t="s">
        <v>5911</v>
      </c>
      <c r="F2" t="s">
        <v>840</v>
      </c>
      <c r="G2" t="s">
        <v>5912</v>
      </c>
      <c r="H2" t="s">
        <v>47</v>
      </c>
      <c r="I2" t="s">
        <v>5913</v>
      </c>
      <c r="J2" t="s">
        <v>5914</v>
      </c>
      <c r="K2" t="s">
        <v>5915</v>
      </c>
      <c r="L2" t="s">
        <v>318</v>
      </c>
      <c r="M2">
        <v>44889.801898148151</v>
      </c>
      <c r="N2">
        <v>44889.801898148151</v>
      </c>
      <c r="O2" t="s">
        <v>5916</v>
      </c>
      <c r="P2" t="s">
        <v>5917</v>
      </c>
      <c r="Q2" t="s">
        <v>47</v>
      </c>
      <c r="T2" t="s">
        <v>47</v>
      </c>
      <c r="U2" t="s">
        <v>4018</v>
      </c>
      <c r="V2" t="s">
        <v>5918</v>
      </c>
      <c r="W2" t="s">
        <v>505</v>
      </c>
    </row>
    <row r="3" spans="1:23">
      <c r="A3" t="s">
        <v>5919</v>
      </c>
      <c r="B3" t="s">
        <v>42</v>
      </c>
      <c r="C3">
        <v>2019</v>
      </c>
      <c r="D3" t="s">
        <v>5920</v>
      </c>
      <c r="E3" t="s">
        <v>5921</v>
      </c>
      <c r="F3" t="s">
        <v>668</v>
      </c>
      <c r="G3" t="s">
        <v>47</v>
      </c>
      <c r="H3" t="s">
        <v>47</v>
      </c>
      <c r="I3" t="s">
        <v>5922</v>
      </c>
      <c r="J3" t="s">
        <v>47</v>
      </c>
      <c r="K3" t="s">
        <v>5923</v>
      </c>
      <c r="L3" t="s">
        <v>5924</v>
      </c>
      <c r="M3">
        <v>44889.822870370372</v>
      </c>
      <c r="N3">
        <v>44889.822870370372</v>
      </c>
      <c r="O3" t="s">
        <v>47</v>
      </c>
      <c r="P3" t="s">
        <v>5925</v>
      </c>
      <c r="Q3" t="s">
        <v>47</v>
      </c>
      <c r="T3" t="s">
        <v>47</v>
      </c>
      <c r="U3" t="s">
        <v>47</v>
      </c>
      <c r="V3" t="s">
        <v>47</v>
      </c>
      <c r="W3" t="s">
        <v>47</v>
      </c>
    </row>
    <row r="4" spans="1:23">
      <c r="A4" t="s">
        <v>5926</v>
      </c>
      <c r="B4" t="s">
        <v>42</v>
      </c>
      <c r="C4">
        <v>2019</v>
      </c>
      <c r="D4" t="s">
        <v>5927</v>
      </c>
      <c r="E4" t="s">
        <v>5928</v>
      </c>
      <c r="F4" t="s">
        <v>597</v>
      </c>
      <c r="G4" t="s">
        <v>47</v>
      </c>
      <c r="H4" t="s">
        <v>47</v>
      </c>
      <c r="I4" t="s">
        <v>5929</v>
      </c>
      <c r="J4" t="s">
        <v>47</v>
      </c>
      <c r="K4" t="s">
        <v>5930</v>
      </c>
      <c r="L4" t="s">
        <v>5924</v>
      </c>
      <c r="M4">
        <v>44889.824212962965</v>
      </c>
      <c r="N4">
        <v>44889.824212962965</v>
      </c>
      <c r="O4" t="s">
        <v>47</v>
      </c>
      <c r="P4" t="s">
        <v>5931</v>
      </c>
      <c r="Q4" t="s">
        <v>47</v>
      </c>
      <c r="T4" t="s">
        <v>47</v>
      </c>
      <c r="U4" t="s">
        <v>47</v>
      </c>
      <c r="V4" t="s">
        <v>47</v>
      </c>
      <c r="W4" t="s">
        <v>47</v>
      </c>
    </row>
    <row r="5" spans="1:23">
      <c r="A5" t="s">
        <v>5932</v>
      </c>
      <c r="B5" t="s">
        <v>83</v>
      </c>
      <c r="C5">
        <v>2016</v>
      </c>
      <c r="D5" t="s">
        <v>5933</v>
      </c>
      <c r="E5" t="s">
        <v>5934</v>
      </c>
      <c r="F5" t="s">
        <v>47</v>
      </c>
      <c r="G5" t="s">
        <v>47</v>
      </c>
      <c r="H5" t="s">
        <v>47</v>
      </c>
      <c r="I5" t="s">
        <v>5935</v>
      </c>
      <c r="J5" t="s">
        <v>5936</v>
      </c>
      <c r="K5" t="s">
        <v>5937</v>
      </c>
      <c r="L5" t="s">
        <v>279</v>
      </c>
      <c r="M5">
        <v>44889.837118055555</v>
      </c>
      <c r="N5">
        <v>44889.837118055555</v>
      </c>
      <c r="O5" t="s">
        <v>5938</v>
      </c>
      <c r="P5" t="s">
        <v>47</v>
      </c>
      <c r="Q5" t="s">
        <v>47</v>
      </c>
      <c r="T5" t="s">
        <v>47</v>
      </c>
      <c r="U5" t="s">
        <v>47</v>
      </c>
      <c r="V5" t="s">
        <v>47</v>
      </c>
      <c r="W5" t="s">
        <v>5939</v>
      </c>
    </row>
    <row r="6" spans="1:23">
      <c r="A6" t="s">
        <v>5940</v>
      </c>
      <c r="B6" t="s">
        <v>83</v>
      </c>
      <c r="C6">
        <v>2020</v>
      </c>
      <c r="D6" t="s">
        <v>621</v>
      </c>
      <c r="E6" t="s">
        <v>5941</v>
      </c>
      <c r="F6" t="s">
        <v>623</v>
      </c>
      <c r="G6" t="s">
        <v>47</v>
      </c>
      <c r="H6" t="s">
        <v>5942</v>
      </c>
      <c r="I6" t="s">
        <v>5943</v>
      </c>
      <c r="J6" t="s">
        <v>5944</v>
      </c>
      <c r="K6" t="s">
        <v>47</v>
      </c>
      <c r="L6" t="s">
        <v>124</v>
      </c>
      <c r="M6">
        <v>44889.839178240742</v>
      </c>
      <c r="N6">
        <v>44889.839178240742</v>
      </c>
      <c r="O6" t="s">
        <v>5945</v>
      </c>
      <c r="P6" t="s">
        <v>5946</v>
      </c>
      <c r="Q6" t="s">
        <v>47</v>
      </c>
      <c r="S6">
        <v>8</v>
      </c>
      <c r="T6" t="s">
        <v>47</v>
      </c>
      <c r="U6" t="s">
        <v>47</v>
      </c>
      <c r="V6" t="s">
        <v>47</v>
      </c>
      <c r="W6" t="s">
        <v>47</v>
      </c>
    </row>
    <row r="7" spans="1:23">
      <c r="A7" t="s">
        <v>5947</v>
      </c>
      <c r="B7" t="s">
        <v>83</v>
      </c>
      <c r="C7">
        <v>2013</v>
      </c>
      <c r="D7" t="s">
        <v>5948</v>
      </c>
      <c r="E7" t="s">
        <v>5949</v>
      </c>
      <c r="F7" t="s">
        <v>5950</v>
      </c>
      <c r="G7" t="s">
        <v>47</v>
      </c>
      <c r="H7" t="s">
        <v>47</v>
      </c>
      <c r="I7" t="s">
        <v>5951</v>
      </c>
      <c r="J7" t="s">
        <v>5952</v>
      </c>
      <c r="K7" t="s">
        <v>5953</v>
      </c>
      <c r="L7" t="s">
        <v>5954</v>
      </c>
      <c r="M7">
        <v>44889.841192129628</v>
      </c>
      <c r="N7">
        <v>44889.841192129628</v>
      </c>
      <c r="O7" t="s">
        <v>5955</v>
      </c>
      <c r="P7" t="s">
        <v>5956</v>
      </c>
      <c r="Q7" t="s">
        <v>47</v>
      </c>
      <c r="R7">
        <v>1984</v>
      </c>
      <c r="S7">
        <v>371</v>
      </c>
      <c r="T7" t="s">
        <v>47</v>
      </c>
      <c r="U7" t="s">
        <v>47</v>
      </c>
      <c r="V7" t="s">
        <v>47</v>
      </c>
      <c r="W7" t="s">
        <v>5957</v>
      </c>
    </row>
    <row r="8" spans="1:23">
      <c r="A8" t="s">
        <v>5958</v>
      </c>
      <c r="B8" t="s">
        <v>42</v>
      </c>
      <c r="C8">
        <v>2022</v>
      </c>
      <c r="D8" t="s">
        <v>5959</v>
      </c>
      <c r="E8" t="s">
        <v>5960</v>
      </c>
      <c r="F8" t="s">
        <v>1794</v>
      </c>
      <c r="G8" t="s">
        <v>5961</v>
      </c>
      <c r="H8" t="s">
        <v>47</v>
      </c>
      <c r="I8" t="s">
        <v>5962</v>
      </c>
      <c r="J8" t="s">
        <v>47</v>
      </c>
      <c r="K8" t="s">
        <v>5963</v>
      </c>
      <c r="L8" t="s">
        <v>71</v>
      </c>
      <c r="M8">
        <v>44889.842974537038</v>
      </c>
      <c r="N8">
        <v>44889.842974537038</v>
      </c>
      <c r="O8" t="s">
        <v>47</v>
      </c>
      <c r="P8" t="s">
        <v>5964</v>
      </c>
      <c r="Q8" t="s">
        <v>47</v>
      </c>
      <c r="T8" t="s">
        <v>47</v>
      </c>
      <c r="U8" t="s">
        <v>1173</v>
      </c>
      <c r="V8" t="s">
        <v>1174</v>
      </c>
      <c r="W8" t="s">
        <v>47</v>
      </c>
    </row>
    <row r="9" spans="1:23">
      <c r="A9" t="s">
        <v>5965</v>
      </c>
      <c r="B9" t="s">
        <v>42</v>
      </c>
      <c r="C9">
        <v>2019</v>
      </c>
      <c r="D9" t="s">
        <v>5966</v>
      </c>
      <c r="E9" t="s">
        <v>5967</v>
      </c>
      <c r="F9" t="s">
        <v>5968</v>
      </c>
      <c r="G9" t="s">
        <v>5969</v>
      </c>
      <c r="H9" t="s">
        <v>47</v>
      </c>
      <c r="I9" t="s">
        <v>5970</v>
      </c>
      <c r="J9" t="s">
        <v>5971</v>
      </c>
      <c r="K9" t="s">
        <v>5972</v>
      </c>
      <c r="L9" t="s">
        <v>5973</v>
      </c>
      <c r="M9">
        <v>44889.853703703702</v>
      </c>
      <c r="N9">
        <v>44889.853703703702</v>
      </c>
      <c r="O9" t="s">
        <v>5974</v>
      </c>
      <c r="P9" t="s">
        <v>5975</v>
      </c>
      <c r="Q9" t="s">
        <v>47</v>
      </c>
      <c r="T9" t="s">
        <v>47</v>
      </c>
      <c r="U9" t="s">
        <v>52</v>
      </c>
      <c r="V9" t="s">
        <v>53</v>
      </c>
      <c r="W9" t="s">
        <v>47</v>
      </c>
    </row>
    <row r="10" spans="1:23">
      <c r="A10" t="s">
        <v>5976</v>
      </c>
      <c r="B10" t="s">
        <v>83</v>
      </c>
      <c r="C10">
        <v>2020</v>
      </c>
      <c r="D10" t="s">
        <v>3036</v>
      </c>
      <c r="E10" t="s">
        <v>5977</v>
      </c>
      <c r="F10" t="s">
        <v>5978</v>
      </c>
      <c r="G10" t="s">
        <v>47</v>
      </c>
      <c r="H10" t="s">
        <v>5979</v>
      </c>
      <c r="I10" t="s">
        <v>5980</v>
      </c>
      <c r="J10" t="s">
        <v>5981</v>
      </c>
      <c r="K10" t="s">
        <v>47</v>
      </c>
      <c r="L10" t="s">
        <v>3633</v>
      </c>
      <c r="M10">
        <v>44889.854479166665</v>
      </c>
      <c r="N10">
        <v>44889.854479166665</v>
      </c>
      <c r="O10" t="s">
        <v>5982</v>
      </c>
      <c r="P10" t="s">
        <v>5983</v>
      </c>
      <c r="Q10" t="s">
        <v>47</v>
      </c>
      <c r="S10">
        <v>60</v>
      </c>
      <c r="T10" t="s">
        <v>47</v>
      </c>
      <c r="U10" t="s">
        <v>47</v>
      </c>
      <c r="V10" t="s">
        <v>47</v>
      </c>
      <c r="W10" t="s">
        <v>47</v>
      </c>
    </row>
    <row r="11" spans="1:23">
      <c r="A11" t="s">
        <v>5984</v>
      </c>
      <c r="B11" t="s">
        <v>42</v>
      </c>
      <c r="C11">
        <v>2021</v>
      </c>
      <c r="D11" t="s">
        <v>5985</v>
      </c>
      <c r="E11" t="s">
        <v>5986</v>
      </c>
      <c r="F11" t="s">
        <v>5987</v>
      </c>
      <c r="G11" t="s">
        <v>5988</v>
      </c>
      <c r="H11" t="s">
        <v>47</v>
      </c>
      <c r="I11" t="s">
        <v>5989</v>
      </c>
      <c r="J11" t="s">
        <v>5990</v>
      </c>
      <c r="K11" t="s">
        <v>5991</v>
      </c>
      <c r="L11" t="s">
        <v>5992</v>
      </c>
      <c r="M11">
        <v>44889.855138888888</v>
      </c>
      <c r="N11">
        <v>44889.855138888888</v>
      </c>
      <c r="O11" t="s">
        <v>5974</v>
      </c>
      <c r="P11" t="s">
        <v>5993</v>
      </c>
      <c r="Q11" t="s">
        <v>47</v>
      </c>
      <c r="T11" t="s">
        <v>47</v>
      </c>
      <c r="U11" t="s">
        <v>52</v>
      </c>
      <c r="V11" t="s">
        <v>53</v>
      </c>
      <c r="W11" t="s">
        <v>47</v>
      </c>
    </row>
    <row r="12" spans="1:23">
      <c r="A12" t="s">
        <v>5994</v>
      </c>
      <c r="B12" t="s">
        <v>42</v>
      </c>
      <c r="C12">
        <v>2017</v>
      </c>
      <c r="D12" t="s">
        <v>5995</v>
      </c>
      <c r="E12" t="s">
        <v>5996</v>
      </c>
      <c r="F12" t="s">
        <v>5997</v>
      </c>
      <c r="G12" t="s">
        <v>5998</v>
      </c>
      <c r="H12" t="s">
        <v>47</v>
      </c>
      <c r="I12" t="s">
        <v>5999</v>
      </c>
      <c r="J12" t="s">
        <v>6000</v>
      </c>
      <c r="K12" t="s">
        <v>47</v>
      </c>
      <c r="L12" t="s">
        <v>104</v>
      </c>
      <c r="M12">
        <v>44889.858356481483</v>
      </c>
      <c r="N12">
        <v>44889.858356481483</v>
      </c>
      <c r="O12" t="s">
        <v>6001</v>
      </c>
      <c r="P12" t="s">
        <v>1021</v>
      </c>
      <c r="Q12" t="s">
        <v>47</v>
      </c>
      <c r="T12" t="s">
        <v>47</v>
      </c>
      <c r="U12" t="s">
        <v>6002</v>
      </c>
      <c r="V12" t="s">
        <v>6003</v>
      </c>
      <c r="W12" t="s">
        <v>47</v>
      </c>
    </row>
    <row r="13" spans="1:23">
      <c r="A13" t="s">
        <v>6004</v>
      </c>
      <c r="B13" t="s">
        <v>83</v>
      </c>
      <c r="C13">
        <v>2009</v>
      </c>
      <c r="D13" t="s">
        <v>6005</v>
      </c>
      <c r="E13" t="s">
        <v>6006</v>
      </c>
      <c r="F13" t="s">
        <v>6007</v>
      </c>
      <c r="G13" t="s">
        <v>47</v>
      </c>
      <c r="H13" t="s">
        <v>6008</v>
      </c>
      <c r="I13" t="s">
        <v>6009</v>
      </c>
      <c r="J13" t="s">
        <v>6010</v>
      </c>
      <c r="K13" t="s">
        <v>6011</v>
      </c>
      <c r="L13" t="s">
        <v>6012</v>
      </c>
      <c r="M13">
        <v>44890.340902777774</v>
      </c>
      <c r="N13">
        <v>44890.340902777774</v>
      </c>
      <c r="O13" t="s">
        <v>6013</v>
      </c>
      <c r="P13" t="s">
        <v>6014</v>
      </c>
      <c r="Q13" t="s">
        <v>47</v>
      </c>
      <c r="R13">
        <v>1</v>
      </c>
      <c r="S13">
        <v>11</v>
      </c>
      <c r="T13" t="s">
        <v>47</v>
      </c>
      <c r="U13" t="s">
        <v>47</v>
      </c>
      <c r="V13" t="s">
        <v>47</v>
      </c>
      <c r="W13" t="s">
        <v>47</v>
      </c>
    </row>
    <row r="14" spans="1:23">
      <c r="A14" t="s">
        <v>6015</v>
      </c>
      <c r="B14" t="s">
        <v>42</v>
      </c>
      <c r="C14">
        <v>2014</v>
      </c>
      <c r="D14" t="s">
        <v>6016</v>
      </c>
      <c r="E14" t="s">
        <v>6017</v>
      </c>
      <c r="F14" t="s">
        <v>6018</v>
      </c>
      <c r="G14" t="s">
        <v>6019</v>
      </c>
      <c r="H14" t="s">
        <v>47</v>
      </c>
      <c r="I14" t="s">
        <v>6020</v>
      </c>
      <c r="J14" t="s">
        <v>6021</v>
      </c>
      <c r="K14" t="s">
        <v>47</v>
      </c>
      <c r="L14" t="s">
        <v>6022</v>
      </c>
      <c r="M14">
        <v>44890.498576388891</v>
      </c>
      <c r="N14">
        <v>44892.311736111114</v>
      </c>
      <c r="O14" t="s">
        <v>6023</v>
      </c>
      <c r="P14" t="s">
        <v>6024</v>
      </c>
      <c r="Q14" t="s">
        <v>47</v>
      </c>
      <c r="T14" t="s">
        <v>47</v>
      </c>
      <c r="U14" t="s">
        <v>4018</v>
      </c>
      <c r="V14" t="s">
        <v>6025</v>
      </c>
      <c r="W14" t="s">
        <v>6026</v>
      </c>
    </row>
    <row r="15" spans="1:23">
      <c r="A15" t="s">
        <v>6027</v>
      </c>
      <c r="B15" t="s">
        <v>42</v>
      </c>
      <c r="C15">
        <v>2016</v>
      </c>
      <c r="D15" t="s">
        <v>6028</v>
      </c>
      <c r="E15" t="s">
        <v>6029</v>
      </c>
      <c r="F15" t="s">
        <v>6030</v>
      </c>
      <c r="G15" t="s">
        <v>6031</v>
      </c>
      <c r="H15" t="s">
        <v>47</v>
      </c>
      <c r="I15" t="s">
        <v>6032</v>
      </c>
      <c r="J15" t="s">
        <v>6033</v>
      </c>
      <c r="K15" t="s">
        <v>47</v>
      </c>
      <c r="L15" t="s">
        <v>279</v>
      </c>
      <c r="M15">
        <v>44890.4997337963</v>
      </c>
      <c r="N15">
        <v>44892.311701388891</v>
      </c>
      <c r="O15" t="s">
        <v>6034</v>
      </c>
      <c r="P15" t="s">
        <v>6035</v>
      </c>
      <c r="Q15" t="s">
        <v>47</v>
      </c>
      <c r="T15" t="s">
        <v>47</v>
      </c>
      <c r="U15" t="s">
        <v>6002</v>
      </c>
      <c r="V15" t="s">
        <v>6036</v>
      </c>
      <c r="W15" t="s">
        <v>6037</v>
      </c>
    </row>
    <row r="16" spans="1:23">
      <c r="A16" t="s">
        <v>10049</v>
      </c>
      <c r="B16" t="s">
        <v>42</v>
      </c>
      <c r="C16">
        <v>2022</v>
      </c>
      <c r="D16" t="s">
        <v>10050</v>
      </c>
      <c r="E16" t="s">
        <v>10051</v>
      </c>
      <c r="F16" t="s">
        <v>10052</v>
      </c>
      <c r="G16" t="s">
        <v>10053</v>
      </c>
      <c r="H16" t="s">
        <v>47</v>
      </c>
      <c r="I16" t="s">
        <v>10054</v>
      </c>
      <c r="J16" t="s">
        <v>10055</v>
      </c>
      <c r="K16" t="s">
        <v>47</v>
      </c>
      <c r="L16">
        <v>44767</v>
      </c>
      <c r="M16">
        <v>44795.370196759257</v>
      </c>
      <c r="N16">
        <v>45117.214687500003</v>
      </c>
      <c r="O16">
        <v>44928.641550925924</v>
      </c>
      <c r="P16" t="s">
        <v>10056</v>
      </c>
      <c r="U16" t="s">
        <v>4018</v>
      </c>
      <c r="V16" t="s">
        <v>10057</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252F-8322-4AA1-96FC-E2A89F64FEAE}">
  <dimension ref="A1:W11"/>
  <sheetViews>
    <sheetView workbookViewId="0">
      <selection activeCell="G24" sqref="G24"/>
    </sheetView>
  </sheetViews>
  <sheetFormatPr baseColWidth="10" defaultRowHeight="14.4"/>
  <cols>
    <col min="2" max="2" width="11.88671875" customWidth="1"/>
    <col min="3" max="3" width="17.33203125" customWidth="1"/>
    <col min="6" max="6" width="17.109375" customWidth="1"/>
    <col min="11" max="11" width="15.33203125" customWidth="1"/>
    <col min="13" max="13" width="14.88671875" bestFit="1" customWidth="1"/>
    <col min="14" max="14" width="15.5546875" customWidth="1"/>
    <col min="15" max="15" width="13.44140625" customWidth="1"/>
    <col min="17" max="17" width="12.6640625" customWidth="1"/>
  </cols>
  <sheetData>
    <row r="1" spans="1:23">
      <c r="A1" s="22" t="s">
        <v>20</v>
      </c>
      <c r="B1" s="23" t="s">
        <v>21</v>
      </c>
      <c r="C1" s="23" t="s">
        <v>22</v>
      </c>
      <c r="D1" s="23" t="s">
        <v>23</v>
      </c>
      <c r="E1" s="23" t="s">
        <v>24</v>
      </c>
      <c r="F1" s="23" t="s">
        <v>25</v>
      </c>
      <c r="G1" s="23" t="s">
        <v>26</v>
      </c>
      <c r="H1" s="23" t="s">
        <v>27</v>
      </c>
      <c r="I1" s="23" t="s">
        <v>28</v>
      </c>
      <c r="J1" s="23" t="s">
        <v>29</v>
      </c>
      <c r="K1" s="23" t="s">
        <v>30</v>
      </c>
      <c r="L1" s="23" t="s">
        <v>31</v>
      </c>
      <c r="M1" s="24" t="s">
        <v>32</v>
      </c>
      <c r="N1" s="24" t="s">
        <v>33</v>
      </c>
      <c r="O1" s="23" t="s">
        <v>34</v>
      </c>
      <c r="P1" s="23" t="s">
        <v>35</v>
      </c>
      <c r="Q1" s="23" t="s">
        <v>36</v>
      </c>
      <c r="R1" s="23" t="s">
        <v>2</v>
      </c>
      <c r="S1" s="23" t="s">
        <v>37</v>
      </c>
      <c r="T1" s="23" t="s">
        <v>38</v>
      </c>
      <c r="U1" s="23" t="s">
        <v>39</v>
      </c>
      <c r="V1" s="23" t="s">
        <v>40</v>
      </c>
      <c r="W1" s="23" t="s">
        <v>41</v>
      </c>
    </row>
    <row r="2" spans="1:23">
      <c r="A2" s="14" t="s">
        <v>5909</v>
      </c>
      <c r="B2" s="17" t="s">
        <v>42</v>
      </c>
      <c r="C2" s="17">
        <v>2019</v>
      </c>
      <c r="D2" s="17" t="s">
        <v>5910</v>
      </c>
      <c r="E2" s="17" t="s">
        <v>5911</v>
      </c>
      <c r="F2" s="17" t="s">
        <v>840</v>
      </c>
      <c r="G2" s="17" t="s">
        <v>5912</v>
      </c>
      <c r="H2" s="17" t="s">
        <v>47</v>
      </c>
      <c r="I2" s="17" t="s">
        <v>5913</v>
      </c>
      <c r="J2" s="17" t="s">
        <v>5914</v>
      </c>
      <c r="K2" s="17" t="s">
        <v>5915</v>
      </c>
      <c r="L2" s="17" t="s">
        <v>318</v>
      </c>
      <c r="M2" s="18">
        <v>44889.801898148151</v>
      </c>
      <c r="N2" s="18">
        <v>44889.801898148151</v>
      </c>
      <c r="O2" s="17" t="s">
        <v>5916</v>
      </c>
      <c r="P2" s="17" t="s">
        <v>5917</v>
      </c>
      <c r="Q2" s="17" t="s">
        <v>47</v>
      </c>
      <c r="R2" s="17"/>
      <c r="S2" s="17"/>
      <c r="T2" s="17" t="s">
        <v>47</v>
      </c>
      <c r="U2" s="17" t="s">
        <v>4018</v>
      </c>
      <c r="V2" s="17" t="s">
        <v>5918</v>
      </c>
      <c r="W2" s="17" t="s">
        <v>505</v>
      </c>
    </row>
    <row r="3" spans="1:23">
      <c r="A3" s="25" t="s">
        <v>5919</v>
      </c>
      <c r="B3" s="26" t="s">
        <v>42</v>
      </c>
      <c r="C3" s="26">
        <v>2019</v>
      </c>
      <c r="D3" s="26" t="s">
        <v>5920</v>
      </c>
      <c r="E3" s="26" t="s">
        <v>5921</v>
      </c>
      <c r="F3" s="26" t="s">
        <v>668</v>
      </c>
      <c r="G3" s="26" t="s">
        <v>47</v>
      </c>
      <c r="H3" s="26" t="s">
        <v>47</v>
      </c>
      <c r="I3" s="26" t="s">
        <v>5922</v>
      </c>
      <c r="J3" s="26" t="s">
        <v>47</v>
      </c>
      <c r="K3" s="26" t="s">
        <v>5923</v>
      </c>
      <c r="L3" s="26" t="s">
        <v>5924</v>
      </c>
      <c r="M3" s="27">
        <v>44889.822870370372</v>
      </c>
      <c r="N3" s="27">
        <v>44889.822870370372</v>
      </c>
      <c r="O3" s="26" t="s">
        <v>47</v>
      </c>
      <c r="P3" s="26" t="s">
        <v>5925</v>
      </c>
      <c r="Q3" s="26" t="s">
        <v>47</v>
      </c>
      <c r="R3" s="26"/>
      <c r="S3" s="26"/>
      <c r="T3" s="26" t="s">
        <v>47</v>
      </c>
      <c r="U3" s="26" t="s">
        <v>47</v>
      </c>
      <c r="V3" s="26" t="s">
        <v>47</v>
      </c>
      <c r="W3" s="26" t="s">
        <v>47</v>
      </c>
    </row>
    <row r="4" spans="1:23">
      <c r="A4" s="25" t="s">
        <v>5926</v>
      </c>
      <c r="B4" s="26" t="s">
        <v>42</v>
      </c>
      <c r="C4" s="26">
        <v>2019</v>
      </c>
      <c r="D4" s="26" t="s">
        <v>5927</v>
      </c>
      <c r="E4" s="26" t="s">
        <v>5928</v>
      </c>
      <c r="F4" s="26" t="s">
        <v>597</v>
      </c>
      <c r="G4" s="26" t="s">
        <v>47</v>
      </c>
      <c r="H4" s="26" t="s">
        <v>47</v>
      </c>
      <c r="I4" s="26" t="s">
        <v>5929</v>
      </c>
      <c r="J4" s="26" t="s">
        <v>47</v>
      </c>
      <c r="K4" s="26" t="s">
        <v>5930</v>
      </c>
      <c r="L4" s="26" t="s">
        <v>5924</v>
      </c>
      <c r="M4" s="27">
        <v>44889.824212962965</v>
      </c>
      <c r="N4" s="27">
        <v>44889.824212962965</v>
      </c>
      <c r="O4" s="26" t="s">
        <v>47</v>
      </c>
      <c r="P4" s="26" t="s">
        <v>5931</v>
      </c>
      <c r="Q4" s="26" t="s">
        <v>47</v>
      </c>
      <c r="R4" s="26"/>
      <c r="S4" s="26"/>
      <c r="T4" s="26" t="s">
        <v>47</v>
      </c>
      <c r="U4" s="26" t="s">
        <v>47</v>
      </c>
      <c r="V4" s="26" t="s">
        <v>47</v>
      </c>
      <c r="W4" s="26" t="s">
        <v>47</v>
      </c>
    </row>
    <row r="5" spans="1:23">
      <c r="A5" s="14" t="s">
        <v>5958</v>
      </c>
      <c r="B5" s="17" t="s">
        <v>42</v>
      </c>
      <c r="C5" s="17">
        <v>2022</v>
      </c>
      <c r="D5" s="17" t="s">
        <v>5959</v>
      </c>
      <c r="E5" s="17" t="s">
        <v>5960</v>
      </c>
      <c r="F5" s="17" t="s">
        <v>1794</v>
      </c>
      <c r="G5" s="17" t="s">
        <v>5961</v>
      </c>
      <c r="H5" s="17" t="s">
        <v>47</v>
      </c>
      <c r="I5" s="17" t="s">
        <v>5962</v>
      </c>
      <c r="J5" s="17" t="s">
        <v>47</v>
      </c>
      <c r="K5" s="17" t="s">
        <v>5963</v>
      </c>
      <c r="L5" s="17" t="s">
        <v>71</v>
      </c>
      <c r="M5" s="18">
        <v>44889.842974537038</v>
      </c>
      <c r="N5" s="18">
        <v>44889.842974537038</v>
      </c>
      <c r="O5" s="17" t="s">
        <v>47</v>
      </c>
      <c r="P5" s="17" t="s">
        <v>5964</v>
      </c>
      <c r="Q5" s="17" t="s">
        <v>47</v>
      </c>
      <c r="R5" s="17"/>
      <c r="S5" s="17"/>
      <c r="T5" s="17" t="s">
        <v>47</v>
      </c>
      <c r="U5" s="17" t="s">
        <v>1173</v>
      </c>
      <c r="V5" s="17" t="s">
        <v>1174</v>
      </c>
      <c r="W5" s="17" t="s">
        <v>47</v>
      </c>
    </row>
    <row r="6" spans="1:23">
      <c r="A6" s="14" t="s">
        <v>5965</v>
      </c>
      <c r="B6" s="17" t="s">
        <v>42</v>
      </c>
      <c r="C6" s="17">
        <v>2019</v>
      </c>
      <c r="D6" s="17" t="s">
        <v>5966</v>
      </c>
      <c r="E6" s="17" t="s">
        <v>5967</v>
      </c>
      <c r="F6" s="17" t="s">
        <v>5968</v>
      </c>
      <c r="G6" s="17" t="s">
        <v>5969</v>
      </c>
      <c r="H6" s="17" t="s">
        <v>47</v>
      </c>
      <c r="I6" s="17" t="s">
        <v>5970</v>
      </c>
      <c r="J6" s="17" t="s">
        <v>5971</v>
      </c>
      <c r="K6" s="17" t="s">
        <v>5972</v>
      </c>
      <c r="L6" s="17" t="s">
        <v>5973</v>
      </c>
      <c r="M6" s="18">
        <v>44889.853703703702</v>
      </c>
      <c r="N6" s="18">
        <v>44889.853703703702</v>
      </c>
      <c r="O6" s="17" t="s">
        <v>5974</v>
      </c>
      <c r="P6" s="17" t="s">
        <v>5975</v>
      </c>
      <c r="Q6" s="17" t="s">
        <v>47</v>
      </c>
      <c r="R6" s="17"/>
      <c r="S6" s="17"/>
      <c r="T6" s="17" t="s">
        <v>47</v>
      </c>
      <c r="U6" s="17" t="s">
        <v>52</v>
      </c>
      <c r="V6" s="17" t="s">
        <v>53</v>
      </c>
      <c r="W6" s="17" t="s">
        <v>47</v>
      </c>
    </row>
    <row r="7" spans="1:23">
      <c r="A7" s="14" t="s">
        <v>5976</v>
      </c>
      <c r="B7" s="17" t="s">
        <v>83</v>
      </c>
      <c r="C7" s="17">
        <v>2020</v>
      </c>
      <c r="D7" s="17" t="s">
        <v>3036</v>
      </c>
      <c r="E7" s="17" t="s">
        <v>5977</v>
      </c>
      <c r="F7" s="17" t="s">
        <v>5978</v>
      </c>
      <c r="G7" s="17" t="s">
        <v>47</v>
      </c>
      <c r="H7" s="17" t="s">
        <v>5979</v>
      </c>
      <c r="I7" s="17" t="s">
        <v>5980</v>
      </c>
      <c r="J7" s="17" t="s">
        <v>5981</v>
      </c>
      <c r="K7" s="17" t="s">
        <v>47</v>
      </c>
      <c r="L7" s="17" t="s">
        <v>3633</v>
      </c>
      <c r="M7" s="18">
        <v>44889.854479166665</v>
      </c>
      <c r="N7" s="18">
        <v>44889.854479166665</v>
      </c>
      <c r="O7" s="17" t="s">
        <v>5982</v>
      </c>
      <c r="P7" s="17" t="s">
        <v>5983</v>
      </c>
      <c r="Q7" s="17" t="s">
        <v>47</v>
      </c>
      <c r="R7" s="17"/>
      <c r="S7" s="17">
        <v>60</v>
      </c>
      <c r="T7" s="17" t="s">
        <v>47</v>
      </c>
      <c r="U7" s="17" t="s">
        <v>47</v>
      </c>
      <c r="V7" s="17" t="s">
        <v>47</v>
      </c>
      <c r="W7" s="17" t="s">
        <v>47</v>
      </c>
    </row>
    <row r="8" spans="1:23">
      <c r="A8" s="28" t="s">
        <v>10049</v>
      </c>
      <c r="B8" s="28" t="s">
        <v>42</v>
      </c>
      <c r="C8" s="28">
        <v>2022</v>
      </c>
      <c r="D8" s="28" t="s">
        <v>10050</v>
      </c>
      <c r="E8" s="28" t="s">
        <v>10051</v>
      </c>
      <c r="F8" s="28" t="s">
        <v>10052</v>
      </c>
      <c r="G8" s="28" t="s">
        <v>10053</v>
      </c>
      <c r="H8" s="28" t="s">
        <v>47</v>
      </c>
      <c r="I8" s="28" t="s">
        <v>10054</v>
      </c>
      <c r="J8" s="28" t="s">
        <v>10055</v>
      </c>
      <c r="K8" s="28" t="s">
        <v>47</v>
      </c>
      <c r="L8" s="28">
        <v>44767</v>
      </c>
      <c r="M8" s="28">
        <v>44795.370196759257</v>
      </c>
      <c r="N8" s="28">
        <v>45117.214687500003</v>
      </c>
      <c r="O8" s="28">
        <v>44928.641550925924</v>
      </c>
      <c r="P8" s="28" t="s">
        <v>10056</v>
      </c>
      <c r="Q8" s="28"/>
      <c r="R8" s="28"/>
      <c r="S8" s="28"/>
      <c r="T8" s="28"/>
      <c r="U8" s="28" t="s">
        <v>4018</v>
      </c>
      <c r="V8" s="28" t="s">
        <v>10057</v>
      </c>
      <c r="W8" s="28"/>
    </row>
    <row r="11" spans="1:23">
      <c r="C11" s="28" t="s">
        <v>6038</v>
      </c>
    </row>
  </sheetData>
  <pageMargins left="0.7" right="0.7" top="0.78740157499999996" bottom="0.78740157499999996" header="0.3" footer="0.3"/>
  <pageSetup paperSize="0" orientation="portrait" horizontalDpi="203" verticalDpi="20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CE6F-C388-4FF6-B710-D478C12214E2}">
  <dimension ref="A1:W19"/>
  <sheetViews>
    <sheetView workbookViewId="0">
      <selection activeCell="D24" sqref="B21:D24"/>
    </sheetView>
  </sheetViews>
  <sheetFormatPr baseColWidth="10" defaultRowHeight="14.4"/>
  <cols>
    <col min="2" max="2" width="12" customWidth="1"/>
    <col min="3" max="3" width="17.44140625" customWidth="1"/>
    <col min="6" max="6" width="17.5546875" customWidth="1"/>
    <col min="11" max="11" width="15.33203125" customWidth="1"/>
    <col min="13" max="13" width="13.5546875" style="16" customWidth="1"/>
    <col min="14" max="14" width="15.88671875" style="16" customWidth="1"/>
    <col min="15" max="15" width="13.5546875" customWidth="1"/>
    <col min="17" max="17" width="13" customWidth="1"/>
    <col min="21" max="21" width="11.5546875" customWidth="1"/>
  </cols>
  <sheetData>
    <row r="1" spans="1:23">
      <c r="A1" t="s">
        <v>20</v>
      </c>
      <c r="B1" t="s">
        <v>21</v>
      </c>
      <c r="C1" t="s">
        <v>22</v>
      </c>
      <c r="D1" t="s">
        <v>23</v>
      </c>
      <c r="E1" t="s">
        <v>24</v>
      </c>
      <c r="F1" t="s">
        <v>25</v>
      </c>
      <c r="G1" t="s">
        <v>26</v>
      </c>
      <c r="H1" t="s">
        <v>27</v>
      </c>
      <c r="I1" t="s">
        <v>28</v>
      </c>
      <c r="J1" t="s">
        <v>29</v>
      </c>
      <c r="K1" t="s">
        <v>30</v>
      </c>
      <c r="L1" t="s">
        <v>31</v>
      </c>
      <c r="M1" s="16" t="s">
        <v>32</v>
      </c>
      <c r="N1" s="16" t="s">
        <v>33</v>
      </c>
      <c r="O1" t="s">
        <v>34</v>
      </c>
      <c r="P1" t="s">
        <v>35</v>
      </c>
      <c r="Q1" t="s">
        <v>36</v>
      </c>
      <c r="R1" t="s">
        <v>2</v>
      </c>
      <c r="S1" t="s">
        <v>37</v>
      </c>
      <c r="T1" t="s">
        <v>38</v>
      </c>
      <c r="U1" t="s">
        <v>39</v>
      </c>
      <c r="V1" t="s">
        <v>40</v>
      </c>
      <c r="W1" t="s">
        <v>41</v>
      </c>
    </row>
    <row r="2" spans="1:23">
      <c r="A2" t="s">
        <v>4383</v>
      </c>
      <c r="B2" t="s">
        <v>42</v>
      </c>
      <c r="C2">
        <v>2020</v>
      </c>
      <c r="D2" t="s">
        <v>808</v>
      </c>
      <c r="E2" t="s">
        <v>809</v>
      </c>
      <c r="F2" t="s">
        <v>810</v>
      </c>
      <c r="G2" t="s">
        <v>47</v>
      </c>
      <c r="H2" t="s">
        <v>47</v>
      </c>
      <c r="I2" t="s">
        <v>811</v>
      </c>
      <c r="J2" t="s">
        <v>47</v>
      </c>
      <c r="K2" t="s">
        <v>124</v>
      </c>
      <c r="L2">
        <v>44887.363807870373</v>
      </c>
      <c r="M2" s="16">
        <v>44887.363807870373</v>
      </c>
      <c r="N2" s="16">
        <v>0</v>
      </c>
      <c r="O2" t="s">
        <v>812</v>
      </c>
      <c r="P2" t="s">
        <v>47</v>
      </c>
      <c r="Q2" t="s">
        <v>47</v>
      </c>
      <c r="R2" t="s">
        <v>47</v>
      </c>
      <c r="S2" t="s">
        <v>47</v>
      </c>
      <c r="T2" t="s">
        <v>47</v>
      </c>
      <c r="U2" t="s">
        <v>47</v>
      </c>
      <c r="V2" t="s">
        <v>47</v>
      </c>
      <c r="W2" t="s">
        <v>47</v>
      </c>
    </row>
    <row r="3" spans="1:23">
      <c r="A3" t="s">
        <v>9333</v>
      </c>
      <c r="B3" s="31" t="s">
        <v>42</v>
      </c>
      <c r="C3" s="31">
        <v>2023</v>
      </c>
      <c r="D3" s="31" t="s">
        <v>9334</v>
      </c>
      <c r="E3" s="31" t="s">
        <v>9335</v>
      </c>
      <c r="F3" s="31" t="s">
        <v>9336</v>
      </c>
      <c r="G3" s="31" t="s">
        <v>47</v>
      </c>
      <c r="H3" s="31" t="s">
        <v>47</v>
      </c>
      <c r="I3" s="31" t="s">
        <v>9337</v>
      </c>
      <c r="J3" s="31" t="s">
        <v>47</v>
      </c>
      <c r="K3" s="31" t="s">
        <v>6199</v>
      </c>
      <c r="L3" s="31">
        <v>45363.382210648146</v>
      </c>
      <c r="M3" s="16">
        <v>45363.385474537034</v>
      </c>
      <c r="N3" s="16" t="s">
        <v>47</v>
      </c>
      <c r="O3" s="31" t="s">
        <v>3943</v>
      </c>
      <c r="P3" s="31" t="s">
        <v>47</v>
      </c>
      <c r="Q3" s="31" t="s">
        <v>47</v>
      </c>
      <c r="R3" s="31" t="s">
        <v>47</v>
      </c>
      <c r="S3" s="31" t="s">
        <v>47</v>
      </c>
      <c r="T3" s="31" t="s">
        <v>47</v>
      </c>
      <c r="U3" s="31" t="s">
        <v>47</v>
      </c>
      <c r="V3" s="31" t="s">
        <v>47</v>
      </c>
      <c r="W3" s="31" t="s">
        <v>47</v>
      </c>
    </row>
    <row r="4" spans="1:23">
      <c r="A4" t="s">
        <v>4385</v>
      </c>
      <c r="B4" t="s">
        <v>42</v>
      </c>
      <c r="C4">
        <v>2019</v>
      </c>
      <c r="D4" t="s">
        <v>755</v>
      </c>
      <c r="E4" t="s">
        <v>756</v>
      </c>
      <c r="F4" t="s">
        <v>757</v>
      </c>
      <c r="G4" t="s">
        <v>47</v>
      </c>
      <c r="H4" t="s">
        <v>47</v>
      </c>
      <c r="I4" t="s">
        <v>758</v>
      </c>
      <c r="J4" t="s">
        <v>47</v>
      </c>
      <c r="K4" t="s">
        <v>219</v>
      </c>
      <c r="L4">
        <v>44887.363807870373</v>
      </c>
      <c r="M4" s="16">
        <v>44887.363807870373</v>
      </c>
      <c r="N4" s="16">
        <v>0</v>
      </c>
      <c r="O4" t="s">
        <v>759</v>
      </c>
      <c r="P4" t="s">
        <v>47</v>
      </c>
      <c r="Q4" t="s">
        <v>47</v>
      </c>
      <c r="R4" t="s">
        <v>47</v>
      </c>
      <c r="S4" t="s">
        <v>47</v>
      </c>
      <c r="T4" t="s">
        <v>47</v>
      </c>
      <c r="U4" t="s">
        <v>47</v>
      </c>
      <c r="V4" t="s">
        <v>47</v>
      </c>
      <c r="W4" t="s">
        <v>47</v>
      </c>
    </row>
    <row r="5" spans="1:23">
      <c r="A5" s="14" t="s">
        <v>5976</v>
      </c>
      <c r="B5" s="17" t="s">
        <v>83</v>
      </c>
      <c r="C5" s="17">
        <v>2020</v>
      </c>
      <c r="D5" s="17" t="s">
        <v>3036</v>
      </c>
      <c r="E5" s="17" t="s">
        <v>5977</v>
      </c>
      <c r="F5" s="17" t="s">
        <v>5978</v>
      </c>
      <c r="G5" s="17" t="s">
        <v>47</v>
      </c>
      <c r="H5" s="17" t="s">
        <v>5979</v>
      </c>
      <c r="I5" s="17" t="s">
        <v>5980</v>
      </c>
      <c r="J5" s="17" t="s">
        <v>5981</v>
      </c>
      <c r="K5" s="17" t="s">
        <v>47</v>
      </c>
      <c r="L5" s="17" t="s">
        <v>3633</v>
      </c>
      <c r="M5" s="18">
        <v>44889.854479166665</v>
      </c>
      <c r="N5" s="18">
        <v>44889.854479166665</v>
      </c>
      <c r="O5" s="17" t="s">
        <v>5982</v>
      </c>
      <c r="P5" s="17" t="s">
        <v>5983</v>
      </c>
      <c r="Q5" s="17" t="s">
        <v>47</v>
      </c>
      <c r="R5" s="17"/>
      <c r="S5" s="17">
        <v>60</v>
      </c>
      <c r="T5" s="17" t="s">
        <v>47</v>
      </c>
      <c r="U5" s="17" t="s">
        <v>47</v>
      </c>
      <c r="V5" s="17" t="s">
        <v>47</v>
      </c>
      <c r="W5" s="17" t="s">
        <v>47</v>
      </c>
    </row>
    <row r="6" spans="1:23">
      <c r="A6" t="s">
        <v>4391</v>
      </c>
      <c r="B6" t="s">
        <v>83</v>
      </c>
      <c r="C6">
        <v>2022</v>
      </c>
      <c r="D6" t="s">
        <v>4286</v>
      </c>
      <c r="E6" t="s">
        <v>4287</v>
      </c>
      <c r="F6" t="s">
        <v>4288</v>
      </c>
      <c r="G6" t="s">
        <v>47</v>
      </c>
      <c r="H6" t="s">
        <v>47</v>
      </c>
      <c r="I6" t="s">
        <v>47</v>
      </c>
      <c r="J6" t="s">
        <v>4289</v>
      </c>
      <c r="K6" t="s">
        <v>71</v>
      </c>
      <c r="L6">
        <v>44887.363807870373</v>
      </c>
      <c r="M6" s="16">
        <v>44887.363807870373</v>
      </c>
      <c r="N6" s="16">
        <v>0</v>
      </c>
      <c r="O6" t="s">
        <v>47</v>
      </c>
      <c r="P6" t="s">
        <v>47</v>
      </c>
      <c r="Q6" t="s">
        <v>47</v>
      </c>
      <c r="R6" t="s">
        <v>47</v>
      </c>
      <c r="S6" t="s">
        <v>47</v>
      </c>
      <c r="T6" t="s">
        <v>47</v>
      </c>
      <c r="U6" t="s">
        <v>47</v>
      </c>
      <c r="V6" t="s">
        <v>47</v>
      </c>
      <c r="W6" t="s">
        <v>47</v>
      </c>
    </row>
    <row r="7" spans="1:23">
      <c r="A7" t="s">
        <v>4411</v>
      </c>
      <c r="B7" t="s">
        <v>42</v>
      </c>
      <c r="C7">
        <v>2017</v>
      </c>
      <c r="D7" t="s">
        <v>285</v>
      </c>
      <c r="E7" t="s">
        <v>286</v>
      </c>
      <c r="F7" t="s">
        <v>287</v>
      </c>
      <c r="G7" t="s">
        <v>288</v>
      </c>
      <c r="H7" t="s">
        <v>47</v>
      </c>
      <c r="I7" t="s">
        <v>289</v>
      </c>
      <c r="J7" t="s">
        <v>290</v>
      </c>
      <c r="K7" t="s">
        <v>104</v>
      </c>
      <c r="L7">
        <v>44887.363807870373</v>
      </c>
      <c r="M7" s="16">
        <v>44887.491666666669</v>
      </c>
      <c r="N7" s="16">
        <v>0</v>
      </c>
      <c r="O7" t="s">
        <v>291</v>
      </c>
      <c r="P7" t="s">
        <v>47</v>
      </c>
      <c r="Q7" t="s">
        <v>47</v>
      </c>
      <c r="R7" t="s">
        <v>47</v>
      </c>
      <c r="S7" t="s">
        <v>47</v>
      </c>
      <c r="T7" t="s">
        <v>63</v>
      </c>
      <c r="U7" t="s">
        <v>47</v>
      </c>
      <c r="V7" t="s">
        <v>47</v>
      </c>
      <c r="W7" t="s">
        <v>47</v>
      </c>
    </row>
    <row r="8" spans="1:23">
      <c r="A8" t="s">
        <v>4387</v>
      </c>
      <c r="B8" t="s">
        <v>42</v>
      </c>
      <c r="C8">
        <v>2019</v>
      </c>
      <c r="D8" t="s">
        <v>671</v>
      </c>
      <c r="E8" t="s">
        <v>672</v>
      </c>
      <c r="F8" t="s">
        <v>668</v>
      </c>
      <c r="G8" t="s">
        <v>47</v>
      </c>
      <c r="H8" t="s">
        <v>47</v>
      </c>
      <c r="I8" t="s">
        <v>673</v>
      </c>
      <c r="J8" t="s">
        <v>47</v>
      </c>
      <c r="K8" t="s">
        <v>219</v>
      </c>
      <c r="L8">
        <v>44887.363807870373</v>
      </c>
      <c r="M8" s="16">
        <v>44887.363807870373</v>
      </c>
      <c r="N8" s="16">
        <v>0</v>
      </c>
      <c r="O8" t="s">
        <v>674</v>
      </c>
      <c r="P8" t="s">
        <v>47</v>
      </c>
      <c r="Q8" t="s">
        <v>47</v>
      </c>
      <c r="R8" t="s">
        <v>47</v>
      </c>
      <c r="S8" t="s">
        <v>47</v>
      </c>
      <c r="T8" t="s">
        <v>47</v>
      </c>
      <c r="U8" t="s">
        <v>47</v>
      </c>
      <c r="V8" t="s">
        <v>47</v>
      </c>
      <c r="W8" t="s">
        <v>47</v>
      </c>
    </row>
    <row r="9" spans="1:23">
      <c r="A9" s="14" t="s">
        <v>5965</v>
      </c>
      <c r="B9" s="17" t="s">
        <v>42</v>
      </c>
      <c r="C9" s="17">
        <v>2019</v>
      </c>
      <c r="D9" s="17" t="s">
        <v>5966</v>
      </c>
      <c r="E9" s="17" t="s">
        <v>5967</v>
      </c>
      <c r="F9" s="17" t="s">
        <v>5968</v>
      </c>
      <c r="G9" s="17" t="s">
        <v>5969</v>
      </c>
      <c r="H9" s="17" t="s">
        <v>47</v>
      </c>
      <c r="I9" s="17" t="s">
        <v>5970</v>
      </c>
      <c r="J9" s="17" t="s">
        <v>5971</v>
      </c>
      <c r="K9" s="17" t="s">
        <v>5972</v>
      </c>
      <c r="L9" s="17" t="s">
        <v>5973</v>
      </c>
      <c r="M9" s="18">
        <v>44889.853703703702</v>
      </c>
      <c r="N9" s="18">
        <v>44889.853703703702</v>
      </c>
      <c r="O9" s="17" t="s">
        <v>5974</v>
      </c>
      <c r="P9" s="17" t="s">
        <v>5975</v>
      </c>
      <c r="Q9" s="17" t="s">
        <v>47</v>
      </c>
      <c r="R9" s="17"/>
      <c r="S9" s="17"/>
      <c r="T9" s="17" t="s">
        <v>47</v>
      </c>
      <c r="U9" s="17" t="s">
        <v>52</v>
      </c>
      <c r="V9" s="17" t="s">
        <v>53</v>
      </c>
      <c r="W9" s="17" t="s">
        <v>47</v>
      </c>
    </row>
    <row r="10" spans="1:23">
      <c r="A10" t="s">
        <v>9240</v>
      </c>
      <c r="B10" t="s">
        <v>83</v>
      </c>
      <c r="C10">
        <v>2023</v>
      </c>
      <c r="D10" t="s">
        <v>9241</v>
      </c>
      <c r="E10" t="s">
        <v>9242</v>
      </c>
      <c r="F10" t="s">
        <v>999</v>
      </c>
      <c r="G10" t="s">
        <v>47</v>
      </c>
      <c r="H10" t="s">
        <v>47</v>
      </c>
      <c r="I10" t="s">
        <v>9243</v>
      </c>
      <c r="J10" t="s">
        <v>47</v>
      </c>
      <c r="K10" t="s">
        <v>47</v>
      </c>
      <c r="L10">
        <v>45231</v>
      </c>
      <c r="M10">
        <v>45363.382210648146</v>
      </c>
      <c r="N10">
        <v>45363.385138888887</v>
      </c>
      <c r="O10" t="s">
        <v>47</v>
      </c>
      <c r="P10" t="s">
        <v>9244</v>
      </c>
      <c r="Q10" t="s">
        <v>47</v>
      </c>
      <c r="R10">
        <v>11</v>
      </c>
      <c r="S10">
        <v>42</v>
      </c>
      <c r="T10" t="str">
        <f>VLOOKUP(Tabelle434[[#This Row],[Key]],'2. Unique Results'!A:X,20,FALSE)</f>
        <v/>
      </c>
      <c r="U10" t="str">
        <f>VLOOKUP(Tabelle434[[#This Row],[Key]],'2. Unique Results'!A:X,21,FALSE)</f>
        <v/>
      </c>
      <c r="V10" t="str">
        <f>VLOOKUP(Tabelle434[[#This Row],[Key]],'2. Unique Results'!A:X,22,FALSE)</f>
        <v/>
      </c>
      <c r="W10" t="str">
        <f>VLOOKUP(Tabelle434[[#This Row],[Key]],'2. Unique Results'!A:X,23,FALSE)</f>
        <v/>
      </c>
    </row>
    <row r="11" spans="1:23">
      <c r="A11" t="s">
        <v>4407</v>
      </c>
      <c r="B11" t="s">
        <v>42</v>
      </c>
      <c r="C11">
        <v>2019</v>
      </c>
      <c r="D11" t="s">
        <v>3968</v>
      </c>
      <c r="E11" t="s">
        <v>3969</v>
      </c>
      <c r="F11" t="s">
        <v>3970</v>
      </c>
      <c r="G11" t="s">
        <v>47</v>
      </c>
      <c r="H11" t="s">
        <v>47</v>
      </c>
      <c r="I11" t="s">
        <v>3971</v>
      </c>
      <c r="J11" t="s">
        <v>3972</v>
      </c>
      <c r="K11" t="s">
        <v>219</v>
      </c>
      <c r="L11">
        <v>44887.363807870373</v>
      </c>
      <c r="M11" s="16">
        <v>44887.363807870373</v>
      </c>
      <c r="N11" s="16">
        <v>0</v>
      </c>
      <c r="O11" t="s">
        <v>3973</v>
      </c>
      <c r="P11" t="s">
        <v>47</v>
      </c>
      <c r="Q11" t="s">
        <v>47</v>
      </c>
      <c r="R11" t="s">
        <v>47</v>
      </c>
      <c r="S11" t="s">
        <v>47</v>
      </c>
      <c r="T11" t="s">
        <v>3974</v>
      </c>
      <c r="U11" t="s">
        <v>47</v>
      </c>
      <c r="V11" t="s">
        <v>47</v>
      </c>
      <c r="W11" t="s">
        <v>47</v>
      </c>
    </row>
    <row r="12" spans="1:23">
      <c r="A12" s="14" t="s">
        <v>5909</v>
      </c>
      <c r="B12" s="17" t="s">
        <v>42</v>
      </c>
      <c r="C12" s="17">
        <v>2019</v>
      </c>
      <c r="D12" s="17" t="s">
        <v>5910</v>
      </c>
      <c r="E12" s="17" t="s">
        <v>5911</v>
      </c>
      <c r="F12" s="17" t="s">
        <v>840</v>
      </c>
      <c r="G12" s="17" t="s">
        <v>5912</v>
      </c>
      <c r="H12" s="17" t="s">
        <v>47</v>
      </c>
      <c r="I12" s="17" t="s">
        <v>5913</v>
      </c>
      <c r="J12" s="17" t="s">
        <v>5914</v>
      </c>
      <c r="K12" s="17" t="s">
        <v>5915</v>
      </c>
      <c r="L12" s="17" t="s">
        <v>318</v>
      </c>
      <c r="M12" s="18">
        <v>44889.801898148151</v>
      </c>
      <c r="N12" s="18">
        <v>44889.801898148151</v>
      </c>
      <c r="O12" s="17" t="s">
        <v>5916</v>
      </c>
      <c r="P12" s="17" t="s">
        <v>5917</v>
      </c>
      <c r="Q12" s="17" t="s">
        <v>47</v>
      </c>
      <c r="R12" s="17"/>
      <c r="S12" s="17"/>
      <c r="T12" s="17" t="s">
        <v>47</v>
      </c>
      <c r="U12" s="17" t="s">
        <v>4018</v>
      </c>
      <c r="V12" s="17" t="s">
        <v>5918</v>
      </c>
      <c r="W12" s="17" t="s">
        <v>505</v>
      </c>
    </row>
    <row r="13" spans="1:23">
      <c r="A13" t="s">
        <v>4386</v>
      </c>
      <c r="B13" t="s">
        <v>83</v>
      </c>
      <c r="C13">
        <v>2021</v>
      </c>
      <c r="D13" t="s">
        <v>621</v>
      </c>
      <c r="E13" t="s">
        <v>622</v>
      </c>
      <c r="F13" t="s">
        <v>623</v>
      </c>
      <c r="G13" t="s">
        <v>47</v>
      </c>
      <c r="H13" t="s">
        <v>47</v>
      </c>
      <c r="I13" t="s">
        <v>624</v>
      </c>
      <c r="J13" t="s">
        <v>47</v>
      </c>
      <c r="K13" t="s">
        <v>61</v>
      </c>
      <c r="L13">
        <v>44887.363807870373</v>
      </c>
      <c r="M13" s="16">
        <v>44887.363807870373</v>
      </c>
      <c r="N13" s="16">
        <v>0</v>
      </c>
      <c r="O13" t="s">
        <v>625</v>
      </c>
      <c r="P13" t="s">
        <v>47</v>
      </c>
      <c r="Q13" t="s">
        <v>818</v>
      </c>
      <c r="R13" t="s">
        <v>47</v>
      </c>
      <c r="S13" t="s">
        <v>47</v>
      </c>
      <c r="T13" t="s">
        <v>47</v>
      </c>
      <c r="U13" t="s">
        <v>47</v>
      </c>
      <c r="V13" t="s">
        <v>47</v>
      </c>
      <c r="W13" t="s">
        <v>47</v>
      </c>
    </row>
    <row r="14" spans="1:23">
      <c r="A14" s="14" t="s">
        <v>5958</v>
      </c>
      <c r="B14" s="17" t="s">
        <v>42</v>
      </c>
      <c r="C14" s="17">
        <v>2022</v>
      </c>
      <c r="D14" s="17" t="s">
        <v>5959</v>
      </c>
      <c r="E14" s="17" t="s">
        <v>5960</v>
      </c>
      <c r="F14" s="17" t="s">
        <v>1794</v>
      </c>
      <c r="G14" s="17" t="s">
        <v>5961</v>
      </c>
      <c r="H14" s="17" t="s">
        <v>47</v>
      </c>
      <c r="I14" s="17" t="s">
        <v>5962</v>
      </c>
      <c r="J14" s="17" t="s">
        <v>47</v>
      </c>
      <c r="K14" s="17" t="s">
        <v>5963</v>
      </c>
      <c r="L14" s="17" t="s">
        <v>71</v>
      </c>
      <c r="M14" s="18">
        <v>44889.842974537038</v>
      </c>
      <c r="N14" s="18">
        <v>44889.842974537038</v>
      </c>
      <c r="O14" s="17" t="s">
        <v>47</v>
      </c>
      <c r="P14" s="17" t="s">
        <v>5964</v>
      </c>
      <c r="Q14" s="17" t="s">
        <v>47</v>
      </c>
      <c r="R14" s="17"/>
      <c r="S14" s="17"/>
      <c r="T14" s="17" t="s">
        <v>47</v>
      </c>
      <c r="U14" s="17" t="s">
        <v>1173</v>
      </c>
      <c r="V14" s="17" t="s">
        <v>1174</v>
      </c>
      <c r="W14" s="17" t="s">
        <v>47</v>
      </c>
    </row>
    <row r="15" spans="1:23">
      <c r="A15" t="s">
        <v>4399</v>
      </c>
      <c r="B15" t="s">
        <v>83</v>
      </c>
      <c r="C15">
        <v>2021</v>
      </c>
      <c r="D15" t="s">
        <v>4090</v>
      </c>
      <c r="E15" t="s">
        <v>4091</v>
      </c>
      <c r="F15" t="s">
        <v>3889</v>
      </c>
      <c r="G15" t="s">
        <v>47</v>
      </c>
      <c r="H15" t="s">
        <v>47</v>
      </c>
      <c r="I15" t="s">
        <v>47</v>
      </c>
      <c r="J15" t="s">
        <v>4092</v>
      </c>
      <c r="K15" t="s">
        <v>61</v>
      </c>
      <c r="L15">
        <v>44887.363807870373</v>
      </c>
      <c r="M15" s="16">
        <v>44887.363807870373</v>
      </c>
      <c r="N15" s="16">
        <v>0</v>
      </c>
      <c r="O15" t="s">
        <v>47</v>
      </c>
      <c r="P15" t="s">
        <v>47</v>
      </c>
      <c r="Q15" t="s">
        <v>5767</v>
      </c>
      <c r="R15" t="s">
        <v>47</v>
      </c>
      <c r="S15" t="s">
        <v>47</v>
      </c>
      <c r="T15" t="s">
        <v>47</v>
      </c>
      <c r="U15" t="s">
        <v>47</v>
      </c>
      <c r="V15" t="s">
        <v>47</v>
      </c>
      <c r="W15" t="s">
        <v>47</v>
      </c>
    </row>
    <row r="16" spans="1:23">
      <c r="A16" t="s">
        <v>4408</v>
      </c>
      <c r="B16" s="31" t="s">
        <v>83</v>
      </c>
      <c r="C16" s="31">
        <v>2022</v>
      </c>
      <c r="D16" s="31" t="s">
        <v>1176</v>
      </c>
      <c r="E16" s="31" t="s">
        <v>1177</v>
      </c>
      <c r="F16" s="31" t="s">
        <v>1178</v>
      </c>
      <c r="G16" s="31" t="s">
        <v>47</v>
      </c>
      <c r="H16" s="31" t="s">
        <v>47</v>
      </c>
      <c r="I16" s="31" t="s">
        <v>47</v>
      </c>
      <c r="J16" s="31" t="s">
        <v>1179</v>
      </c>
      <c r="K16" s="31" t="s">
        <v>71</v>
      </c>
      <c r="L16" s="31">
        <v>44887.363807870373</v>
      </c>
      <c r="M16" s="16">
        <v>44887.363807870373</v>
      </c>
      <c r="N16" s="16">
        <v>44886.597951388889</v>
      </c>
      <c r="O16" s="31" t="s">
        <v>1180</v>
      </c>
      <c r="P16" s="31" t="s">
        <v>47</v>
      </c>
      <c r="Q16" s="31" t="s">
        <v>5787</v>
      </c>
      <c r="R16" s="31" t="s">
        <v>47</v>
      </c>
      <c r="S16" s="31" t="s">
        <v>47</v>
      </c>
      <c r="T16" s="31" t="s">
        <v>47</v>
      </c>
      <c r="U16" s="31" t="s">
        <v>47</v>
      </c>
      <c r="V16" s="31" t="s">
        <v>4425</v>
      </c>
      <c r="W16" s="31" t="s">
        <v>4426</v>
      </c>
    </row>
    <row r="17" spans="1:23">
      <c r="A17" t="s">
        <v>9338</v>
      </c>
      <c r="B17" t="s">
        <v>83</v>
      </c>
      <c r="C17">
        <v>2023</v>
      </c>
      <c r="D17" t="s">
        <v>9339</v>
      </c>
      <c r="E17" t="s">
        <v>9340</v>
      </c>
      <c r="F17" t="s">
        <v>623</v>
      </c>
      <c r="G17" t="s">
        <v>47</v>
      </c>
      <c r="H17" t="s">
        <v>47</v>
      </c>
      <c r="I17" t="s">
        <v>9341</v>
      </c>
      <c r="J17" t="s">
        <v>47</v>
      </c>
      <c r="K17" t="s">
        <v>6199</v>
      </c>
      <c r="L17">
        <v>45363.382210648146</v>
      </c>
      <c r="M17" s="16">
        <v>45363.385775462964</v>
      </c>
      <c r="N17" s="16" t="s">
        <v>47</v>
      </c>
      <c r="O17" t="s">
        <v>9342</v>
      </c>
      <c r="P17" t="s">
        <v>47</v>
      </c>
      <c r="Q17" t="s">
        <v>184</v>
      </c>
      <c r="R17" t="s">
        <v>623</v>
      </c>
      <c r="S17" t="s">
        <v>47</v>
      </c>
      <c r="T17" t="s">
        <v>47</v>
      </c>
      <c r="U17" t="s">
        <v>47</v>
      </c>
      <c r="V17" t="s">
        <v>47</v>
      </c>
      <c r="W17" t="s">
        <v>47</v>
      </c>
    </row>
    <row r="18" spans="1:23">
      <c r="A18" t="s">
        <v>9050</v>
      </c>
      <c r="B18" t="s">
        <v>6169</v>
      </c>
      <c r="C18">
        <v>2023</v>
      </c>
      <c r="D18" t="s">
        <v>9051</v>
      </c>
      <c r="E18" t="s">
        <v>9052</v>
      </c>
      <c r="F18" t="s">
        <v>47</v>
      </c>
      <c r="G18" t="s">
        <v>47</v>
      </c>
      <c r="H18" t="s">
        <v>47</v>
      </c>
      <c r="I18" t="s">
        <v>47</v>
      </c>
      <c r="J18" t="s">
        <v>9053</v>
      </c>
      <c r="K18" t="s">
        <v>9054</v>
      </c>
      <c r="L18">
        <v>45363.382187499999</v>
      </c>
      <c r="M18" s="16">
        <v>45363.385312500002</v>
      </c>
      <c r="N18" s="16" t="s">
        <v>8870</v>
      </c>
      <c r="O18" t="s">
        <v>47</v>
      </c>
      <c r="P18" t="s">
        <v>47</v>
      </c>
      <c r="Q18" t="s">
        <v>47</v>
      </c>
      <c r="R18" t="s">
        <v>47</v>
      </c>
      <c r="S18" t="s">
        <v>47</v>
      </c>
      <c r="T18" t="s">
        <v>8896</v>
      </c>
      <c r="U18" t="s">
        <v>47</v>
      </c>
      <c r="V18" t="s">
        <v>47</v>
      </c>
      <c r="W18" t="s">
        <v>47</v>
      </c>
    </row>
    <row r="19" spans="1:23">
      <c r="A19" t="s">
        <v>4380</v>
      </c>
      <c r="B19" t="s">
        <v>42</v>
      </c>
      <c r="C19">
        <v>2021</v>
      </c>
      <c r="D19" t="s">
        <v>4054</v>
      </c>
      <c r="E19" t="s">
        <v>4055</v>
      </c>
      <c r="F19" t="s">
        <v>4056</v>
      </c>
      <c r="G19" t="s">
        <v>47</v>
      </c>
      <c r="H19" t="s">
        <v>47</v>
      </c>
      <c r="I19" t="s">
        <v>4057</v>
      </c>
      <c r="J19" t="s">
        <v>4058</v>
      </c>
      <c r="K19" t="s">
        <v>61</v>
      </c>
      <c r="L19">
        <v>44887.363807870373</v>
      </c>
      <c r="M19" s="16">
        <v>44887.363807870373</v>
      </c>
      <c r="N19" s="16">
        <v>0</v>
      </c>
      <c r="O19" t="s">
        <v>4059</v>
      </c>
      <c r="P19" t="s">
        <v>47</v>
      </c>
      <c r="Q19" t="s">
        <v>47</v>
      </c>
      <c r="R19" t="s">
        <v>47</v>
      </c>
      <c r="S19" t="s">
        <v>47</v>
      </c>
      <c r="T19" t="s">
        <v>4060</v>
      </c>
      <c r="U19" t="s">
        <v>47</v>
      </c>
      <c r="V19" t="s">
        <v>47</v>
      </c>
      <c r="W19" t="s">
        <v>47</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A k 6 j W F 5 g s 4 y l A A A A 9 g A A A B I A H A B D b 2 5 m a W c v U G F j a 2 F n Z S 5 4 b W w g o h g A K K A U A A A A A A A A A A A A A A A A A A A A A A A A A A A A h Y + x D o I w G I R f h X S n L T U m h P y U Q d 0 k M T E x r k 2 p 0 A D F 0 G J 5 N w c f y V c Q o 6 i b 4 9 1 9 l 9 z d r z f I x r Y J L q q 3 u j M p i j B F g T K y K 7 Q p U z S 4 U x i j j M N O y F q U K p h g Y 5 P R 6 h R V z p 0 T Q r z 3 2 C 9 w 1 5 e E U R q R Y 7 7 d y 0 q 1 I t T G O m G k Q p 9 W 8 b + F O B x e Y z j D E Y s x W z J M g c w m 5 N p 8 A T b t f a Y / J q y G x g 2 9 4 o U K 1 x s g s w T y / s A f U E s D B B Q A A g A I A A J O o 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T q N Y K I p H u A 4 A A A A R A A A A E w A c A E Z v c m 1 1 b G F z L 1 N l Y 3 R p b 2 4 x L m 0 g o h g A K K A U A A A A A A A A A A A A A A A A A A A A A A A A A A A A K 0 5 N L s n M z 1 M I h t C G 1 g B Q S w E C L Q A U A A I A C A A C T q N Y X m C z j K U A A A D 2 A A A A E g A A A A A A A A A A A A A A A A A A A A A A Q 2 9 u Z m l n L 1 B h Y 2 t h Z 2 U u e G 1 s U E s B A i 0 A F A A C A A g A A k 6 j W A / K 6 a u k A A A A 6 Q A A A B M A A A A A A A A A A A A A A A A A 8 Q A A A F t D b 2 5 0 Z W 5 0 X 1 R 5 c G V z X S 5 4 b W x Q S w E C L Q A U A A I A C A A C T q N Y 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R z p c s k 7 z A 0 2 Z g l p t J w M l / A A A A A A C A A A A A A A D Z g A A w A A A A B A A A A B k i n 3 T m 2 N y 8 d l N y e o H R f 2 f A A A A A A S A A A C g A A A A E A A A A N c u I 8 B J h 9 a M z H M F P f u j / c F Q A A A A U I f z G / F 7 O h G f F / i K b E w o 8 B i U 9 k b n t p B 3 O P 3 Z 4 / v R c 5 0 Y 2 R 8 + 6 z 9 n 5 d I b L z u f J G T 3 E 4 6 j M 4 0 Z W F U m X V 3 F C y e E J g R 1 D 1 X u e b + i v d O 4 B A X Z 2 Z I U A A A A J L u v W O M 5 T K r 2 e 4 F O E r K Z X w g 5 O d k = < / D a t a M a s h u p > 
</file>

<file path=customXml/itemProps1.xml><?xml version="1.0" encoding="utf-8"?>
<ds:datastoreItem xmlns:ds="http://schemas.openxmlformats.org/officeDocument/2006/customXml" ds:itemID="{A878B48B-F069-4E9D-B83B-CDC5CBD501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1. RG-RQ</vt:lpstr>
      <vt:lpstr>2. Unique Results</vt:lpstr>
      <vt:lpstr>3. Selection Based on Title</vt:lpstr>
      <vt:lpstr>4. Selection Based on Abstract</vt:lpstr>
      <vt:lpstr>5. Selection Based on Full-Text</vt:lpstr>
      <vt:lpstr>5.1 Snowballing Results</vt:lpstr>
      <vt:lpstr>5.2 Snowballing Full-Text</vt:lpstr>
      <vt:lpstr>6. Final Selection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Raedler Simon (LLI)</cp:lastModifiedBy>
  <dcterms:created xsi:type="dcterms:W3CDTF">2015-06-05T18:19:34Z</dcterms:created>
  <dcterms:modified xsi:type="dcterms:W3CDTF">2024-05-03T07:52:48Z</dcterms:modified>
</cp:coreProperties>
</file>